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09F71A24B5CB4E7A857FE5014B4D408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3562350"/>
          <a:ext cx="4467225" cy="412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67DBD266A6F94F588E50E9B8BC105B9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5448300"/>
          <a:ext cx="723900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BD2245A4440C481C8D22FA8DA78A924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6248400"/>
          <a:ext cx="695325" cy="67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8079EC6493CF44C89E1FDA1877C5493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8134350"/>
          <a:ext cx="1905000" cy="1409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BEAB5566365D4C568F7552C26E95525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8934450"/>
          <a:ext cx="5334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6D0D79B51E864C1BA9F44B1614BFD58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877175" y="9782175"/>
          <a:ext cx="760730" cy="6851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055D0B025D5F4E09BCC107C36EE7A9F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000" y="12420600"/>
          <a:ext cx="666750" cy="67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881C7F06B3D6429E9075E00D06B0B66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000" y="13220700"/>
          <a:ext cx="695325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6B9F1C305EA04C13A54758E7043BD60B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000" y="14020800"/>
          <a:ext cx="714375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02D556F1306943848971C197071F9A9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20000" y="14820900"/>
          <a:ext cx="723900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A9E7AE8D7D454C0189F07D05D48E864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620000" y="15621000"/>
          <a:ext cx="723900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3AF1D46ADFE9435DA3EF87E0020EF33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20000" y="16421100"/>
          <a:ext cx="714375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094699E4592945C1B5AF27DBE66965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20000" y="17221200"/>
          <a:ext cx="704850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E465A66CE8DB450F93A43D903DF12DEB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20000" y="18021300"/>
          <a:ext cx="676275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B3FBAB6AF2A540118724F501CF68186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620000" y="18821400"/>
          <a:ext cx="704850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66C9E73EE57542A0BCB4F49539E1641F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620000" y="19621500"/>
          <a:ext cx="704850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397441BB94434EA889208816D600525D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620000" y="20421600"/>
          <a:ext cx="704850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36F5CFE6C7CE4BA7A2D3CEF60940E58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620000" y="28422600"/>
          <a:ext cx="733425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CDD0443613A40D99B1F68ED174B0D2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877175" y="44481750"/>
          <a:ext cx="781050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E59B89BD90E440F285345D2A7C1B1D1D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620000" y="21221700"/>
          <a:ext cx="73342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6CE88FC5014A4C478873116668646C5B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620000" y="27622500"/>
          <a:ext cx="69532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3E939DAED38C488FB67BE47B6F9139F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7620000" y="35623500"/>
          <a:ext cx="695325" cy="67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D16644C110374BD9853C9F755032E82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620000" y="43624500"/>
          <a:ext cx="7239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0348E6361A004835BF6DDF6E386BDE7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7620000" y="51625500"/>
          <a:ext cx="695325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624AC3C5452C4686A312CAAFC603125D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620000" y="50825400"/>
          <a:ext cx="73342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28945126772244E79B6D2DD3ACC80B2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7620000" y="42824400"/>
          <a:ext cx="704850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DF6C84032B96410C8FBC906FB61EC5E5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620000" y="34823400"/>
          <a:ext cx="695325" cy="73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5E1691B9616640BC9221FCEBCE2F8BED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7620000" y="26822400"/>
          <a:ext cx="742950" cy="73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CD2909F901F04FD6B4B77BAFD9A003B3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7810500" y="22831425"/>
          <a:ext cx="742950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199995D59D5042D5A3B263BB68232B0A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7620000" y="23622000"/>
          <a:ext cx="685800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37A64DCC834242F7ACF2729D55C0B950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7620000" y="24422100"/>
          <a:ext cx="666750" cy="67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D8CFAF9998EF41AEB633D2C18C1D40C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7620000" y="25222200"/>
          <a:ext cx="666750" cy="67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01D637ACE1484D4697EFD8016B0846F5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7620000" y="34023300"/>
          <a:ext cx="676275" cy="67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08F249946A8F4AD68F9D89307ADEF131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7620000" y="33223200"/>
          <a:ext cx="676275" cy="67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60E865AD3927435C96C0B4C4035A17B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7620000" y="32423100"/>
          <a:ext cx="657225" cy="685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B671B936D5014BB79B3CE1426B7A0033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7620000" y="31623000"/>
          <a:ext cx="742950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678AC971B9214250B5452670B9ECEC6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7620000" y="30822900"/>
          <a:ext cx="666750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B81D1F6CAD8E4DE59597E9CAEAC4FFF6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7620000" y="30022800"/>
          <a:ext cx="695325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FF9D690FEC204F8E81B1E3DA7817800E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7620000" y="29222700"/>
          <a:ext cx="714375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1ED6EECBE6BF4CD7A2F7843FBBCC4A0A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7620000" y="37223700"/>
          <a:ext cx="666750" cy="685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6C47DF6EDB51466689D25C53DB0F5C1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7620000" y="38023800"/>
          <a:ext cx="704850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6770F3EBC06C430F82F65FCFE618B3CD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7620000" y="36423600"/>
          <a:ext cx="647700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F5D5CDADC24745D1A929EC3B336B2288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7620000" y="22021800"/>
          <a:ext cx="666750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647B0840745F45F89530E2115E789A60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7620000" y="38823900"/>
          <a:ext cx="685800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DC890B9169DA4219A9A425AAAF09B19E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7620000" y="39624000"/>
          <a:ext cx="638175" cy="638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13547D4F0CDB49B991AC5E186244D7CF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7620000" y="42024300"/>
          <a:ext cx="64770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617355D4237241308B30C1D1D713AF3D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7620000" y="40424100"/>
          <a:ext cx="619125" cy="638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" name="ID_05E4147CD307409D8D49CB05DDC54430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7620000" y="41224200"/>
          <a:ext cx="619125" cy="638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" name="ID_5A99D158781F46C5A9416CDC0C4F5594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7620000" y="48425100"/>
          <a:ext cx="638175" cy="685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" name="ID_A47C98A7E6DB41278B1BE22FD080C782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7620000" y="49225200"/>
          <a:ext cx="647700" cy="666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" name="ID_C423061121EB406EA54F23FDBE3BFA37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7620000" y="50025300"/>
          <a:ext cx="628650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" name="ID_A70E34E9F03D4765882C5D6B4F747395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7620000" y="47625000"/>
          <a:ext cx="628650" cy="62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" name="ID_13D31263970B442D8E39B722CCF56A1B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7620000" y="46824900"/>
          <a:ext cx="647700" cy="657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" name="ID_CC92FD51B954444692A45AE40FA2EC6A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7620000" y="46024800"/>
          <a:ext cx="666750" cy="685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" name="ID_BDEC0AA57BA344AAA0600B966F9B9ED1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7620000" y="44424600"/>
          <a:ext cx="666750" cy="657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" name="ID_E756AFA8CC704DA5AFD6846D8CFE2C67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7620000" y="26022300"/>
          <a:ext cx="657225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" name="ID_8A0F054396CC47EF82ED7385FD1725E8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7620000" y="10820400"/>
          <a:ext cx="581025" cy="581025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admin</author>
  </authors>
  <commentList>
    <comment ref="G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属性#值</t>
        </r>
      </text>
    </comment>
  </commentList>
</comments>
</file>

<file path=xl/sharedStrings.xml><?xml version="1.0" encoding="utf-8"?>
<sst xmlns="http://schemas.openxmlformats.org/spreadsheetml/2006/main" count="453" uniqueCount="233">
  <si>
    <t>日志</t>
  </si>
  <si>
    <t>系统名称：</t>
  </si>
  <si>
    <t>锻造系统-宝石镶嵌</t>
  </si>
  <si>
    <t>修改时间</t>
  </si>
  <si>
    <t>修改内容</t>
  </si>
  <si>
    <t>修改人</t>
  </si>
  <si>
    <t>创建策划案</t>
  </si>
  <si>
    <t>张然焞</t>
  </si>
  <si>
    <t>宝石镶嵌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</si>
  <si>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</si>
  <si>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</si>
  <si>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</si>
  <si>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基础的装备强化功能，提升装备属性</t>
  </si>
  <si>
    <t>基础的装备镶嵌宝石功能，进一步提升装备属性</t>
  </si>
  <si>
    <t>2.解锁方式</t>
  </si>
  <si>
    <t>游戏前期，主线解锁</t>
  </si>
  <si>
    <t>与其他系统的关联性</t>
  </si>
  <si>
    <t>1.装备系统</t>
  </si>
  <si>
    <t>▶</t>
  </si>
  <si>
    <t>装备强化、镶嵌宝石主要服务于基础装备的提升</t>
  </si>
  <si>
    <t>2.打年兽副本</t>
  </si>
  <si>
    <t>获取强化道具的材料副本，有难度区分，高难度材料数量多，有次数限制</t>
  </si>
  <si>
    <t>3.宝石合成</t>
  </si>
  <si>
    <t>与镶嵌宝石结合</t>
  </si>
  <si>
    <t>4.商城</t>
  </si>
  <si>
    <t>提供资源道具的售卖（每日限购）</t>
  </si>
  <si>
    <t>功能规则</t>
  </si>
  <si>
    <t>功能入口</t>
  </si>
  <si>
    <t>宝石镶嵌 相关功能规则</t>
  </si>
  <si>
    <t>1.基本规则</t>
  </si>
  <si>
    <t>每个装备位置有5个宝石孔位（暂定），前3个默认解锁，后2个花费元宝解锁，价格依次递增</t>
  </si>
  <si>
    <t>一件装备只能装备1个同色宝石，最多装备5个不同色的宝石</t>
  </si>
  <si>
    <t>宝石镶嵌于装备位，镶嵌部位需穿戴装备，宝石属性才会生效，替换装备后宝石属性依旧生效</t>
  </si>
  <si>
    <t>宝石主要种类：加生命上限、加内力上限、加攻击伤害、加内功伤害、加物防魔防</t>
  </si>
  <si>
    <t>有一键镶嵌选项，使用后默认替换当前宝石背包中等级最高的宝石</t>
  </si>
  <si>
    <t>1.主界面点击【锻造】图标进入</t>
  </si>
  <si>
    <t>强化材料主要来源方式是指定材料副本，每日获取量有限；野外boss等掉落宝石多为低级宝石，高级的较少主要由低级合成所得</t>
  </si>
  <si>
    <t>2.有可强化、镶嵌的内容时，主界面图标有红点提示</t>
  </si>
  <si>
    <t>宝石背包中的道具栏位独立于角色背包栏</t>
  </si>
  <si>
    <t>游戏前期，主线解锁（暂定在30级左右开启）</t>
  </si>
  <si>
    <t>该功能有新手引导的任务</t>
  </si>
  <si>
    <t>3.强化资源</t>
  </si>
  <si>
    <t>资源道具的主要来源方式为商城、以及首领掉落</t>
  </si>
  <si>
    <t>4.关联功能</t>
  </si>
  <si>
    <t>装备：装备强化主要服务于基础装备的属性提升</t>
  </si>
  <si>
    <t>商城：提供资源道具的售卖（每日限购）</t>
  </si>
  <si>
    <t>宝石合成：与镶嵌宝石结合</t>
  </si>
  <si>
    <t>镶嵌界面【当前为示例】</t>
  </si>
  <si>
    <t>1.功能子页签</t>
  </si>
  <si>
    <t>【强化】、【镶嵌】子页签</t>
  </si>
  <si>
    <t>点击后，切换打开对应页签</t>
  </si>
  <si>
    <t>两种颜色，选中点击时改变颜色</t>
  </si>
  <si>
    <t>2.标题、说明</t>
  </si>
  <si>
    <t>左侧显示功能名称</t>
  </si>
  <si>
    <t>说明按钮：点击后打开文本说明弹窗</t>
  </si>
  <si>
    <t>3.宝石位置</t>
  </si>
  <si>
    <t>显示1-5号宝石槽位，摆放方式如左图所示</t>
  </si>
  <si>
    <t>1-3号宝石槽位，分别在30级（功能刚开启）时解锁、40级解锁、50级解锁</t>
  </si>
  <si>
    <t>宝石位有三种状态：</t>
  </si>
  <si>
    <t>4-5号花费100、200元宝解锁（可配置杂项，参考分页-表格结构），元宝数量可解锁槽位时文字提示为绿色，数量不足时为红色</t>
  </si>
  <si>
    <t>1.未解锁：上锁、显示解锁条件（可解锁时绿字、不可解锁时红字）</t>
  </si>
  <si>
    <t>一个宝石槽位只能装备1个同色宝石，最多装备5个不同色的宝石</t>
  </si>
  <si>
    <t>未装备宝石时，点击宝石位置将直接打开宝石背包，选择宝石后，将镶嵌上宝石</t>
  </si>
  <si>
    <t>若已装备宝石，点击宝石后，弹出通用tips，有【替换】、【卸下】按钮，点击【替换】按钮将打开宝石背包，可替换当前宝石</t>
  </si>
  <si>
    <t>当宝石背包中有宝石，且有已解锁的宝石位未装备宝石，该宝石位有红点提示</t>
  </si>
  <si>
    <t>当宝石背包中有宝石，且有等级高于当前已装备的同色宝石，该宝石位有红点提示</t>
  </si>
  <si>
    <t>2.解锁后未装备：显示+号，显示文字“点击镶嵌”(点击打开宝石背包)</t>
  </si>
  <si>
    <t>（有宝石镶嵌时有红点提示）</t>
  </si>
  <si>
    <t>无选框标示界面</t>
  </si>
  <si>
    <t>3.解锁后装备：显示宝石图标、对应宝石等级、宝石名称</t>
  </si>
  <si>
    <t>（通用tips）</t>
  </si>
  <si>
    <t>镶嵌宝石后，有特效闪烁【镶嵌成功】</t>
  </si>
  <si>
    <t>4.装备列表</t>
  </si>
  <si>
    <t>未装备时有底图，底图显示文字“未穿戴”</t>
  </si>
  <si>
    <t>参考：</t>
  </si>
  <si>
    <t>可解锁的槽位有特效闪烁</t>
  </si>
  <si>
    <t>底图右侧显示部位名称</t>
  </si>
  <si>
    <t>名称下显示五个宝石位置，有三种状态，未装备、装备中、未解锁：</t>
  </si>
  <si>
    <t>槽位解锁后有高亮特效闪烁</t>
  </si>
  <si>
    <t>当宝石背包中有宝石，且有已解锁的宝石位未装备宝石，列表处有红点提示</t>
  </si>
  <si>
    <t>当宝石背包中有宝石，且有等级高于当前已装备的同色宝石，列表处有红点提示</t>
  </si>
  <si>
    <t>有宝石可替换时，有红点提示</t>
  </si>
  <si>
    <t>共10件装备，可上下拖动，底部有黄色闪烁特效小箭头（拖动至底部时，特效在界面顶部）</t>
  </si>
  <si>
    <t>点击后，切换右侧的显示</t>
  </si>
  <si>
    <t>5.关闭按钮</t>
  </si>
  <si>
    <t>点击后关闭界面</t>
  </si>
  <si>
    <t>6.属性预览</t>
  </si>
  <si>
    <t>点击打开属性预览界面</t>
  </si>
  <si>
    <t>此界面只显示宝石提供的属性值，更换宝石会改变数值</t>
  </si>
  <si>
    <t>界面中依次显示以下属性及数值：</t>
  </si>
  <si>
    <t>当角色未装备时，即使该位置有镶嵌宝石，属性也不生效，此处也不显示，需穿戴装备，宝石属性才会生效，替换装备后宝石属性依旧生效</t>
  </si>
  <si>
    <t>生命上限、物理/魔法/道术攻击、物理防御、魔法防御、内力上限、内功攻击</t>
  </si>
  <si>
    <t>7.宝石合成</t>
  </si>
  <si>
    <t>点击后关闭该界面，打开宝石合成界面，详见对应策划案</t>
  </si>
  <si>
    <t>图标参考：</t>
  </si>
  <si>
    <t>8.一键镶嵌</t>
  </si>
  <si>
    <t>按钮，点击后自动更换宝石，逻辑规则部分详见右侧</t>
  </si>
  <si>
    <t>点击【一键镶嵌】按钮后，会将所有宝石背包中等级高于当前镶嵌中的宝石替换，如无镶嵌宝石，则会默认从上向下，依次将所有装备镶嵌等级最高的宝石</t>
  </si>
  <si>
    <t>9.宝石背包</t>
  </si>
  <si>
    <t>需注意，【一键镶嵌】功能受上述规则影响，一键装备不可镶嵌多个同色宝石</t>
  </si>
  <si>
    <t>点击后打开背包，背包在界面右侧，可上下拖动</t>
  </si>
  <si>
    <t>点击宝石背包可预览当前所有未镶嵌的宝石</t>
  </si>
  <si>
    <t>宝石排列方式为高等级优先，其次按照①加生命上限、②加内力上限、③加攻击伤害、④加内功伤害、⑤加物防魔防的宝石种类排序</t>
  </si>
  <si>
    <t>当通过点击宝石位打开宝石背包时，点击背包中的宝石，会替换当前镶嵌(有tips、替换操作按钮)</t>
  </si>
  <si>
    <t>当通过镶嵌主界面点击打开宝石背包时，点击可显示宝石的tips（仅展示、无替换操作按钮）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</si>
  <si>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</si>
  <si>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</si>
  <si>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</si>
  <si>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</si>
  <si>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</si>
  <si>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</si>
  <si>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</si>
  <si>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</si>
  <si>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</si>
  <si>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</si>
  <si>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</si>
  <si>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</si>
  <si>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</si>
  <si>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</si>
  <si>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</si>
  <si>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</si>
  <si>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</si>
  <si>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1.宝石具体配置在Item表，主要用到字段：</t>
  </si>
  <si>
    <t>id</t>
  </si>
  <si>
    <t>宝石种类</t>
  </si>
  <si>
    <t>宝石等级</t>
  </si>
  <si>
    <t>名字</t>
  </si>
  <si>
    <t>文本说明</t>
  </si>
  <si>
    <t>属性</t>
  </si>
  <si>
    <t>type</t>
  </si>
  <si>
    <t>leve</t>
  </si>
  <si>
    <t>name</t>
  </si>
  <si>
    <t>tips</t>
  </si>
  <si>
    <t>attr</t>
  </si>
  <si>
    <t>生命宝石1级</t>
  </si>
  <si>
    <t>生命上限+XXX</t>
  </si>
  <si>
    <t>11#1000</t>
  </si>
  <si>
    <t>生命宝石2级</t>
  </si>
  <si>
    <t>11#2000</t>
  </si>
  <si>
    <t>生命宝石3级</t>
  </si>
  <si>
    <t>11#3000</t>
  </si>
  <si>
    <t>2.宝石位解锁可走杂项表：</t>
  </si>
  <si>
    <t>4_10001#100&amp;5_10001#100</t>
  </si>
  <si>
    <t>宝石槽位_道具id#数量</t>
  </si>
  <si>
    <t>参考图</t>
  </si>
  <si>
    <t>参考游戏—37王者之心2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</si>
  <si>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</si>
  <si>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</si>
  <si>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</si>
  <si>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</si>
  <si>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</si>
  <si>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</si>
  <si>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</si>
  <si>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</si>
  <si>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</si>
  <si>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锻造-镶嵌界面</t>
  </si>
  <si>
    <t>详见界面功能设计</t>
  </si>
  <si>
    <t>原画需求</t>
  </si>
  <si>
    <t>2D原画</t>
  </si>
  <si>
    <t>镶嵌界面展示背景底图造型设计</t>
  </si>
  <si>
    <t>展示5颗宝石位</t>
  </si>
  <si>
    <t>实际效果需按照策划案模板制作</t>
  </si>
  <si>
    <t>ICON需求</t>
  </si>
  <si>
    <t>图标需求</t>
  </si>
  <si>
    <t>尺寸需求</t>
  </si>
  <si>
    <t>ICON</t>
  </si>
  <si>
    <t>点击打开宝石合成界面</t>
  </si>
  <si>
    <t>宝石合成</t>
  </si>
  <si>
    <t>75*75</t>
  </si>
  <si>
    <t>点击打开总属性预览窗口</t>
  </si>
  <si>
    <t>总属性</t>
  </si>
  <si>
    <t>动效需求</t>
  </si>
  <si>
    <t>描述</t>
  </si>
  <si>
    <t>动画特效</t>
  </si>
  <si>
    <t>镶嵌宝石后弹出特效闪烁</t>
  </si>
  <si>
    <t>镶嵌成功</t>
  </si>
  <si>
    <t>下拉提示</t>
  </si>
  <si>
    <t>黄色小箭头</t>
  </si>
  <si>
    <t>镶嵌宝石位置可解锁时</t>
  </si>
  <si>
    <t>可解锁时</t>
  </si>
  <si>
    <t>镶嵌宝石位置解锁时，槽位高亮闪现特效</t>
  </si>
  <si>
    <t>解锁后</t>
  </si>
  <si>
    <t>其他</t>
  </si>
  <si>
    <t>入口图标</t>
  </si>
  <si>
    <t>锻造</t>
  </si>
  <si>
    <t>制作时需区分出宝石从低级到高级；图标的底板颜色有差异</t>
  </si>
  <si>
    <t>生命宝石4级</t>
  </si>
  <si>
    <t>生命宝石5级</t>
  </si>
  <si>
    <t>生命宝石6级</t>
  </si>
  <si>
    <t>生命宝石7级</t>
  </si>
  <si>
    <t>生命宝石8级</t>
  </si>
  <si>
    <t>生命宝石9级</t>
  </si>
  <si>
    <t>生命宝石10级</t>
  </si>
  <si>
    <t>攻击宝石1级</t>
  </si>
  <si>
    <t>攻击宝石2级</t>
  </si>
  <si>
    <t>攻击宝石3级</t>
  </si>
  <si>
    <t>攻击宝石4级</t>
  </si>
  <si>
    <t>攻击宝石5级</t>
  </si>
  <si>
    <t>攻击宝石6级</t>
  </si>
  <si>
    <t>攻击宝石7级</t>
  </si>
  <si>
    <t>攻击宝石8级</t>
  </si>
  <si>
    <t>攻击宝石9级</t>
  </si>
  <si>
    <t>攻击宝石10级</t>
  </si>
  <si>
    <t>防御宝石1级</t>
  </si>
  <si>
    <t>防御宝石2级</t>
  </si>
  <si>
    <t>防御宝石3级</t>
  </si>
  <si>
    <t>防御宝石4级</t>
  </si>
  <si>
    <t>防御宝石5级</t>
  </si>
  <si>
    <t>防御宝石6级</t>
  </si>
  <si>
    <t>防御宝石7级</t>
  </si>
  <si>
    <t>防御宝石8级</t>
  </si>
  <si>
    <t>防御宝石9级</t>
  </si>
  <si>
    <t>防御宝石10级</t>
  </si>
  <si>
    <t>内功宝石1级</t>
  </si>
  <si>
    <t>内功宝石2级</t>
  </si>
  <si>
    <t>内功宝石3级</t>
  </si>
  <si>
    <t>内功宝石4级</t>
  </si>
  <si>
    <t>内功宝石5级</t>
  </si>
  <si>
    <t>内功宝石6级</t>
  </si>
  <si>
    <t>内功宝石7级</t>
  </si>
  <si>
    <t>内功宝石8级</t>
  </si>
  <si>
    <t>内功宝石9级</t>
  </si>
  <si>
    <t>内功宝石10级</t>
  </si>
  <si>
    <t>内力宝石1级</t>
  </si>
  <si>
    <t>内力宝石2级</t>
  </si>
  <si>
    <t>内力宝石3级</t>
  </si>
  <si>
    <t>内力宝石4级</t>
  </si>
  <si>
    <t>内力宝石5级</t>
  </si>
  <si>
    <t>内力宝石6级</t>
  </si>
  <si>
    <t>内力宝石7级</t>
  </si>
  <si>
    <t>内力宝石8级</t>
  </si>
  <si>
    <t>内力宝石9级</t>
  </si>
  <si>
    <t>内力宝石10级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</si>
</sst>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3.png"/><Relationship Id="rId8" Type="http://schemas.openxmlformats.org/officeDocument/2006/relationships/image" Target="media/image22.png"/><Relationship Id="rId7" Type="http://schemas.openxmlformats.org/officeDocument/2006/relationships/image" Target="media/image21.png"/><Relationship Id="rId6" Type="http://schemas.openxmlformats.org/officeDocument/2006/relationships/image" Target="media/image20.png"/><Relationship Id="rId57" Type="http://schemas.openxmlformats.org/officeDocument/2006/relationships/image" Target="media/image71.png"/><Relationship Id="rId56" Type="http://schemas.openxmlformats.org/officeDocument/2006/relationships/image" Target="media/image70.png"/><Relationship Id="rId55" Type="http://schemas.openxmlformats.org/officeDocument/2006/relationships/image" Target="media/image69.png"/><Relationship Id="rId54" Type="http://schemas.openxmlformats.org/officeDocument/2006/relationships/image" Target="media/image68.png"/><Relationship Id="rId53" Type="http://schemas.openxmlformats.org/officeDocument/2006/relationships/image" Target="media/image67.png"/><Relationship Id="rId52" Type="http://schemas.openxmlformats.org/officeDocument/2006/relationships/image" Target="media/image66.png"/><Relationship Id="rId51" Type="http://schemas.openxmlformats.org/officeDocument/2006/relationships/image" Target="media/image65.png"/><Relationship Id="rId50" Type="http://schemas.openxmlformats.org/officeDocument/2006/relationships/image" Target="media/image64.png"/><Relationship Id="rId5" Type="http://schemas.openxmlformats.org/officeDocument/2006/relationships/image" Target="media/image19.png"/><Relationship Id="rId49" Type="http://schemas.openxmlformats.org/officeDocument/2006/relationships/image" Target="media/image63.png"/><Relationship Id="rId48" Type="http://schemas.openxmlformats.org/officeDocument/2006/relationships/image" Target="media/image62.png"/><Relationship Id="rId47" Type="http://schemas.openxmlformats.org/officeDocument/2006/relationships/image" Target="media/image61.png"/><Relationship Id="rId46" Type="http://schemas.openxmlformats.org/officeDocument/2006/relationships/image" Target="media/image60.png"/><Relationship Id="rId45" Type="http://schemas.openxmlformats.org/officeDocument/2006/relationships/image" Target="media/image59.png"/><Relationship Id="rId44" Type="http://schemas.openxmlformats.org/officeDocument/2006/relationships/image" Target="media/image58.png"/><Relationship Id="rId43" Type="http://schemas.openxmlformats.org/officeDocument/2006/relationships/image" Target="media/image57.png"/><Relationship Id="rId42" Type="http://schemas.openxmlformats.org/officeDocument/2006/relationships/image" Target="media/image56.png"/><Relationship Id="rId41" Type="http://schemas.openxmlformats.org/officeDocument/2006/relationships/image" Target="media/image55.png"/><Relationship Id="rId40" Type="http://schemas.openxmlformats.org/officeDocument/2006/relationships/image" Target="media/image54.png"/><Relationship Id="rId4" Type="http://schemas.openxmlformats.org/officeDocument/2006/relationships/image" Target="media/image18.png"/><Relationship Id="rId39" Type="http://schemas.openxmlformats.org/officeDocument/2006/relationships/image" Target="media/image53.png"/><Relationship Id="rId38" Type="http://schemas.openxmlformats.org/officeDocument/2006/relationships/image" Target="media/image52.png"/><Relationship Id="rId37" Type="http://schemas.openxmlformats.org/officeDocument/2006/relationships/image" Target="media/image51.png"/><Relationship Id="rId36" Type="http://schemas.openxmlformats.org/officeDocument/2006/relationships/image" Target="media/image50.png"/><Relationship Id="rId35" Type="http://schemas.openxmlformats.org/officeDocument/2006/relationships/image" Target="media/image49.png"/><Relationship Id="rId34" Type="http://schemas.openxmlformats.org/officeDocument/2006/relationships/image" Target="media/image48.png"/><Relationship Id="rId33" Type="http://schemas.openxmlformats.org/officeDocument/2006/relationships/image" Target="media/image47.png"/><Relationship Id="rId32" Type="http://schemas.openxmlformats.org/officeDocument/2006/relationships/image" Target="media/image46.png"/><Relationship Id="rId31" Type="http://schemas.openxmlformats.org/officeDocument/2006/relationships/image" Target="media/image45.png"/><Relationship Id="rId30" Type="http://schemas.openxmlformats.org/officeDocument/2006/relationships/image" Target="media/image44.png"/><Relationship Id="rId3" Type="http://schemas.openxmlformats.org/officeDocument/2006/relationships/image" Target="media/image17.png"/><Relationship Id="rId29" Type="http://schemas.openxmlformats.org/officeDocument/2006/relationships/image" Target="media/image43.png"/><Relationship Id="rId28" Type="http://schemas.openxmlformats.org/officeDocument/2006/relationships/image" Target="media/image42.png"/><Relationship Id="rId27" Type="http://schemas.openxmlformats.org/officeDocument/2006/relationships/image" Target="media/image41.png"/><Relationship Id="rId26" Type="http://schemas.openxmlformats.org/officeDocument/2006/relationships/image" Target="media/image40.png"/><Relationship Id="rId25" Type="http://schemas.openxmlformats.org/officeDocument/2006/relationships/image" Target="media/image39.png"/><Relationship Id="rId24" Type="http://schemas.openxmlformats.org/officeDocument/2006/relationships/image" Target="media/image38.png"/><Relationship Id="rId23" Type="http://schemas.openxmlformats.org/officeDocument/2006/relationships/image" Target="media/image37.png"/><Relationship Id="rId22" Type="http://schemas.openxmlformats.org/officeDocument/2006/relationships/image" Target="media/image36.png"/><Relationship Id="rId21" Type="http://schemas.openxmlformats.org/officeDocument/2006/relationships/image" Target="media/image35.png"/><Relationship Id="rId20" Type="http://schemas.openxmlformats.org/officeDocument/2006/relationships/image" Target="media/image34.png"/><Relationship Id="rId2" Type="http://schemas.openxmlformats.org/officeDocument/2006/relationships/image" Target="media/image16.png"/><Relationship Id="rId19" Type="http://schemas.openxmlformats.org/officeDocument/2006/relationships/image" Target="media/image33.png"/><Relationship Id="rId18" Type="http://schemas.openxmlformats.org/officeDocument/2006/relationships/image" Target="media/image32.png"/><Relationship Id="rId17" Type="http://schemas.openxmlformats.org/officeDocument/2006/relationships/image" Target="media/image31.png"/><Relationship Id="rId16" Type="http://schemas.openxmlformats.org/officeDocument/2006/relationships/image" Target="media/image30.png"/><Relationship Id="rId15" Type="http://schemas.openxmlformats.org/officeDocument/2006/relationships/image" Target="media/image29.png"/><Relationship Id="rId14" Type="http://schemas.openxmlformats.org/officeDocument/2006/relationships/image" Target="media/image28.png"/><Relationship Id="rId13" Type="http://schemas.openxmlformats.org/officeDocument/2006/relationships/image" Target="media/image27.png"/><Relationship Id="rId12" Type="http://schemas.openxmlformats.org/officeDocument/2006/relationships/image" Target="media/image26.png"/><Relationship Id="rId11" Type="http://schemas.openxmlformats.org/officeDocument/2006/relationships/image" Target="media/image25.png"/><Relationship Id="rId10" Type="http://schemas.openxmlformats.org/officeDocument/2006/relationships/image" Target="media/image24.png"/><Relationship Id="rId1" Type="http://schemas.openxmlformats.org/officeDocument/2006/relationships/image" Target="media/image15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10</xdr:col>
      <xdr:colOff>30480</xdr:colOff>
      <xdr:row>48</xdr:row>
      <xdr:rowOff>155575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7029450"/>
          <a:ext cx="6202680" cy="350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562610</xdr:colOff>
      <xdr:row>34</xdr:row>
      <xdr:rowOff>103505</xdr:rowOff>
    </xdr:from>
    <xdr:to>
      <xdr:col>2</xdr:col>
      <xdr:colOff>542925</xdr:colOff>
      <xdr:row>37</xdr:row>
      <xdr:rowOff>121285</xdr:rowOff>
    </xdr:to>
    <xdr:sp>
      <xdr:nvSpPr>
        <xdr:cNvPr id="14" name="矩形 13"/>
        <xdr:cNvSpPr/>
      </xdr:nvSpPr>
      <xdr:spPr>
        <a:xfrm>
          <a:off x="1248410" y="7552055"/>
          <a:ext cx="666115" cy="6464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428625</xdr:colOff>
      <xdr:row>30</xdr:row>
      <xdr:rowOff>0</xdr:rowOff>
    </xdr:from>
    <xdr:to>
      <xdr:col>4</xdr:col>
      <xdr:colOff>123825</xdr:colOff>
      <xdr:row>31</xdr:row>
      <xdr:rowOff>76200</xdr:rowOff>
    </xdr:to>
    <xdr:sp>
      <xdr:nvSpPr>
        <xdr:cNvPr id="15" name="线形标注 1(无边框) 14"/>
        <xdr:cNvSpPr/>
      </xdr:nvSpPr>
      <xdr:spPr>
        <a:xfrm>
          <a:off x="2486025" y="6610350"/>
          <a:ext cx="381000" cy="285750"/>
        </a:xfrm>
        <a:prstGeom prst="callout1">
          <a:avLst>
            <a:gd name="adj1" fmla="val 92000"/>
            <a:gd name="adj2" fmla="val 94166"/>
            <a:gd name="adj3" fmla="val 439130"/>
            <a:gd name="adj4" fmla="val 26482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0</xdr:colOff>
      <xdr:row>30</xdr:row>
      <xdr:rowOff>0</xdr:rowOff>
    </xdr:from>
    <xdr:to>
      <xdr:col>1</xdr:col>
      <xdr:colOff>381000</xdr:colOff>
      <xdr:row>31</xdr:row>
      <xdr:rowOff>76200</xdr:rowOff>
    </xdr:to>
    <xdr:sp>
      <xdr:nvSpPr>
        <xdr:cNvPr id="6" name="线形标注 1(无边框) 5"/>
        <xdr:cNvSpPr/>
      </xdr:nvSpPr>
      <xdr:spPr>
        <a:xfrm>
          <a:off x="685800" y="6610350"/>
          <a:ext cx="381000" cy="285750"/>
        </a:xfrm>
        <a:prstGeom prst="callout1">
          <a:avLst>
            <a:gd name="adj1" fmla="val 92000"/>
            <a:gd name="adj2" fmla="val 94166"/>
            <a:gd name="adj3" fmla="val 326888"/>
            <a:gd name="adj4" fmla="val 227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180975</xdr:colOff>
      <xdr:row>30</xdr:row>
      <xdr:rowOff>0</xdr:rowOff>
    </xdr:from>
    <xdr:to>
      <xdr:col>2</xdr:col>
      <xdr:colOff>561975</xdr:colOff>
      <xdr:row>31</xdr:row>
      <xdr:rowOff>76200</xdr:rowOff>
    </xdr:to>
    <xdr:sp>
      <xdr:nvSpPr>
        <xdr:cNvPr id="7" name="线形标注 1(无边框) 6"/>
        <xdr:cNvSpPr/>
      </xdr:nvSpPr>
      <xdr:spPr>
        <a:xfrm>
          <a:off x="1552575" y="6610350"/>
          <a:ext cx="381000" cy="285750"/>
        </a:xfrm>
        <a:prstGeom prst="callout1">
          <a:avLst>
            <a:gd name="adj1" fmla="val 92000"/>
            <a:gd name="adj2" fmla="val 94166"/>
            <a:gd name="adj3" fmla="val 273555"/>
            <a:gd name="adj4" fmla="val 19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66675</xdr:colOff>
      <xdr:row>30</xdr:row>
      <xdr:rowOff>0</xdr:rowOff>
    </xdr:from>
    <xdr:to>
      <xdr:col>6</xdr:col>
      <xdr:colOff>447675</xdr:colOff>
      <xdr:row>31</xdr:row>
      <xdr:rowOff>76200</xdr:rowOff>
    </xdr:to>
    <xdr:sp>
      <xdr:nvSpPr>
        <xdr:cNvPr id="8" name="线形标注 1(无边框) 7"/>
        <xdr:cNvSpPr/>
      </xdr:nvSpPr>
      <xdr:spPr>
        <a:xfrm>
          <a:off x="4181475" y="6610350"/>
          <a:ext cx="381000" cy="285750"/>
        </a:xfrm>
        <a:prstGeom prst="callout1">
          <a:avLst>
            <a:gd name="adj1" fmla="val 92000"/>
            <a:gd name="adj2" fmla="val 94166"/>
            <a:gd name="adj3" fmla="val 412222"/>
            <a:gd name="adj4" fmla="val 25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95250</xdr:colOff>
      <xdr:row>30</xdr:row>
      <xdr:rowOff>0</xdr:rowOff>
    </xdr:from>
    <xdr:to>
      <xdr:col>8</xdr:col>
      <xdr:colOff>476250</xdr:colOff>
      <xdr:row>31</xdr:row>
      <xdr:rowOff>76200</xdr:rowOff>
    </xdr:to>
    <xdr:sp>
      <xdr:nvSpPr>
        <xdr:cNvPr id="9" name="线形标注 1(无边框) 8"/>
        <xdr:cNvSpPr/>
      </xdr:nvSpPr>
      <xdr:spPr>
        <a:xfrm>
          <a:off x="5581650" y="6610350"/>
          <a:ext cx="381000" cy="285750"/>
        </a:xfrm>
        <a:prstGeom prst="callout1">
          <a:avLst>
            <a:gd name="adj1" fmla="val 92000"/>
            <a:gd name="adj2" fmla="val 94166"/>
            <a:gd name="adj3" fmla="val 298888"/>
            <a:gd name="adj4" fmla="val 19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1</xdr:col>
      <xdr:colOff>381000</xdr:colOff>
      <xdr:row>50</xdr:row>
      <xdr:rowOff>76200</xdr:rowOff>
    </xdr:to>
    <xdr:sp>
      <xdr:nvSpPr>
        <xdr:cNvPr id="10" name="线形标注 1(无边框) 9"/>
        <xdr:cNvSpPr/>
      </xdr:nvSpPr>
      <xdr:spPr>
        <a:xfrm>
          <a:off x="685800" y="10591800"/>
          <a:ext cx="381000" cy="285750"/>
        </a:xfrm>
        <a:prstGeom prst="callout1">
          <a:avLst>
            <a:gd name="adj1" fmla="val 8666"/>
            <a:gd name="adj2" fmla="val 91666"/>
            <a:gd name="adj3" fmla="val -879777"/>
            <a:gd name="adj4" fmla="val 38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80645</xdr:colOff>
      <xdr:row>48</xdr:row>
      <xdr:rowOff>208915</xdr:rowOff>
    </xdr:from>
    <xdr:to>
      <xdr:col>2</xdr:col>
      <xdr:colOff>461645</xdr:colOff>
      <xdr:row>50</xdr:row>
      <xdr:rowOff>75565</xdr:rowOff>
    </xdr:to>
    <xdr:sp>
      <xdr:nvSpPr>
        <xdr:cNvPr id="12" name="线形标注 1(无边框) 11"/>
        <xdr:cNvSpPr/>
      </xdr:nvSpPr>
      <xdr:spPr>
        <a:xfrm>
          <a:off x="1452245" y="10591165"/>
          <a:ext cx="381000" cy="285750"/>
        </a:xfrm>
        <a:prstGeom prst="callout1">
          <a:avLst>
            <a:gd name="adj1" fmla="val 8666"/>
            <a:gd name="adj2" fmla="val 91666"/>
            <a:gd name="adj3" fmla="val -261388"/>
            <a:gd name="adj4" fmla="val 1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325755</xdr:colOff>
      <xdr:row>48</xdr:row>
      <xdr:rowOff>208280</xdr:rowOff>
    </xdr:from>
    <xdr:to>
      <xdr:col>4</xdr:col>
      <xdr:colOff>20955</xdr:colOff>
      <xdr:row>50</xdr:row>
      <xdr:rowOff>74930</xdr:rowOff>
    </xdr:to>
    <xdr:sp>
      <xdr:nvSpPr>
        <xdr:cNvPr id="23" name="线形标注 1(无边框) 22"/>
        <xdr:cNvSpPr/>
      </xdr:nvSpPr>
      <xdr:spPr>
        <a:xfrm>
          <a:off x="2383155" y="10590530"/>
          <a:ext cx="381000" cy="285750"/>
        </a:xfrm>
        <a:prstGeom prst="callout1">
          <a:avLst>
            <a:gd name="adj1" fmla="val 8666"/>
            <a:gd name="adj2" fmla="val 91666"/>
            <a:gd name="adj3" fmla="val -231887"/>
            <a:gd name="adj4" fmla="val 16683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68580</xdr:colOff>
      <xdr:row>4</xdr:row>
      <xdr:rowOff>29845</xdr:rowOff>
    </xdr:from>
    <xdr:to>
      <xdr:col>8</xdr:col>
      <xdr:colOff>511175</xdr:colOff>
      <xdr:row>9</xdr:row>
      <xdr:rowOff>139065</xdr:rowOff>
    </xdr:to>
    <xdr:pic>
      <xdr:nvPicPr>
        <xdr:cNvPr id="18" name="图片 17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754380" y="1115695"/>
          <a:ext cx="5243195" cy="115697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561340</xdr:colOff>
      <xdr:row>35</xdr:row>
      <xdr:rowOff>207645</xdr:rowOff>
    </xdr:from>
    <xdr:to>
      <xdr:col>6</xdr:col>
      <xdr:colOff>186055</xdr:colOff>
      <xdr:row>44</xdr:row>
      <xdr:rowOff>141605</xdr:rowOff>
    </xdr:to>
    <xdr:sp>
      <xdr:nvSpPr>
        <xdr:cNvPr id="22" name="矩形 21"/>
        <xdr:cNvSpPr/>
      </xdr:nvSpPr>
      <xdr:spPr>
        <a:xfrm>
          <a:off x="2618740" y="7865745"/>
          <a:ext cx="1682115" cy="18199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13</xdr:col>
      <xdr:colOff>27940</xdr:colOff>
      <xdr:row>40</xdr:row>
      <xdr:rowOff>40640</xdr:rowOff>
    </xdr:from>
    <xdr:to>
      <xdr:col>14</xdr:col>
      <xdr:colOff>339090</xdr:colOff>
      <xdr:row>45</xdr:row>
      <xdr:rowOff>17145</xdr:rowOff>
    </xdr:to>
    <xdr:pic>
      <xdr:nvPicPr>
        <xdr:cNvPr id="29" name="图片 28"/>
        <xdr:cNvPicPr>
          <a:picLocks noChangeAspect="1"/>
        </xdr:cNvPicPr>
      </xdr:nvPicPr>
      <xdr:blipFill>
        <a:blip r:embed="rId4" r:link="rId3"/>
        <a:stretch>
          <a:fillRect/>
        </a:stretch>
      </xdr:blipFill>
      <xdr:spPr>
        <a:xfrm>
          <a:off x="8943340" y="8746490"/>
          <a:ext cx="996950" cy="10242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27305</xdr:colOff>
      <xdr:row>53</xdr:row>
      <xdr:rowOff>19685</xdr:rowOff>
    </xdr:from>
    <xdr:to>
      <xdr:col>14</xdr:col>
      <xdr:colOff>410845</xdr:colOff>
      <xdr:row>57</xdr:row>
      <xdr:rowOff>186690</xdr:rowOff>
    </xdr:to>
    <xdr:pic>
      <xdr:nvPicPr>
        <xdr:cNvPr id="36" name="图片 35"/>
        <xdr:cNvPicPr>
          <a:picLocks noChangeAspect="1"/>
        </xdr:cNvPicPr>
      </xdr:nvPicPr>
      <xdr:blipFill>
        <a:blip r:embed="rId5" r:link="rId3"/>
        <a:stretch>
          <a:fillRect/>
        </a:stretch>
      </xdr:blipFill>
      <xdr:spPr>
        <a:xfrm>
          <a:off x="8942705" y="11449685"/>
          <a:ext cx="1069340" cy="10052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27305</xdr:colOff>
      <xdr:row>47</xdr:row>
      <xdr:rowOff>21590</xdr:rowOff>
    </xdr:from>
    <xdr:to>
      <xdr:col>14</xdr:col>
      <xdr:colOff>401955</xdr:colOff>
      <xdr:row>51</xdr:row>
      <xdr:rowOff>186055</xdr:rowOff>
    </xdr:to>
    <xdr:pic>
      <xdr:nvPicPr>
        <xdr:cNvPr id="37" name="图片 36"/>
        <xdr:cNvPicPr>
          <a:picLocks noChangeAspect="1"/>
        </xdr:cNvPicPr>
      </xdr:nvPicPr>
      <xdr:blipFill>
        <a:blip r:embed="rId6" r:link="rId3"/>
        <a:stretch>
          <a:fillRect/>
        </a:stretch>
      </xdr:blipFill>
      <xdr:spPr>
        <a:xfrm>
          <a:off x="8942705" y="10194290"/>
          <a:ext cx="1060450" cy="10026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69850</xdr:colOff>
      <xdr:row>61</xdr:row>
      <xdr:rowOff>29845</xdr:rowOff>
    </xdr:from>
    <xdr:to>
      <xdr:col>15</xdr:col>
      <xdr:colOff>417830</xdr:colOff>
      <xdr:row>64</xdr:row>
      <xdr:rowOff>160655</xdr:rowOff>
    </xdr:to>
    <xdr:pic>
      <xdr:nvPicPr>
        <xdr:cNvPr id="39" name="图片 38"/>
        <xdr:cNvPicPr>
          <a:picLocks noChangeAspect="1"/>
        </xdr:cNvPicPr>
      </xdr:nvPicPr>
      <xdr:blipFill>
        <a:blip r:embed="rId7" r:link="rId3"/>
        <a:stretch>
          <a:fillRect/>
        </a:stretch>
      </xdr:blipFill>
      <xdr:spPr>
        <a:xfrm>
          <a:off x="8299450" y="13136245"/>
          <a:ext cx="2405380" cy="7594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50800</xdr:colOff>
      <xdr:row>68</xdr:row>
      <xdr:rowOff>27940</xdr:rowOff>
    </xdr:from>
    <xdr:to>
      <xdr:col>14</xdr:col>
      <xdr:colOff>123190</xdr:colOff>
      <xdr:row>70</xdr:row>
      <xdr:rowOff>172720</xdr:rowOff>
    </xdr:to>
    <xdr:pic>
      <xdr:nvPicPr>
        <xdr:cNvPr id="44" name="图片 43"/>
        <xdr:cNvPicPr>
          <a:picLocks noChangeAspect="1"/>
        </xdr:cNvPicPr>
      </xdr:nvPicPr>
      <xdr:blipFill>
        <a:blip r:embed="rId8" r:link="rId3"/>
        <a:stretch>
          <a:fillRect/>
        </a:stretch>
      </xdr:blipFill>
      <xdr:spPr>
        <a:xfrm>
          <a:off x="8280400" y="14601190"/>
          <a:ext cx="1443990" cy="563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42545</xdr:colOff>
      <xdr:row>80</xdr:row>
      <xdr:rowOff>19685</xdr:rowOff>
    </xdr:from>
    <xdr:to>
      <xdr:col>15</xdr:col>
      <xdr:colOff>418465</xdr:colOff>
      <xdr:row>86</xdr:row>
      <xdr:rowOff>172085</xdr:rowOff>
    </xdr:to>
    <xdr:pic>
      <xdr:nvPicPr>
        <xdr:cNvPr id="46" name="图片 45"/>
        <xdr:cNvPicPr>
          <a:picLocks noChangeAspect="1"/>
        </xdr:cNvPicPr>
      </xdr:nvPicPr>
      <xdr:blipFill>
        <a:blip r:embed="rId9" r:link="rId3"/>
        <a:stretch>
          <a:fillRect/>
        </a:stretch>
      </xdr:blipFill>
      <xdr:spPr>
        <a:xfrm>
          <a:off x="8957945" y="17107535"/>
          <a:ext cx="1747520" cy="14097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416560</xdr:colOff>
      <xdr:row>48</xdr:row>
      <xdr:rowOff>208280</xdr:rowOff>
    </xdr:from>
    <xdr:to>
      <xdr:col>5</xdr:col>
      <xdr:colOff>111760</xdr:colOff>
      <xdr:row>50</xdr:row>
      <xdr:rowOff>74930</xdr:rowOff>
    </xdr:to>
    <xdr:sp>
      <xdr:nvSpPr>
        <xdr:cNvPr id="50" name="线形标注 1(无边框) 49"/>
        <xdr:cNvSpPr/>
      </xdr:nvSpPr>
      <xdr:spPr>
        <a:xfrm>
          <a:off x="3159760" y="10590530"/>
          <a:ext cx="381000" cy="285750"/>
        </a:xfrm>
        <a:prstGeom prst="callout1">
          <a:avLst>
            <a:gd name="adj1" fmla="val 8666"/>
            <a:gd name="adj2" fmla="val 91666"/>
            <a:gd name="adj3" fmla="val -231887"/>
            <a:gd name="adj4" fmla="val 16683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13</xdr:col>
      <xdr:colOff>45085</xdr:colOff>
      <xdr:row>89</xdr:row>
      <xdr:rowOff>19050</xdr:rowOff>
    </xdr:from>
    <xdr:to>
      <xdr:col>13</xdr:col>
      <xdr:colOff>633095</xdr:colOff>
      <xdr:row>91</xdr:row>
      <xdr:rowOff>196215</xdr:rowOff>
    </xdr:to>
    <xdr:pic>
      <xdr:nvPicPr>
        <xdr:cNvPr id="51" name="图片 50"/>
        <xdr:cNvPicPr>
          <a:picLocks noChangeAspect="1"/>
        </xdr:cNvPicPr>
      </xdr:nvPicPr>
      <xdr:blipFill>
        <a:blip r:embed="rId10" r:link="rId3"/>
        <a:stretch>
          <a:fillRect/>
        </a:stretch>
      </xdr:blipFill>
      <xdr:spPr>
        <a:xfrm>
          <a:off x="8960485" y="18992850"/>
          <a:ext cx="588010" cy="5962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57785</xdr:colOff>
      <xdr:row>97</xdr:row>
      <xdr:rowOff>63500</xdr:rowOff>
    </xdr:from>
    <xdr:to>
      <xdr:col>15</xdr:col>
      <xdr:colOff>400685</xdr:colOff>
      <xdr:row>108</xdr:row>
      <xdr:rowOff>109220</xdr:rowOff>
    </xdr:to>
    <xdr:pic>
      <xdr:nvPicPr>
        <xdr:cNvPr id="55" name="图片 54"/>
        <xdr:cNvPicPr>
          <a:picLocks noChangeAspect="1"/>
        </xdr:cNvPicPr>
      </xdr:nvPicPr>
      <xdr:blipFill>
        <a:blip r:embed="rId11" r:link="rId3"/>
        <a:stretch>
          <a:fillRect/>
        </a:stretch>
      </xdr:blipFill>
      <xdr:spPr>
        <a:xfrm>
          <a:off x="8287385" y="20713700"/>
          <a:ext cx="2400300" cy="23507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57150</xdr:colOff>
      <xdr:row>43</xdr:row>
      <xdr:rowOff>208280</xdr:rowOff>
    </xdr:from>
    <xdr:to>
      <xdr:col>26</xdr:col>
      <xdr:colOff>321310</xdr:colOff>
      <xdr:row>54</xdr:row>
      <xdr:rowOff>147955</xdr:rowOff>
    </xdr:to>
    <xdr:pic>
      <xdr:nvPicPr>
        <xdr:cNvPr id="3" name="图片 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301595" y="9542780"/>
          <a:ext cx="2321560" cy="2244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10</xdr:col>
      <xdr:colOff>30480</xdr:colOff>
      <xdr:row>68</xdr:row>
      <xdr:rowOff>155575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1220450"/>
          <a:ext cx="6202680" cy="350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100330</xdr:colOff>
      <xdr:row>57</xdr:row>
      <xdr:rowOff>0</xdr:rowOff>
    </xdr:from>
    <xdr:to>
      <xdr:col>24</xdr:col>
      <xdr:colOff>565785</xdr:colOff>
      <xdr:row>60</xdr:row>
      <xdr:rowOff>185420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344775" y="12268200"/>
          <a:ext cx="1151255" cy="814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137160</xdr:colOff>
      <xdr:row>62</xdr:row>
      <xdr:rowOff>50165</xdr:rowOff>
    </xdr:from>
    <xdr:to>
      <xdr:col>24</xdr:col>
      <xdr:colOff>291465</xdr:colOff>
      <xdr:row>65</xdr:row>
      <xdr:rowOff>170180</xdr:rowOff>
    </xdr:to>
    <xdr:pic>
      <xdr:nvPicPr>
        <xdr:cNvPr id="19" name="图片 1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5381605" y="13366115"/>
          <a:ext cx="840105" cy="7486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591185</xdr:colOff>
      <xdr:row>19</xdr:row>
      <xdr:rowOff>139065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5391785" cy="3282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G8" sqref="G8"/>
    </sheetView>
  </sheetViews>
  <sheetFormatPr defaultColWidth="9" defaultRowHeight="13.5"/>
  <cols>
    <col min="1" max="1" width="10.375" style="38"/>
    <col min="2" max="2" width="11.5" style="38" customWidth="1"/>
    <col min="3" max="3" width="15" style="38" customWidth="1"/>
    <col min="4" max="4" width="9.75" style="38" customWidth="1"/>
    <col min="5" max="16384" width="9" style="38"/>
  </cols>
  <sheetData>
    <row r="1" ht="29.25" spans="1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2:4">
      <c r="B5" s="39" t="s">
        <v>1</v>
      </c>
      <c r="C5" s="40" t="s">
        <v>2</v>
      </c>
      <c r="D5" s="40"/>
    </row>
    <row r="6" spans="2:4">
      <c r="B6" s="41" t="s">
        <v>3</v>
      </c>
      <c r="C6" s="42" t="s">
        <v>4</v>
      </c>
      <c r="D6" s="42" t="s">
        <v>5</v>
      </c>
    </row>
    <row r="7" spans="2:4">
      <c r="B7" s="43">
        <v>45504</v>
      </c>
      <c r="C7" s="44" t="s">
        <v>6</v>
      </c>
      <c r="D7" s="44" t="s">
        <v>7</v>
      </c>
    </row>
    <row r="8" spans="2:4">
      <c r="B8" s="43"/>
      <c r="C8" s="44"/>
      <c r="D8" s="44"/>
    </row>
    <row r="9" spans="2:4">
      <c r="B9" s="43"/>
      <c r="C9" s="44"/>
      <c r="D9" s="44"/>
    </row>
    <row r="10" spans="2:4">
      <c r="B10" s="45"/>
      <c r="C10" s="44"/>
      <c r="D10" s="44"/>
    </row>
    <row r="11" spans="2:4">
      <c r="B11" s="45"/>
      <c r="C11" s="44"/>
      <c r="D11" s="44"/>
    </row>
    <row r="12" spans="2:4">
      <c r="B12" s="45"/>
      <c r="C12" s="44"/>
      <c r="D12" s="44"/>
    </row>
    <row r="13" spans="2:4">
      <c r="B13" s="45"/>
      <c r="C13" s="44"/>
      <c r="D13" s="44"/>
    </row>
    <row r="14" spans="2:4">
      <c r="B14" s="45"/>
      <c r="C14" s="44"/>
      <c r="D14" s="44"/>
    </row>
    <row r="15" spans="2:4">
      <c r="B15" s="45"/>
      <c r="C15" s="44"/>
      <c r="D15" s="44"/>
    </row>
    <row r="16" spans="2:4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4"/>
  </cols>
  <sheetData>
    <row r="1" s="13" customFormat="1" ht="30" customHeight="1" spans="1:1">
      <c r="A1" s="13" t="s">
        <v>8</v>
      </c>
    </row>
    <row r="3" ht="22.5" spans="2:7">
      <c r="B3" s="30" t="s">
        <v>9</v>
      </c>
      <c r="C3" s="30"/>
      <c r="D3" s="30"/>
      <c r="E3" s="30"/>
      <c r="F3" s="30"/>
      <c r="G3" s="30"/>
    </row>
    <row r="5" spans="2:6">
      <c r="B5" s="14" t="s">
        <v>10</v>
      </c>
      <c r="D5" s="32"/>
      <c r="E5" s="32"/>
      <c r="F5" s="32"/>
    </row>
    <row r="6" spans="2:6">
      <c r="B6" s="16" t="s">
        <v>11</v>
      </c>
      <c r="C6" s="14" t="s">
        <v>12</v>
      </c>
      <c r="D6" s="32"/>
      <c r="E6" s="32"/>
      <c r="F6" s="32"/>
    </row>
    <row r="7" spans="2:6">
      <c r="B7" s="16" t="s">
        <v>11</v>
      </c>
      <c r="C7" s="32" t="s">
        <v>13</v>
      </c>
      <c r="D7" s="32"/>
      <c r="E7" s="32"/>
      <c r="F7" s="32"/>
    </row>
    <row r="8" spans="2:6">
      <c r="B8" s="32" t="s">
        <v>14</v>
      </c>
      <c r="C8" s="32"/>
      <c r="D8" s="32"/>
      <c r="E8" s="32"/>
      <c r="F8" s="32"/>
    </row>
    <row r="9" spans="2:6">
      <c r="B9" s="16" t="s">
        <v>11</v>
      </c>
      <c r="C9" s="32" t="s">
        <v>15</v>
      </c>
      <c r="D9" s="32"/>
      <c r="E9" s="32"/>
      <c r="F9" s="32"/>
    </row>
    <row r="11" ht="22.5" spans="2:7">
      <c r="B11" s="15" t="s">
        <v>16</v>
      </c>
      <c r="C11" s="15"/>
      <c r="D11" s="15"/>
      <c r="E11" s="15"/>
      <c r="F11" s="15"/>
      <c r="G11" s="15"/>
    </row>
    <row r="13" spans="2:3">
      <c r="B13" s="32" t="s">
        <v>17</v>
      </c>
      <c r="C13" s="32"/>
    </row>
    <row r="14" spans="2:3">
      <c r="B14" s="33" t="s">
        <v>18</v>
      </c>
      <c r="C14" s="32" t="s">
        <v>19</v>
      </c>
    </row>
    <row r="15" spans="2:3">
      <c r="B15" s="32" t="s">
        <v>20</v>
      </c>
      <c r="C15" s="32"/>
    </row>
    <row r="16" spans="2:3">
      <c r="B16" s="33" t="s">
        <v>18</v>
      </c>
      <c r="C16" s="32" t="s">
        <v>21</v>
      </c>
    </row>
    <row r="17" spans="2:3">
      <c r="B17" s="32" t="s">
        <v>22</v>
      </c>
      <c r="C17" s="32"/>
    </row>
    <row r="18" spans="2:3">
      <c r="B18" s="33" t="s">
        <v>18</v>
      </c>
      <c r="C18" s="32" t="s">
        <v>23</v>
      </c>
    </row>
    <row r="19" spans="2:3">
      <c r="B19" s="32" t="s">
        <v>24</v>
      </c>
      <c r="C19" s="32"/>
    </row>
    <row r="20" spans="2:3">
      <c r="B20" s="33" t="s">
        <v>18</v>
      </c>
      <c r="C20" s="32" t="s">
        <v>25</v>
      </c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0"/>
  <sheetViews>
    <sheetView tabSelected="1" zoomScale="85" zoomScaleNormal="85" workbookViewId="0">
      <pane xSplit="11" ySplit="1" topLeftCell="L2" activePane="bottomRight" state="frozen"/>
      <selection/>
      <selection pane="topRight"/>
      <selection pane="bottomLeft"/>
      <selection pane="bottomRight" activeCell="R110" sqref="R110"/>
    </sheetView>
  </sheetViews>
  <sheetFormatPr defaultColWidth="9" defaultRowHeight="16.5"/>
  <cols>
    <col min="1" max="20" width="9" style="14"/>
    <col min="21" max="21" width="2.05833333333333" style="29" customWidth="1"/>
    <col min="22" max="16384" width="9" style="14"/>
  </cols>
  <sheetData>
    <row r="1" s="13" customFormat="1" ht="30" customHeight="1" spans="1:38">
      <c r="A1" s="13" t="s">
        <v>8</v>
      </c>
      <c r="V1" s="13" t="s">
        <v>26</v>
      </c>
      <c r="W1" s="34"/>
      <c r="AL1" s="37"/>
    </row>
    <row r="3" ht="22.5" spans="2:24">
      <c r="B3" s="30" t="s">
        <v>27</v>
      </c>
      <c r="C3" s="30"/>
      <c r="D3" s="30"/>
      <c r="E3" s="30"/>
      <c r="F3" s="30"/>
      <c r="G3" s="30"/>
      <c r="X3" s="35" t="s">
        <v>28</v>
      </c>
    </row>
    <row r="4" spans="23:23">
      <c r="W4" s="14" t="s">
        <v>29</v>
      </c>
    </row>
    <row r="5" spans="23:24">
      <c r="W5" s="16" t="s">
        <v>11</v>
      </c>
      <c r="X5" s="32" t="s">
        <v>13</v>
      </c>
    </row>
    <row r="6" spans="23:24">
      <c r="W6" s="16" t="s">
        <v>11</v>
      </c>
      <c r="X6" s="32" t="s">
        <v>30</v>
      </c>
    </row>
    <row r="7" spans="23:24">
      <c r="W7" s="16" t="s">
        <v>11</v>
      </c>
      <c r="X7" s="32" t="s">
        <v>31</v>
      </c>
    </row>
    <row r="8" spans="23:24">
      <c r="W8" s="16" t="s">
        <v>11</v>
      </c>
      <c r="X8" s="32" t="s">
        <v>32</v>
      </c>
    </row>
    <row r="9" spans="23:24">
      <c r="W9" s="16" t="s">
        <v>11</v>
      </c>
      <c r="X9" s="32" t="s">
        <v>33</v>
      </c>
    </row>
    <row r="10" spans="23:24">
      <c r="W10" s="16" t="s">
        <v>11</v>
      </c>
      <c r="X10" s="32" t="s">
        <v>34</v>
      </c>
    </row>
    <row r="11" spans="2:24">
      <c r="B11" s="14" t="s">
        <v>35</v>
      </c>
      <c r="W11" s="16" t="s">
        <v>11</v>
      </c>
      <c r="X11" s="32" t="s">
        <v>36</v>
      </c>
    </row>
    <row r="12" spans="2:24">
      <c r="B12" s="14" t="s">
        <v>37</v>
      </c>
      <c r="W12" s="16" t="s">
        <v>11</v>
      </c>
      <c r="X12" s="14" t="s">
        <v>38</v>
      </c>
    </row>
    <row r="13" spans="23:24">
      <c r="W13" s="32" t="s">
        <v>14</v>
      </c>
      <c r="X13" s="32"/>
    </row>
    <row r="14" spans="23:24">
      <c r="W14" s="33" t="s">
        <v>18</v>
      </c>
      <c r="X14" s="32" t="s">
        <v>39</v>
      </c>
    </row>
    <row r="15" spans="23:24">
      <c r="W15" s="33" t="s">
        <v>18</v>
      </c>
      <c r="X15" s="14" t="s">
        <v>40</v>
      </c>
    </row>
    <row r="16" spans="23:23">
      <c r="W16" s="14" t="s">
        <v>41</v>
      </c>
    </row>
    <row r="17" spans="23:24">
      <c r="W17" s="16" t="s">
        <v>11</v>
      </c>
      <c r="X17" s="14" t="s">
        <v>42</v>
      </c>
    </row>
    <row r="18" spans="23:23">
      <c r="W18" s="14" t="s">
        <v>43</v>
      </c>
    </row>
    <row r="19" spans="14:24">
      <c r="N19"/>
      <c r="O19" s="16"/>
      <c r="P19" s="32"/>
      <c r="W19" s="33" t="s">
        <v>18</v>
      </c>
      <c r="X19" s="32" t="s">
        <v>44</v>
      </c>
    </row>
    <row r="20" spans="23:24">
      <c r="W20" s="33" t="s">
        <v>18</v>
      </c>
      <c r="X20" s="32" t="s">
        <v>45</v>
      </c>
    </row>
    <row r="21" spans="23:24">
      <c r="W21" s="33" t="s">
        <v>18</v>
      </c>
      <c r="X21" s="32" t="s">
        <v>46</v>
      </c>
    </row>
    <row r="22" spans="23:24">
      <c r="W22" s="33"/>
      <c r="X22" s="32"/>
    </row>
    <row r="23" spans="23:24">
      <c r="W23" s="33"/>
      <c r="X23" s="32"/>
    </row>
    <row r="26" spans="23:23">
      <c r="W26" s="16"/>
    </row>
    <row r="27" spans="23:23">
      <c r="W27" s="16"/>
    </row>
    <row r="28" spans="23:23">
      <c r="W28" s="16"/>
    </row>
    <row r="29" s="29" customFormat="1" ht="22.5" spans="2:23">
      <c r="B29" s="30" t="s">
        <v>47</v>
      </c>
      <c r="C29" s="30"/>
      <c r="D29" s="30"/>
      <c r="E29" s="30"/>
      <c r="F29" s="30"/>
      <c r="G29" s="30"/>
      <c r="W29" s="36"/>
    </row>
    <row r="30" spans="23:23">
      <c r="W30" s="16"/>
    </row>
    <row r="31" spans="12:23">
      <c r="L31" s="14" t="s">
        <v>48</v>
      </c>
      <c r="T31"/>
      <c r="W31" s="14" t="s">
        <v>48</v>
      </c>
    </row>
    <row r="32" spans="12:24">
      <c r="L32" s="16" t="s">
        <v>11</v>
      </c>
      <c r="M32" s="14" t="s">
        <v>49</v>
      </c>
      <c r="W32" s="33" t="s">
        <v>18</v>
      </c>
      <c r="X32" s="14" t="s">
        <v>50</v>
      </c>
    </row>
    <row r="33" spans="11:13">
      <c r="K33"/>
      <c r="L33" s="16" t="s">
        <v>11</v>
      </c>
      <c r="M33" s="14" t="s">
        <v>51</v>
      </c>
    </row>
    <row r="34" spans="12:15">
      <c r="L34" s="14" t="s">
        <v>52</v>
      </c>
      <c r="O34"/>
    </row>
    <row r="35" spans="12:13">
      <c r="L35" s="16" t="s">
        <v>11</v>
      </c>
      <c r="M35" s="14" t="s">
        <v>53</v>
      </c>
    </row>
    <row r="36" spans="12:23">
      <c r="L36" s="33" t="s">
        <v>18</v>
      </c>
      <c r="M36" s="14" t="s">
        <v>54</v>
      </c>
      <c r="S36"/>
      <c r="W36" s="32"/>
    </row>
    <row r="37" spans="12:23">
      <c r="L37" s="14" t="s">
        <v>55</v>
      </c>
      <c r="R37"/>
      <c r="W37" s="14" t="s">
        <v>55</v>
      </c>
    </row>
    <row r="38" spans="12:24">
      <c r="L38" s="33" t="s">
        <v>18</v>
      </c>
      <c r="M38" s="14" t="s">
        <v>56</v>
      </c>
      <c r="W38" s="33" t="s">
        <v>18</v>
      </c>
      <c r="X38" s="14" t="s">
        <v>57</v>
      </c>
    </row>
    <row r="39" spans="12:24">
      <c r="L39" s="33" t="s">
        <v>18</v>
      </c>
      <c r="M39" s="14" t="s">
        <v>58</v>
      </c>
      <c r="W39" s="33" t="s">
        <v>18</v>
      </c>
      <c r="X39" s="14" t="s">
        <v>59</v>
      </c>
    </row>
    <row r="40" spans="14:24">
      <c r="N40" s="14" t="s">
        <v>60</v>
      </c>
      <c r="W40" s="33" t="s">
        <v>18</v>
      </c>
      <c r="X40" s="14" t="s">
        <v>61</v>
      </c>
    </row>
    <row r="41" spans="23:24">
      <c r="W41" s="33" t="s">
        <v>18</v>
      </c>
      <c r="X41" s="14" t="s">
        <v>62</v>
      </c>
    </row>
    <row r="42" spans="23:24">
      <c r="W42" s="33" t="s">
        <v>18</v>
      </c>
      <c r="X42" s="32" t="s">
        <v>63</v>
      </c>
    </row>
    <row r="43" spans="12:24">
      <c r="L43" s="33"/>
      <c r="W43" s="33" t="s">
        <v>18</v>
      </c>
      <c r="X43" s="14" t="s">
        <v>64</v>
      </c>
    </row>
    <row r="44" spans="12:24">
      <c r="L44" s="33"/>
      <c r="W44" s="33" t="s">
        <v>18</v>
      </c>
      <c r="X44" s="14" t="s">
        <v>65</v>
      </c>
    </row>
    <row r="45" spans="23:23">
      <c r="W45" s="33"/>
    </row>
    <row r="46" spans="14:17">
      <c r="N46" s="14" t="s">
        <v>66</v>
      </c>
      <c r="O46"/>
      <c r="Q46"/>
    </row>
    <row r="47" spans="13:24">
      <c r="M47"/>
      <c r="N47" s="14" t="s">
        <v>67</v>
      </c>
      <c r="W47" s="33"/>
      <c r="X47"/>
    </row>
    <row r="48" spans="23:23">
      <c r="W48" s="33"/>
    </row>
    <row r="49" spans="13:23">
      <c r="M49"/>
      <c r="W49"/>
    </row>
    <row r="50" spans="23:23">
      <c r="W50" s="33"/>
    </row>
    <row r="51" spans="23:23">
      <c r="W51" s="33"/>
    </row>
    <row r="52" spans="2:23">
      <c r="B52" s="31" t="s">
        <v>68</v>
      </c>
      <c r="W52" s="33"/>
    </row>
    <row r="53" spans="14:14">
      <c r="N53" s="14" t="s">
        <v>69</v>
      </c>
    </row>
    <row r="54" spans="23:23">
      <c r="W54" s="33"/>
    </row>
    <row r="55" spans="12:23">
      <c r="L55" s="33"/>
      <c r="Q55"/>
      <c r="R55"/>
      <c r="W55" s="33"/>
    </row>
    <row r="56" spans="12:25">
      <c r="L56" s="33"/>
      <c r="Y56" s="14" t="s">
        <v>70</v>
      </c>
    </row>
    <row r="57" spans="23:24">
      <c r="W57" s="33" t="s">
        <v>18</v>
      </c>
      <c r="X57" s="14" t="s">
        <v>71</v>
      </c>
    </row>
    <row r="58" spans="17:17">
      <c r="Q58"/>
    </row>
    <row r="59" spans="12:12">
      <c r="L59" s="14" t="s">
        <v>72</v>
      </c>
    </row>
    <row r="60" spans="12:13">
      <c r="L60" s="33" t="s">
        <v>18</v>
      </c>
      <c r="M60" s="14" t="s">
        <v>73</v>
      </c>
    </row>
    <row r="61" spans="12:13">
      <c r="L61" s="33" t="s">
        <v>18</v>
      </c>
      <c r="M61" s="14" t="s">
        <v>74</v>
      </c>
    </row>
    <row r="62" spans="23:24">
      <c r="W62" s="33" t="s">
        <v>18</v>
      </c>
      <c r="X62" s="14" t="s">
        <v>75</v>
      </c>
    </row>
    <row r="63" spans="17:18">
      <c r="Q63"/>
      <c r="R63"/>
    </row>
    <row r="66" spans="12:13">
      <c r="L66" s="33" t="s">
        <v>18</v>
      </c>
      <c r="M66" s="14" t="s">
        <v>76</v>
      </c>
    </row>
    <row r="67" spans="12:24">
      <c r="L67" s="33" t="s">
        <v>18</v>
      </c>
      <c r="M67" s="14" t="s">
        <v>77</v>
      </c>
      <c r="W67" s="33" t="s">
        <v>18</v>
      </c>
      <c r="X67" s="14" t="s">
        <v>78</v>
      </c>
    </row>
    <row r="68" spans="12:13">
      <c r="L68" s="33" t="s">
        <v>18</v>
      </c>
      <c r="M68" s="14" t="s">
        <v>74</v>
      </c>
    </row>
    <row r="69" spans="23:23">
      <c r="W69" s="14" t="s">
        <v>72</v>
      </c>
    </row>
    <row r="70" spans="12:24">
      <c r="L70" s="33"/>
      <c r="W70" s="33" t="s">
        <v>18</v>
      </c>
      <c r="X70" s="14" t="s">
        <v>79</v>
      </c>
    </row>
    <row r="71" spans="23:24">
      <c r="W71" s="33" t="s">
        <v>18</v>
      </c>
      <c r="X71" s="14" t="s">
        <v>80</v>
      </c>
    </row>
    <row r="72" spans="12:18">
      <c r="L72" s="33" t="s">
        <v>18</v>
      </c>
      <c r="M72" s="14" t="s">
        <v>81</v>
      </c>
      <c r="R72"/>
    </row>
    <row r="73" spans="12:13">
      <c r="L73" s="33" t="s">
        <v>18</v>
      </c>
      <c r="M73" s="14" t="s">
        <v>82</v>
      </c>
    </row>
    <row r="74" spans="12:23">
      <c r="L74" s="33" t="s">
        <v>18</v>
      </c>
      <c r="M74" s="14" t="s">
        <v>83</v>
      </c>
      <c r="W74"/>
    </row>
    <row r="75" spans="12:12">
      <c r="L75" s="14" t="s">
        <v>84</v>
      </c>
    </row>
    <row r="76" spans="12:13">
      <c r="L76" s="33" t="s">
        <v>18</v>
      </c>
      <c r="M76" s="14" t="s">
        <v>85</v>
      </c>
    </row>
    <row r="77" spans="9:23">
      <c r="I77"/>
      <c r="L77" s="14" t="s">
        <v>86</v>
      </c>
      <c r="W77" s="14" t="s">
        <v>86</v>
      </c>
    </row>
    <row r="78" spans="12:24">
      <c r="L78" s="33" t="s">
        <v>18</v>
      </c>
      <c r="M78" s="14" t="s">
        <v>87</v>
      </c>
      <c r="W78" s="33" t="s">
        <v>18</v>
      </c>
      <c r="X78" s="14" t="s">
        <v>88</v>
      </c>
    </row>
    <row r="79" spans="12:24">
      <c r="L79" s="33" t="s">
        <v>18</v>
      </c>
      <c r="M79" s="14" t="s">
        <v>89</v>
      </c>
      <c r="W79" s="33" t="s">
        <v>18</v>
      </c>
      <c r="X79" s="14" t="s">
        <v>90</v>
      </c>
    </row>
    <row r="80" spans="12:14">
      <c r="L80" s="33"/>
      <c r="N80" s="14" t="s">
        <v>91</v>
      </c>
    </row>
    <row r="81" spans="12:12">
      <c r="L81" s="33"/>
    </row>
    <row r="82" spans="12:12">
      <c r="L82" s="33"/>
    </row>
    <row r="86" spans="12:12">
      <c r="L86" s="33"/>
    </row>
    <row r="88" spans="12:23">
      <c r="L88" s="14" t="s">
        <v>92</v>
      </c>
      <c r="W88" s="14" t="s">
        <v>92</v>
      </c>
    </row>
    <row r="89" spans="12:24">
      <c r="L89" s="33" t="s">
        <v>18</v>
      </c>
      <c r="M89" s="14" t="s">
        <v>93</v>
      </c>
      <c r="W89" s="33" t="s">
        <v>18</v>
      </c>
      <c r="X89" s="14" t="s">
        <v>93</v>
      </c>
    </row>
    <row r="90" spans="12:13">
      <c r="L90" s="33" t="s">
        <v>18</v>
      </c>
      <c r="M90" s="14" t="s">
        <v>94</v>
      </c>
    </row>
    <row r="91" spans="12:14">
      <c r="L91" s="33"/>
      <c r="N91"/>
    </row>
    <row r="93" spans="12:23">
      <c r="L93" s="14" t="s">
        <v>95</v>
      </c>
      <c r="W93" s="14" t="s">
        <v>95</v>
      </c>
    </row>
    <row r="94" spans="12:24">
      <c r="L94" s="33" t="s">
        <v>18</v>
      </c>
      <c r="M94" s="14" t="s">
        <v>96</v>
      </c>
      <c r="W94" s="33" t="s">
        <v>18</v>
      </c>
      <c r="X94" s="14" t="s">
        <v>97</v>
      </c>
    </row>
    <row r="95" spans="12:24">
      <c r="L95" s="14" t="s">
        <v>98</v>
      </c>
      <c r="W95" s="33" t="s">
        <v>18</v>
      </c>
      <c r="X95" s="14" t="s">
        <v>99</v>
      </c>
    </row>
    <row r="96" spans="12:23">
      <c r="L96" s="33" t="s">
        <v>18</v>
      </c>
      <c r="M96" s="14" t="s">
        <v>100</v>
      </c>
      <c r="W96" s="14" t="s">
        <v>98</v>
      </c>
    </row>
    <row r="97" spans="12:24">
      <c r="L97" s="33" t="s">
        <v>18</v>
      </c>
      <c r="M97" s="14" t="s">
        <v>74</v>
      </c>
      <c r="W97" s="33" t="s">
        <v>18</v>
      </c>
      <c r="X97" s="14" t="s">
        <v>101</v>
      </c>
    </row>
    <row r="98" spans="23:24">
      <c r="W98" s="33" t="s">
        <v>18</v>
      </c>
      <c r="X98" s="14" t="s">
        <v>102</v>
      </c>
    </row>
    <row r="99" spans="12:24">
      <c r="L99" s="33"/>
      <c r="W99" s="33" t="s">
        <v>18</v>
      </c>
      <c r="X99" s="14" t="s">
        <v>103</v>
      </c>
    </row>
    <row r="100" spans="12:24">
      <c r="L100" s="33"/>
      <c r="W100" s="33" t="s">
        <v>18</v>
      </c>
      <c r="X100" s="14" t="s">
        <v>104</v>
      </c>
    </row>
    <row r="101" spans="12:16">
      <c r="L101" s="33"/>
      <c r="P101"/>
    </row>
    <row r="102" spans="12:12">
      <c r="L102" s="33"/>
    </row>
    <row r="103" spans="12:12">
      <c r="L103" s="33"/>
    </row>
    <row r="104" spans="14:14">
      <c r="N104"/>
    </row>
    <row r="106" spans="12:12">
      <c r="L106" s="33"/>
    </row>
    <row r="107" spans="12:12">
      <c r="L107" s="33"/>
    </row>
    <row r="110" spans="12:12">
      <c r="L110" s="33"/>
    </row>
    <row r="111" spans="12:12">
      <c r="L111" s="33"/>
    </row>
    <row r="113" spans="12:12">
      <c r="L113" s="33"/>
    </row>
    <row r="114" spans="12:12">
      <c r="L114" s="33"/>
    </row>
    <row r="120" spans="16:16">
      <c r="P120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68"/>
  <sheetViews>
    <sheetView workbookViewId="0">
      <pane ySplit="1" topLeftCell="A15" activePane="bottomLeft" state="frozen"/>
      <selection/>
      <selection pane="bottomLeft" activeCell="D29" sqref="D29"/>
    </sheetView>
  </sheetViews>
  <sheetFormatPr defaultColWidth="9" defaultRowHeight="16.5"/>
  <cols>
    <col min="1" max="1" width="9" style="14"/>
    <col min="2" max="2" width="29.5" style="14" customWidth="1"/>
    <col min="3" max="8" width="25.125" style="14" customWidth="1"/>
    <col min="9" max="16384" width="9" style="14"/>
  </cols>
  <sheetData>
    <row r="1" ht="29.25" spans="1:16383">
      <c r="A1" s="17" t="s">
        <v>105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3" ht="22.5" spans="2:8">
      <c r="B3" s="15" t="s">
        <v>106</v>
      </c>
      <c r="C3" s="15"/>
      <c r="D3" s="15"/>
      <c r="E3" s="15"/>
      <c r="F3" s="15"/>
      <c r="G3" s="15"/>
      <c r="H3" s="15"/>
    </row>
    <row r="5" spans="2:8"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9" t="s">
        <v>113</v>
      </c>
    </row>
    <row r="6" spans="2:8">
      <c r="B6" s="20" t="s">
        <v>114</v>
      </c>
      <c r="C6" s="21" t="s">
        <v>115</v>
      </c>
      <c r="D6" s="21" t="s">
        <v>115</v>
      </c>
      <c r="E6" s="21" t="s">
        <v>115</v>
      </c>
      <c r="F6" s="21" t="s">
        <v>116</v>
      </c>
      <c r="G6" s="21" t="s">
        <v>115</v>
      </c>
      <c r="H6" s="21" t="s">
        <v>115</v>
      </c>
    </row>
    <row r="7" ht="30" spans="2:8">
      <c r="B7" s="22" t="s">
        <v>117</v>
      </c>
      <c r="C7" s="21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</row>
    <row r="8" spans="2:8">
      <c r="B8" s="20" t="s">
        <v>118</v>
      </c>
      <c r="C8" s="23"/>
      <c r="D8" s="23"/>
      <c r="E8" s="23"/>
      <c r="F8" s="23"/>
      <c r="G8" s="23"/>
      <c r="H8" s="23"/>
    </row>
    <row r="9" spans="2:8">
      <c r="B9" s="18" t="s">
        <v>119</v>
      </c>
      <c r="C9" s="21"/>
      <c r="D9" s="21"/>
      <c r="E9" s="21"/>
      <c r="F9" s="21"/>
      <c r="G9" s="21"/>
      <c r="H9" s="21"/>
    </row>
    <row r="10" spans="2:8">
      <c r="B10" s="24"/>
      <c r="C10" s="21"/>
      <c r="D10" s="21"/>
      <c r="E10" s="21"/>
      <c r="F10" s="21"/>
      <c r="G10" s="21"/>
      <c r="H10" s="21"/>
    </row>
    <row r="11" spans="2:8">
      <c r="B11" s="24"/>
      <c r="C11" s="21"/>
      <c r="D11" s="21"/>
      <c r="E11" s="25"/>
      <c r="F11" s="25"/>
      <c r="G11" s="25"/>
      <c r="H11" s="25"/>
    </row>
    <row r="12" spans="2:8">
      <c r="B12" s="24"/>
      <c r="C12" s="21"/>
      <c r="D12" s="21"/>
      <c r="E12" s="25"/>
      <c r="F12" s="25"/>
      <c r="G12" s="25"/>
      <c r="H12" s="25"/>
    </row>
    <row r="13" spans="2:8">
      <c r="B13" s="26"/>
      <c r="C13" s="21"/>
      <c r="D13" s="21"/>
      <c r="E13" s="21"/>
      <c r="F13" s="21"/>
      <c r="G13" s="21"/>
      <c r="H13" s="21"/>
    </row>
    <row r="16" spans="2:2">
      <c r="B16" s="27" t="s">
        <v>120</v>
      </c>
    </row>
    <row r="18" spans="2:7">
      <c r="B18" s="28" t="s">
        <v>121</v>
      </c>
      <c r="C18" s="16"/>
      <c r="D18" s="16"/>
      <c r="E18" s="16"/>
      <c r="F18" s="16"/>
      <c r="G18" s="16"/>
    </row>
    <row r="19" spans="2:7">
      <c r="B19" s="28"/>
      <c r="C19" s="16"/>
      <c r="D19" s="16"/>
      <c r="E19" s="16"/>
      <c r="F19" s="16"/>
      <c r="G19" s="16"/>
    </row>
    <row r="20" spans="2:7">
      <c r="B20" s="14" t="s">
        <v>122</v>
      </c>
      <c r="C20" s="16"/>
      <c r="D20" s="16"/>
      <c r="E20" s="16"/>
      <c r="F20" s="16"/>
      <c r="G20" s="16"/>
    </row>
    <row r="21" spans="2:7">
      <c r="B21" s="28"/>
      <c r="C21" s="16"/>
      <c r="D21" s="16"/>
      <c r="E21" s="16"/>
      <c r="F21" s="16"/>
      <c r="G21" s="16"/>
    </row>
    <row r="22" spans="2:7">
      <c r="B22" s="16" t="s">
        <v>123</v>
      </c>
      <c r="C22" s="16" t="s">
        <v>124</v>
      </c>
      <c r="D22" s="16" t="s">
        <v>125</v>
      </c>
      <c r="E22" s="16" t="s">
        <v>126</v>
      </c>
      <c r="F22" s="16" t="s">
        <v>127</v>
      </c>
      <c r="G22" s="16" t="s">
        <v>128</v>
      </c>
    </row>
    <row r="23" spans="2:7">
      <c r="B23" s="16" t="s">
        <v>123</v>
      </c>
      <c r="C23" s="16" t="s">
        <v>129</v>
      </c>
      <c r="D23" s="16" t="s">
        <v>130</v>
      </c>
      <c r="E23" s="16" t="s">
        <v>131</v>
      </c>
      <c r="F23" s="16" t="s">
        <v>132</v>
      </c>
      <c r="G23" s="16" t="s">
        <v>133</v>
      </c>
    </row>
    <row r="24" spans="2:7">
      <c r="B24" s="16">
        <v>1</v>
      </c>
      <c r="C24" s="16">
        <v>1</v>
      </c>
      <c r="D24" s="16">
        <v>1</v>
      </c>
      <c r="E24" s="16" t="s">
        <v>134</v>
      </c>
      <c r="F24" s="16" t="s">
        <v>135</v>
      </c>
      <c r="G24" s="16" t="s">
        <v>136</v>
      </c>
    </row>
    <row r="25" spans="2:7">
      <c r="B25" s="16">
        <v>2</v>
      </c>
      <c r="C25" s="16">
        <v>1</v>
      </c>
      <c r="D25" s="16">
        <v>2</v>
      </c>
      <c r="E25" s="16" t="s">
        <v>137</v>
      </c>
      <c r="F25" s="16" t="s">
        <v>135</v>
      </c>
      <c r="G25" s="16" t="s">
        <v>138</v>
      </c>
    </row>
    <row r="26" spans="2:7">
      <c r="B26" s="16">
        <v>3</v>
      </c>
      <c r="C26" s="16">
        <v>1</v>
      </c>
      <c r="D26" s="16">
        <v>3</v>
      </c>
      <c r="E26" s="16" t="s">
        <v>139</v>
      </c>
      <c r="F26" s="16" t="s">
        <v>135</v>
      </c>
      <c r="G26" s="16" t="s">
        <v>140</v>
      </c>
    </row>
    <row r="27" customFormat="1" spans="2:7">
      <c r="B27" s="16"/>
      <c r="C27" s="16"/>
      <c r="D27" s="16"/>
      <c r="E27" s="16"/>
      <c r="F27" s="16"/>
      <c r="G27" s="16"/>
    </row>
    <row r="28" s="16" customFormat="1" spans="2:2">
      <c r="B28" s="14" t="s">
        <v>141</v>
      </c>
    </row>
    <row r="29" s="16" customFormat="1" spans="2:3">
      <c r="B29" s="16" t="s">
        <v>142</v>
      </c>
      <c r="C29" s="16" t="s">
        <v>143</v>
      </c>
    </row>
    <row r="30" s="16" customFormat="1"/>
    <row r="31" s="16" customFormat="1"/>
    <row r="32" s="16" customFormat="1"/>
    <row r="33" s="16" customFormat="1"/>
    <row r="34" s="16" customFormat="1"/>
    <row r="35" s="16" customFormat="1"/>
    <row r="36" s="16" customFormat="1"/>
    <row r="37" s="16" customFormat="1"/>
    <row r="38" s="16" customFormat="1"/>
    <row r="39" s="16" customFormat="1"/>
    <row r="40" s="16" customFormat="1"/>
    <row r="41" s="16" customFormat="1"/>
    <row r="42" s="16" customFormat="1"/>
    <row r="43" s="16" customFormat="1"/>
    <row r="44" s="16" customFormat="1"/>
    <row r="45" s="16" customFormat="1"/>
    <row r="46" s="16" customFormat="1"/>
    <row r="47" s="16" customFormat="1"/>
    <row r="48" s="16" customFormat="1"/>
    <row r="49" s="16" customFormat="1"/>
    <row r="50" s="16" customFormat="1"/>
    <row r="51" s="16" customFormat="1"/>
    <row r="52" s="16" customFormat="1"/>
    <row r="53" s="16" customFormat="1"/>
    <row r="54" s="16" customFormat="1"/>
    <row r="55" s="16" customFormat="1"/>
    <row r="56" s="16" customFormat="1"/>
    <row r="57" s="16" customFormat="1"/>
    <row r="58" s="16" customFormat="1"/>
    <row r="59" s="16" customFormat="1"/>
    <row r="60" s="16" customFormat="1"/>
    <row r="61" s="16" customFormat="1"/>
    <row r="62" s="16" customFormat="1"/>
    <row r="63" s="16" customFormat="1"/>
    <row r="64" s="16" customFormat="1"/>
    <row r="65" s="16" customFormat="1"/>
    <row r="66" s="16" customFormat="1"/>
    <row r="67" s="16" customFormat="1"/>
    <row r="68" s="16" customFormat="1"/>
  </sheetData>
  <mergeCells count="3">
    <mergeCell ref="A1:XFC1"/>
    <mergeCell ref="B3:H3"/>
    <mergeCell ref="B9:B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workbookViewId="0">
      <pane ySplit="1" topLeftCell="A2" activePane="bottomLeft" state="frozen"/>
      <selection/>
      <selection pane="bottomLeft" activeCell="E23" sqref="E23"/>
    </sheetView>
  </sheetViews>
  <sheetFormatPr defaultColWidth="9" defaultRowHeight="16.5" outlineLevelRow="2"/>
  <cols>
    <col min="1" max="16384" width="9" style="14"/>
  </cols>
  <sheetData>
    <row r="1" s="13" customFormat="1" ht="30" customHeight="1" spans="1:1">
      <c r="A1" s="13" t="s">
        <v>144</v>
      </c>
    </row>
    <row r="3" ht="22.5" spans="2:7">
      <c r="B3" s="15" t="s">
        <v>145</v>
      </c>
      <c r="C3" s="15"/>
      <c r="D3" s="15"/>
      <c r="E3" s="15"/>
      <c r="F3" s="15"/>
      <c r="G3" s="15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71"/>
  <sheetViews>
    <sheetView topLeftCell="A11" workbookViewId="0">
      <selection activeCell="H17" sqref="H17"/>
    </sheetView>
  </sheetViews>
  <sheetFormatPr defaultColWidth="9" defaultRowHeight="16.5"/>
  <cols>
    <col min="1" max="3" width="9" style="4"/>
    <col min="4" max="8" width="18.25" style="4" customWidth="1"/>
    <col min="9" max="16384" width="9" style="4"/>
  </cols>
  <sheetData>
    <row r="1" s="1" customFormat="1" ht="30" customHeight="1" spans="1:1">
      <c r="A1" s="1" t="s">
        <v>146</v>
      </c>
    </row>
    <row r="3" ht="22.5" spans="2:8">
      <c r="B3" s="5" t="s">
        <v>147</v>
      </c>
      <c r="C3" s="5"/>
      <c r="D3" s="5"/>
      <c r="E3" s="5"/>
      <c r="F3" s="5"/>
      <c r="G3" s="5"/>
      <c r="H3" s="5"/>
    </row>
    <row r="4" ht="63" customHeight="1" spans="2:19">
      <c r="B4" s="6" t="s">
        <v>148</v>
      </c>
      <c r="C4" s="6" t="s">
        <v>149</v>
      </c>
      <c r="D4" s="6" t="s">
        <v>150</v>
      </c>
      <c r="E4" s="6" t="s">
        <v>151</v>
      </c>
      <c r="F4" s="7" t="s">
        <v>152</v>
      </c>
      <c r="G4" s="7" t="s">
        <v>153</v>
      </c>
      <c r="H4" s="7" t="s">
        <v>144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ht="63" customHeight="1" spans="2:19">
      <c r="B5" s="6">
        <v>1</v>
      </c>
      <c r="C5" s="6" t="s">
        <v>154</v>
      </c>
      <c r="D5" s="6" t="s">
        <v>155</v>
      </c>
      <c r="E5" s="6" t="s">
        <v>155</v>
      </c>
      <c r="F5" s="6" t="s">
        <v>156</v>
      </c>
      <c r="G5" s="7"/>
      <c r="H5" s="7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ht="22.5" spans="2:19">
      <c r="B6" s="5" t="s">
        <v>157</v>
      </c>
      <c r="C6" s="5"/>
      <c r="D6" s="5"/>
      <c r="E6" s="5"/>
      <c r="F6" s="5"/>
      <c r="G6" s="5"/>
      <c r="H6" s="5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ht="63" customHeight="1" spans="2:19">
      <c r="B7" s="6" t="s">
        <v>148</v>
      </c>
      <c r="C7" s="6" t="s">
        <v>149</v>
      </c>
      <c r="D7" s="6" t="s">
        <v>150</v>
      </c>
      <c r="E7" s="6" t="s">
        <v>151</v>
      </c>
      <c r="F7" s="7" t="s">
        <v>152</v>
      </c>
      <c r="G7" s="7" t="s">
        <v>153</v>
      </c>
      <c r="H7" s="7" t="s">
        <v>144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ht="63" customHeight="1" spans="2:19">
      <c r="B8" s="6">
        <v>1</v>
      </c>
      <c r="C8" s="6" t="s">
        <v>158</v>
      </c>
      <c r="D8" s="6" t="s">
        <v>159</v>
      </c>
      <c r="E8" s="6" t="s">
        <v>160</v>
      </c>
      <c r="F8" s="6" t="s">
        <v>156</v>
      </c>
      <c r="G8" s="6" t="s">
        <v>161</v>
      </c>
      <c r="H8" s="6" t="str">
        <f>_xlfn.DISPIMG("ID_09F71A24B5CB4E7A857FE5014B4D408A",1)</f>
        <v>=DISPIMG("ID_09F71A24B5CB4E7A857FE5014B4D408A",1)</v>
      </c>
      <c r="L8" s="12"/>
      <c r="M8" s="12"/>
      <c r="N8" s="12"/>
      <c r="O8" s="12"/>
      <c r="P8" s="12"/>
      <c r="Q8" s="12"/>
      <c r="R8" s="12"/>
      <c r="S8" s="12"/>
    </row>
    <row r="9" ht="22.5" spans="2:8">
      <c r="B9" s="5" t="s">
        <v>162</v>
      </c>
      <c r="C9" s="5"/>
      <c r="D9" s="5"/>
      <c r="E9" s="5"/>
      <c r="F9" s="5"/>
      <c r="G9" s="5"/>
      <c r="H9" s="5"/>
    </row>
    <row r="10" ht="63" customHeight="1" spans="2:19">
      <c r="B10" s="6" t="s">
        <v>148</v>
      </c>
      <c r="C10" s="6" t="s">
        <v>149</v>
      </c>
      <c r="D10" s="6" t="s">
        <v>163</v>
      </c>
      <c r="E10" s="6" t="s">
        <v>151</v>
      </c>
      <c r="F10" s="7" t="s">
        <v>152</v>
      </c>
      <c r="G10" s="7" t="s">
        <v>164</v>
      </c>
      <c r="H10" s="7" t="s">
        <v>144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ht="63" customHeight="1" spans="2:19">
      <c r="B11" s="6">
        <v>1</v>
      </c>
      <c r="C11" s="6" t="s">
        <v>165</v>
      </c>
      <c r="D11" s="7" t="s">
        <v>166</v>
      </c>
      <c r="E11" s="6" t="s">
        <v>167</v>
      </c>
      <c r="F11" s="7"/>
      <c r="G11" s="7" t="s">
        <v>168</v>
      </c>
      <c r="H11" s="7" t="str">
        <f>_xlfn.DISPIMG("ID_67DBD266A6F94F588E50E9B8BC105B97",1)</f>
        <v>=DISPIMG("ID_67DBD266A6F94F588E50E9B8BC105B97",1)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ht="63" customHeight="1" spans="2:19">
      <c r="B12" s="6">
        <v>2</v>
      </c>
      <c r="C12" s="6" t="s">
        <v>165</v>
      </c>
      <c r="D12" s="7" t="s">
        <v>169</v>
      </c>
      <c r="E12" s="6" t="s">
        <v>170</v>
      </c>
      <c r="F12" s="6"/>
      <c r="G12" s="7" t="s">
        <v>168</v>
      </c>
      <c r="H12" s="6" t="str">
        <f>_xlfn.DISPIMG("ID_BD2245A4440C481C8D22FA8DA78A9244",1)</f>
        <v>=DISPIMG("ID_BD2245A4440C481C8D22FA8DA78A9244",1)</v>
      </c>
      <c r="L12" s="12"/>
      <c r="M12" s="12"/>
      <c r="N12" s="12"/>
      <c r="O12" s="12"/>
      <c r="P12" s="12"/>
      <c r="Q12" s="12"/>
      <c r="R12" s="12"/>
      <c r="S12" s="12"/>
    </row>
    <row r="13" ht="22.5" spans="2:8">
      <c r="B13" s="5" t="s">
        <v>171</v>
      </c>
      <c r="C13" s="5"/>
      <c r="D13" s="5"/>
      <c r="E13" s="5"/>
      <c r="F13" s="5"/>
      <c r="G13" s="5"/>
      <c r="H13" s="5"/>
    </row>
    <row r="14" ht="63" customHeight="1" spans="2:19">
      <c r="B14" s="6" t="s">
        <v>148</v>
      </c>
      <c r="C14" s="6" t="s">
        <v>149</v>
      </c>
      <c r="D14" s="6" t="s">
        <v>172</v>
      </c>
      <c r="E14" s="6" t="s">
        <v>151</v>
      </c>
      <c r="F14" s="7" t="s">
        <v>152</v>
      </c>
      <c r="G14" s="7" t="s">
        <v>153</v>
      </c>
      <c r="H14" s="7" t="s">
        <v>144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="2" customFormat="1" ht="63" customHeight="1" spans="2:8">
      <c r="B15" s="8">
        <v>1</v>
      </c>
      <c r="C15" s="8" t="s">
        <v>173</v>
      </c>
      <c r="D15" s="8" t="s">
        <v>174</v>
      </c>
      <c r="E15" s="8" t="s">
        <v>175</v>
      </c>
      <c r="F15" s="8"/>
      <c r="G15" s="8"/>
      <c r="H15" s="9" t="str">
        <f>_xlfn.DISPIMG("ID_8079EC6493CF44C89E1FDA1877C54937",1)</f>
        <v>=DISPIMG("ID_8079EC6493CF44C89E1FDA1877C54937",1)</v>
      </c>
    </row>
    <row r="16" s="3" customFormat="1" ht="63" customHeight="1" spans="2:8">
      <c r="B16" s="10">
        <v>2</v>
      </c>
      <c r="C16" s="10" t="s">
        <v>173</v>
      </c>
      <c r="D16" s="10" t="s">
        <v>176</v>
      </c>
      <c r="E16" s="10" t="s">
        <v>177</v>
      </c>
      <c r="F16" s="10"/>
      <c r="G16" s="10"/>
      <c r="H16" s="10" t="str">
        <f>_xlfn.DISPIMG("ID_BEAB5566365D4C568F7552C26E95525C",1)</f>
        <v>=DISPIMG("ID_BEAB5566365D4C568F7552C26E95525C",1)</v>
      </c>
    </row>
    <row r="17" s="3" customFormat="1" ht="63" customHeight="1" spans="2:8">
      <c r="B17" s="10">
        <v>3</v>
      </c>
      <c r="C17" s="10" t="s">
        <v>173</v>
      </c>
      <c r="D17" s="10" t="s">
        <v>178</v>
      </c>
      <c r="E17" s="10" t="s">
        <v>179</v>
      </c>
      <c r="F17" s="10"/>
      <c r="G17" s="10"/>
      <c r="H17" s="11" t="str">
        <f>_xlfn.DISPIMG("ID_6D0D79B51E864C1BA9F44B1614BFD58E",1)</f>
        <v>=DISPIMG("ID_6D0D79B51E864C1BA9F44B1614BFD58E",1)</v>
      </c>
    </row>
    <row r="18" s="2" customFormat="1" ht="63" customHeight="1" spans="2:8">
      <c r="B18" s="8">
        <v>4</v>
      </c>
      <c r="C18" s="8" t="s">
        <v>173</v>
      </c>
      <c r="D18" s="8" t="s">
        <v>180</v>
      </c>
      <c r="E18" s="8" t="s">
        <v>181</v>
      </c>
      <c r="F18" s="8"/>
      <c r="G18" s="8"/>
      <c r="H18" s="9"/>
    </row>
    <row r="19" ht="22.5" spans="2:8">
      <c r="B19" s="5" t="s">
        <v>182</v>
      </c>
      <c r="C19" s="5"/>
      <c r="D19" s="5"/>
      <c r="E19" s="5"/>
      <c r="F19" s="5"/>
      <c r="G19" s="5"/>
      <c r="H19" s="5"/>
    </row>
    <row r="20" ht="63" customHeight="1" spans="2:19">
      <c r="B20" s="6" t="s">
        <v>148</v>
      </c>
      <c r="C20" s="6" t="s">
        <v>149</v>
      </c>
      <c r="D20" s="6" t="s">
        <v>150</v>
      </c>
      <c r="E20" s="6" t="s">
        <v>151</v>
      </c>
      <c r="F20" s="7" t="s">
        <v>152</v>
      </c>
      <c r="G20" s="7" t="s">
        <v>153</v>
      </c>
      <c r="H20" s="7" t="s">
        <v>144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ht="63" customHeight="1" spans="2:19">
      <c r="B21" s="6">
        <v>1</v>
      </c>
      <c r="C21" s="6" t="s">
        <v>165</v>
      </c>
      <c r="D21" s="6" t="s">
        <v>183</v>
      </c>
      <c r="E21" s="6" t="s">
        <v>184</v>
      </c>
      <c r="F21" s="6"/>
      <c r="G21" s="7"/>
      <c r="H21" s="7" t="str">
        <f>_xlfn.DISPIMG("ID_8A0F054396CC47EF82ED7385FD1725E8",1)</f>
        <v>=DISPIMG("ID_8A0F054396CC47EF82ED7385FD1725E8",1)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ht="63" customHeight="1" spans="2:19">
      <c r="B22" s="6">
        <v>2</v>
      </c>
      <c r="C22" s="6" t="s">
        <v>165</v>
      </c>
      <c r="D22" s="6" t="s">
        <v>8</v>
      </c>
      <c r="E22" s="6" t="s">
        <v>134</v>
      </c>
      <c r="F22" s="7"/>
      <c r="G22" s="7" t="s">
        <v>185</v>
      </c>
      <c r="H22" s="7" t="str">
        <f>_xlfn.DISPIMG("ID_055D0B025D5F4E09BCC107C36EE7A9FC",1)</f>
        <v>=DISPIMG("ID_055D0B025D5F4E09BCC107C36EE7A9FC",1)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ht="63" customHeight="1" spans="2:19">
      <c r="B23" s="6">
        <v>3</v>
      </c>
      <c r="C23" s="6" t="s">
        <v>165</v>
      </c>
      <c r="D23" s="6" t="s">
        <v>8</v>
      </c>
      <c r="E23" s="6" t="s">
        <v>137</v>
      </c>
      <c r="F23" s="7"/>
      <c r="G23" s="7"/>
      <c r="H23" s="7" t="str">
        <f>_xlfn.DISPIMG("ID_881C7F06B3D6429E9075E00D06B0B668",1)</f>
        <v>=DISPIMG("ID_881C7F06B3D6429E9075E00D06B0B668",1)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ht="63" customHeight="1" spans="2:19">
      <c r="B24" s="6">
        <v>4</v>
      </c>
      <c r="C24" s="6" t="s">
        <v>165</v>
      </c>
      <c r="D24" s="6" t="s">
        <v>8</v>
      </c>
      <c r="E24" s="6" t="s">
        <v>139</v>
      </c>
      <c r="F24" s="7"/>
      <c r="G24" s="7"/>
      <c r="H24" s="7" t="str">
        <f>_xlfn.DISPIMG("ID_6B9F1C305EA04C13A54758E7043BD60B",1)</f>
        <v>=DISPIMG("ID_6B9F1C305EA04C13A54758E7043BD60B",1)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ht="63" customHeight="1" spans="2:19">
      <c r="B25" s="6">
        <v>5</v>
      </c>
      <c r="C25" s="6" t="s">
        <v>165</v>
      </c>
      <c r="D25" s="6" t="s">
        <v>8</v>
      </c>
      <c r="E25" s="6" t="s">
        <v>186</v>
      </c>
      <c r="F25" s="7"/>
      <c r="G25" s="7"/>
      <c r="H25" s="7" t="str">
        <f>_xlfn.DISPIMG("ID_02D556F1306943848971C197071F9A99",1)</f>
        <v>=DISPIMG("ID_02D556F1306943848971C197071F9A99",1)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ht="63" customHeight="1" spans="2:19">
      <c r="B26" s="6">
        <v>6</v>
      </c>
      <c r="C26" s="6" t="s">
        <v>165</v>
      </c>
      <c r="D26" s="6" t="s">
        <v>8</v>
      </c>
      <c r="E26" s="6" t="s">
        <v>187</v>
      </c>
      <c r="F26" s="7"/>
      <c r="G26" s="7"/>
      <c r="H26" s="7" t="str">
        <f>_xlfn.DISPIMG("ID_A9E7AE8D7D454C0189F07D05D48E864A",1)</f>
        <v>=DISPIMG("ID_A9E7AE8D7D454C0189F07D05D48E864A",1)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ht="63" customHeight="1" spans="2:19">
      <c r="B27" s="6">
        <v>7</v>
      </c>
      <c r="C27" s="6" t="s">
        <v>165</v>
      </c>
      <c r="D27" s="6" t="s">
        <v>8</v>
      </c>
      <c r="E27" s="6" t="s">
        <v>188</v>
      </c>
      <c r="F27" s="7"/>
      <c r="G27" s="7"/>
      <c r="H27" s="7" t="str">
        <f>_xlfn.DISPIMG("ID_3AF1D46ADFE9435DA3EF87E0020EF330",1)</f>
        <v>=DISPIMG("ID_3AF1D46ADFE9435DA3EF87E0020EF330",1)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ht="63" customHeight="1" spans="2:19">
      <c r="B28" s="6">
        <v>8</v>
      </c>
      <c r="C28" s="6" t="s">
        <v>165</v>
      </c>
      <c r="D28" s="6" t="s">
        <v>8</v>
      </c>
      <c r="E28" s="6" t="s">
        <v>189</v>
      </c>
      <c r="F28" s="7"/>
      <c r="G28" s="7"/>
      <c r="H28" s="7" t="str">
        <f>_xlfn.DISPIMG("ID_094699E4592945C1B5AF27DBE6696516",1)</f>
        <v>=DISPIMG("ID_094699E4592945C1B5AF27DBE6696516",1)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ht="63" customHeight="1" spans="2:19">
      <c r="B29" s="6">
        <v>9</v>
      </c>
      <c r="C29" s="6" t="s">
        <v>165</v>
      </c>
      <c r="D29" s="6" t="s">
        <v>8</v>
      </c>
      <c r="E29" s="6" t="s">
        <v>190</v>
      </c>
      <c r="F29" s="7"/>
      <c r="G29" s="7"/>
      <c r="H29" s="7" t="str">
        <f>_xlfn.DISPIMG("ID_E465A66CE8DB450F93A43D903DF12DEB",1)</f>
        <v>=DISPIMG("ID_E465A66CE8DB450F93A43D903DF12DEB",1)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ht="63" customHeight="1" spans="2:19">
      <c r="B30" s="6">
        <v>10</v>
      </c>
      <c r="C30" s="6" t="s">
        <v>165</v>
      </c>
      <c r="D30" s="6" t="s">
        <v>8</v>
      </c>
      <c r="E30" s="6" t="s">
        <v>191</v>
      </c>
      <c r="F30" s="7"/>
      <c r="G30" s="7"/>
      <c r="H30" s="7" t="str">
        <f>_xlfn.DISPIMG("ID_B3FBAB6AF2A540118724F501CF68186E",1)</f>
        <v>=DISPIMG("ID_B3FBAB6AF2A540118724F501CF68186E",1)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ht="63" customHeight="1" spans="2:19">
      <c r="B31" s="6">
        <v>11</v>
      </c>
      <c r="C31" s="6" t="s">
        <v>165</v>
      </c>
      <c r="D31" s="6" t="s">
        <v>8</v>
      </c>
      <c r="E31" s="6" t="s">
        <v>192</v>
      </c>
      <c r="F31" s="7"/>
      <c r="G31" s="7"/>
      <c r="H31" s="7" t="str">
        <f>_xlfn.DISPIMG("ID_66C9E73EE57542A0BCB4F49539E1641F",1)</f>
        <v>=DISPIMG("ID_66C9E73EE57542A0BCB4F49539E1641F",1)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ht="63" customHeight="1" spans="2:19">
      <c r="B32" s="6">
        <v>12</v>
      </c>
      <c r="C32" s="6" t="s">
        <v>165</v>
      </c>
      <c r="D32" s="6" t="s">
        <v>8</v>
      </c>
      <c r="E32" s="6" t="s">
        <v>193</v>
      </c>
      <c r="F32" s="7"/>
      <c r="G32" s="7"/>
      <c r="H32" s="7" t="str">
        <f>_xlfn.DISPIMG("ID_397441BB94434EA889208816D600525D",1)</f>
        <v>=DISPIMG("ID_397441BB94434EA889208816D600525D",1)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ht="63" customHeight="1" spans="2:19">
      <c r="B33" s="6">
        <v>13</v>
      </c>
      <c r="C33" s="6" t="s">
        <v>165</v>
      </c>
      <c r="D33" s="6" t="s">
        <v>8</v>
      </c>
      <c r="E33" s="6" t="s">
        <v>194</v>
      </c>
      <c r="F33" s="7"/>
      <c r="G33" s="7"/>
      <c r="H33" s="7" t="str">
        <f>_xlfn.DISPIMG("ID_E59B89BD90E440F285345D2A7C1B1D1D",1)</f>
        <v>=DISPIMG("ID_E59B89BD90E440F285345D2A7C1B1D1D",1)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ht="63" customHeight="1" spans="2:19">
      <c r="B34" s="6">
        <v>14</v>
      </c>
      <c r="C34" s="6" t="s">
        <v>165</v>
      </c>
      <c r="D34" s="6" t="s">
        <v>8</v>
      </c>
      <c r="E34" s="6" t="s">
        <v>195</v>
      </c>
      <c r="F34" s="7"/>
      <c r="G34" s="7"/>
      <c r="H34" s="7" t="str">
        <f>_xlfn.DISPIMG("ID_F5D5CDADC24745D1A929EC3B336B2288",1)</f>
        <v>=DISPIMG("ID_F5D5CDADC24745D1A929EC3B336B2288",1)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ht="63" customHeight="1" spans="2:19">
      <c r="B35" s="6">
        <v>15</v>
      </c>
      <c r="C35" s="6" t="s">
        <v>165</v>
      </c>
      <c r="D35" s="6" t="s">
        <v>8</v>
      </c>
      <c r="E35" s="6" t="s">
        <v>196</v>
      </c>
      <c r="F35" s="7"/>
      <c r="G35" s="7"/>
      <c r="H35" s="7" t="str">
        <f>_xlfn.DISPIMG("ID_CD2909F901F04FD6B4B77BAFD9A003B3",1)</f>
        <v>=DISPIMG("ID_CD2909F901F04FD6B4B77BAFD9A003B3",1)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ht="63" customHeight="1" spans="2:19">
      <c r="B36" s="6">
        <v>16</v>
      </c>
      <c r="C36" s="6" t="s">
        <v>165</v>
      </c>
      <c r="D36" s="6" t="s">
        <v>8</v>
      </c>
      <c r="E36" s="6" t="s">
        <v>197</v>
      </c>
      <c r="F36" s="7"/>
      <c r="G36" s="7"/>
      <c r="H36" s="7" t="str">
        <f>_xlfn.DISPIMG("ID_199995D59D5042D5A3B263BB68232B0A",1)</f>
        <v>=DISPIMG("ID_199995D59D5042D5A3B263BB68232B0A",1)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ht="63" customHeight="1" spans="2:19">
      <c r="B37" s="6">
        <v>17</v>
      </c>
      <c r="C37" s="6" t="s">
        <v>165</v>
      </c>
      <c r="D37" s="6" t="s">
        <v>8</v>
      </c>
      <c r="E37" s="6" t="s">
        <v>198</v>
      </c>
      <c r="F37" s="7"/>
      <c r="G37" s="7"/>
      <c r="H37" s="7" t="str">
        <f>_xlfn.DISPIMG("ID_37A64DCC834242F7ACF2729D55C0B950",1)</f>
        <v>=DISPIMG("ID_37A64DCC834242F7ACF2729D55C0B950",1)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ht="63" customHeight="1" spans="2:19">
      <c r="B38" s="6">
        <v>18</v>
      </c>
      <c r="C38" s="6" t="s">
        <v>165</v>
      </c>
      <c r="D38" s="6" t="s">
        <v>8</v>
      </c>
      <c r="E38" s="6" t="s">
        <v>199</v>
      </c>
      <c r="F38" s="7"/>
      <c r="G38" s="7"/>
      <c r="H38" s="7" t="str">
        <f>_xlfn.DISPIMG("ID_D8CFAF9998EF41AEB633D2C18C1D40C2",1)</f>
        <v>=DISPIMG("ID_D8CFAF9998EF41AEB633D2C18C1D40C2",1)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ht="63" customHeight="1" spans="2:19">
      <c r="B39" s="6">
        <v>19</v>
      </c>
      <c r="C39" s="6" t="s">
        <v>165</v>
      </c>
      <c r="D39" s="6" t="s">
        <v>8</v>
      </c>
      <c r="E39" s="6" t="s">
        <v>200</v>
      </c>
      <c r="F39" s="7"/>
      <c r="G39" s="7"/>
      <c r="H39" s="7" t="str">
        <f>_xlfn.DISPIMG("ID_E756AFA8CC704DA5AFD6846D8CFE2C67",1)</f>
        <v>=DISPIMG("ID_E756AFA8CC704DA5AFD6846D8CFE2C67",1)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ht="63" customHeight="1" spans="2:19">
      <c r="B40" s="6">
        <v>20</v>
      </c>
      <c r="C40" s="6" t="s">
        <v>165</v>
      </c>
      <c r="D40" s="6" t="s">
        <v>8</v>
      </c>
      <c r="E40" s="6" t="s">
        <v>201</v>
      </c>
      <c r="F40" s="7"/>
      <c r="G40" s="7"/>
      <c r="H40" s="7" t="str">
        <f>_xlfn.DISPIMG("ID_5E1691B9616640BC9221FCEBCE2F8BED",1)</f>
        <v>=DISPIMG("ID_5E1691B9616640BC9221FCEBCE2F8BED",1)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ht="63" customHeight="1" spans="2:19">
      <c r="B41" s="6">
        <v>21</v>
      </c>
      <c r="C41" s="6" t="s">
        <v>165</v>
      </c>
      <c r="D41" s="6" t="s">
        <v>8</v>
      </c>
      <c r="E41" s="6" t="s">
        <v>202</v>
      </c>
      <c r="F41" s="7"/>
      <c r="G41" s="7"/>
      <c r="H41" s="7" t="str">
        <f>_xlfn.DISPIMG("ID_6CE88FC5014A4C478873116668646C5B",1)</f>
        <v>=DISPIMG("ID_6CE88FC5014A4C478873116668646C5B",1)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ht="63" customHeight="1" spans="2:19">
      <c r="B42" s="6">
        <v>22</v>
      </c>
      <c r="C42" s="6" t="s">
        <v>165</v>
      </c>
      <c r="D42" s="6" t="s">
        <v>8</v>
      </c>
      <c r="E42" s="6" t="s">
        <v>203</v>
      </c>
      <c r="F42" s="7"/>
      <c r="G42" s="7"/>
      <c r="H42" s="7" t="str">
        <f>_xlfn.DISPIMG("ID_36F5CFE6C7CE4BA7A2D3CEF60940E588",1)</f>
        <v>=DISPIMG("ID_36F5CFE6C7CE4BA7A2D3CEF60940E588",1)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ht="63" customHeight="1" spans="2:19">
      <c r="B43" s="6">
        <v>23</v>
      </c>
      <c r="C43" s="6" t="s">
        <v>165</v>
      </c>
      <c r="D43" s="6" t="s">
        <v>8</v>
      </c>
      <c r="E43" s="6" t="s">
        <v>204</v>
      </c>
      <c r="F43" s="7"/>
      <c r="G43" s="7"/>
      <c r="H43" s="7" t="str">
        <f>_xlfn.DISPIMG("ID_FF9D690FEC204F8E81B1E3DA7817800E",1)</f>
        <v>=DISPIMG("ID_FF9D690FEC204F8E81B1E3DA7817800E",1)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ht="63" customHeight="1" spans="2:19">
      <c r="B44" s="6">
        <v>24</v>
      </c>
      <c r="C44" s="6" t="s">
        <v>165</v>
      </c>
      <c r="D44" s="6" t="s">
        <v>8</v>
      </c>
      <c r="E44" s="6" t="s">
        <v>205</v>
      </c>
      <c r="F44" s="7"/>
      <c r="G44" s="7"/>
      <c r="H44" s="7" t="str">
        <f>_xlfn.DISPIMG("ID_B81D1F6CAD8E4DE59597E9CAEAC4FFF6",1)</f>
        <v>=DISPIMG("ID_B81D1F6CAD8E4DE59597E9CAEAC4FFF6",1)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ht="63" customHeight="1" spans="2:19">
      <c r="B45" s="6">
        <v>25</v>
      </c>
      <c r="C45" s="6" t="s">
        <v>165</v>
      </c>
      <c r="D45" s="6" t="s">
        <v>8</v>
      </c>
      <c r="E45" s="6" t="s">
        <v>206</v>
      </c>
      <c r="F45" s="7"/>
      <c r="G45" s="7"/>
      <c r="H45" s="7" t="str">
        <f>_xlfn.DISPIMG("ID_678AC971B9214250B5452670B9ECEC67",1)</f>
        <v>=DISPIMG("ID_678AC971B9214250B5452670B9ECEC67",1)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ht="63" customHeight="1" spans="2:19">
      <c r="B46" s="6">
        <v>26</v>
      </c>
      <c r="C46" s="6" t="s">
        <v>165</v>
      </c>
      <c r="D46" s="6" t="s">
        <v>8</v>
      </c>
      <c r="E46" s="6" t="s">
        <v>207</v>
      </c>
      <c r="F46" s="7"/>
      <c r="G46" s="7"/>
      <c r="H46" s="7" t="str">
        <f>_xlfn.DISPIMG("ID_B671B936D5014BB79B3CE1426B7A0033",1)</f>
        <v>=DISPIMG("ID_B671B936D5014BB79B3CE1426B7A0033",1)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ht="63" customHeight="1" spans="2:19">
      <c r="B47" s="6">
        <v>27</v>
      </c>
      <c r="C47" s="6" t="s">
        <v>165</v>
      </c>
      <c r="D47" s="6" t="s">
        <v>8</v>
      </c>
      <c r="E47" s="6" t="s">
        <v>208</v>
      </c>
      <c r="F47" s="7"/>
      <c r="G47" s="7"/>
      <c r="H47" s="7" t="str">
        <f>_xlfn.DISPIMG("ID_60E865AD3927435C96C0B4C4035A17B5",1)</f>
        <v>=DISPIMG("ID_60E865AD3927435C96C0B4C4035A17B5",1)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ht="63" customHeight="1" spans="2:19">
      <c r="B48" s="6">
        <v>28</v>
      </c>
      <c r="C48" s="6" t="s">
        <v>165</v>
      </c>
      <c r="D48" s="6" t="s">
        <v>8</v>
      </c>
      <c r="E48" s="6" t="s">
        <v>209</v>
      </c>
      <c r="F48" s="7"/>
      <c r="G48" s="7"/>
      <c r="H48" s="7" t="str">
        <f>_xlfn.DISPIMG("ID_08F249946A8F4AD68F9D89307ADEF131",1)</f>
        <v>=DISPIMG("ID_08F249946A8F4AD68F9D89307ADEF131",1)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ht="63" customHeight="1" spans="2:19">
      <c r="B49" s="6">
        <v>29</v>
      </c>
      <c r="C49" s="6" t="s">
        <v>165</v>
      </c>
      <c r="D49" s="6" t="s">
        <v>8</v>
      </c>
      <c r="E49" s="6" t="s">
        <v>210</v>
      </c>
      <c r="F49" s="7"/>
      <c r="G49" s="7"/>
      <c r="H49" s="7" t="str">
        <f>_xlfn.DISPIMG("ID_01D637ACE1484D4697EFD8016B0846F5",1)</f>
        <v>=DISPIMG("ID_01D637ACE1484D4697EFD8016B0846F5",1)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ht="63" customHeight="1" spans="2:19">
      <c r="B50" s="6">
        <v>30</v>
      </c>
      <c r="C50" s="6" t="s">
        <v>165</v>
      </c>
      <c r="D50" s="6" t="s">
        <v>8</v>
      </c>
      <c r="E50" s="6" t="s">
        <v>211</v>
      </c>
      <c r="F50" s="7"/>
      <c r="G50" s="7"/>
      <c r="H50" s="7" t="str">
        <f>_xlfn.DISPIMG("ID_DF6C84032B96410C8FBC906FB61EC5E5",1)</f>
        <v>=DISPIMG("ID_DF6C84032B96410C8FBC906FB61EC5E5",1)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ht="63" customHeight="1" spans="2:19">
      <c r="B51" s="6">
        <v>31</v>
      </c>
      <c r="C51" s="6" t="s">
        <v>165</v>
      </c>
      <c r="D51" s="6" t="s">
        <v>8</v>
      </c>
      <c r="E51" s="6" t="s">
        <v>212</v>
      </c>
      <c r="F51" s="7"/>
      <c r="G51" s="7"/>
      <c r="H51" s="7" t="str">
        <f>_xlfn.DISPIMG("ID_3E939DAED38C488FB67BE47B6F9139F0",1)</f>
        <v>=DISPIMG("ID_3E939DAED38C488FB67BE47B6F9139F0",1)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ht="63" customHeight="1" spans="2:19">
      <c r="B52" s="6">
        <v>32</v>
      </c>
      <c r="C52" s="6" t="s">
        <v>165</v>
      </c>
      <c r="D52" s="6" t="s">
        <v>8</v>
      </c>
      <c r="E52" s="6" t="s">
        <v>213</v>
      </c>
      <c r="F52" s="7"/>
      <c r="G52" s="7"/>
      <c r="H52" s="7" t="str">
        <f>_xlfn.DISPIMG("ID_6770F3EBC06C430F82F65FCFE618B3CD",1)</f>
        <v>=DISPIMG("ID_6770F3EBC06C430F82F65FCFE618B3CD",1)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ht="63" customHeight="1" spans="2:19">
      <c r="B53" s="6">
        <v>33</v>
      </c>
      <c r="C53" s="6" t="s">
        <v>165</v>
      </c>
      <c r="D53" s="6" t="s">
        <v>8</v>
      </c>
      <c r="E53" s="6" t="s">
        <v>214</v>
      </c>
      <c r="F53" s="7"/>
      <c r="G53" s="7"/>
      <c r="H53" s="7" t="str">
        <f>_xlfn.DISPIMG("ID_1ED6EECBE6BF4CD7A2F7843FBBCC4A0A",1)</f>
        <v>=DISPIMG("ID_1ED6EECBE6BF4CD7A2F7843FBBCC4A0A",1)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ht="63" customHeight="1" spans="2:19">
      <c r="B54" s="6">
        <v>34</v>
      </c>
      <c r="C54" s="6" t="s">
        <v>165</v>
      </c>
      <c r="D54" s="6" t="s">
        <v>8</v>
      </c>
      <c r="E54" s="6" t="s">
        <v>215</v>
      </c>
      <c r="F54" s="7"/>
      <c r="G54" s="7"/>
      <c r="H54" s="7" t="str">
        <f>_xlfn.DISPIMG("ID_6C47DF6EDB51466689D25C53DB0F5C18",1)</f>
        <v>=DISPIMG("ID_6C47DF6EDB51466689D25C53DB0F5C18",1)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ht="63" customHeight="1" spans="2:19">
      <c r="B55" s="6">
        <v>35</v>
      </c>
      <c r="C55" s="6" t="s">
        <v>165</v>
      </c>
      <c r="D55" s="6" t="s">
        <v>8</v>
      </c>
      <c r="E55" s="6" t="s">
        <v>216</v>
      </c>
      <c r="F55" s="7"/>
      <c r="G55" s="7"/>
      <c r="H55" s="7" t="str">
        <f>_xlfn.DISPIMG("ID_647B0840745F45F89530E2115E789A60",1)</f>
        <v>=DISPIMG("ID_647B0840745F45F89530E2115E789A60",1)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ht="63" customHeight="1" spans="2:19">
      <c r="B56" s="6">
        <v>36</v>
      </c>
      <c r="C56" s="6" t="s">
        <v>165</v>
      </c>
      <c r="D56" s="6" t="s">
        <v>8</v>
      </c>
      <c r="E56" s="6" t="s">
        <v>217</v>
      </c>
      <c r="F56" s="7"/>
      <c r="G56" s="7"/>
      <c r="H56" s="7" t="str">
        <f>_xlfn.DISPIMG("ID_DC890B9169DA4219A9A425AAAF09B19E",1)</f>
        <v>=DISPIMG("ID_DC890B9169DA4219A9A425AAAF09B19E",1)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ht="63" customHeight="1" spans="2:19">
      <c r="B57" s="6">
        <v>37</v>
      </c>
      <c r="C57" s="6" t="s">
        <v>165</v>
      </c>
      <c r="D57" s="6" t="s">
        <v>8</v>
      </c>
      <c r="E57" s="6" t="s">
        <v>218</v>
      </c>
      <c r="F57" s="7"/>
      <c r="G57" s="7"/>
      <c r="H57" s="7" t="str">
        <f>_xlfn.DISPIMG("ID_617355D4237241308B30C1D1D713AF3D",1)</f>
        <v>=DISPIMG("ID_617355D4237241308B30C1D1D713AF3D",1)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ht="63" customHeight="1" spans="2:19">
      <c r="B58" s="6">
        <v>38</v>
      </c>
      <c r="C58" s="6" t="s">
        <v>165</v>
      </c>
      <c r="D58" s="6" t="s">
        <v>8</v>
      </c>
      <c r="E58" s="6" t="s">
        <v>219</v>
      </c>
      <c r="F58" s="7"/>
      <c r="G58" s="7"/>
      <c r="H58" s="7" t="str">
        <f>_xlfn.DISPIMG("ID_05E4147CD307409D8D49CB05DDC54430",1)</f>
        <v>=DISPIMG("ID_05E4147CD307409D8D49CB05DDC54430",1)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ht="63" customHeight="1" spans="2:19">
      <c r="B59" s="6">
        <v>39</v>
      </c>
      <c r="C59" s="6" t="s">
        <v>165</v>
      </c>
      <c r="D59" s="6" t="s">
        <v>8</v>
      </c>
      <c r="E59" s="6" t="s">
        <v>220</v>
      </c>
      <c r="F59" s="7"/>
      <c r="G59" s="7"/>
      <c r="H59" s="7" t="str">
        <f>_xlfn.DISPIMG("ID_13547D4F0CDB49B991AC5E186244D7CF",1)</f>
        <v>=DISPIMG("ID_13547D4F0CDB49B991AC5E186244D7CF",1)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ht="63" customHeight="1" spans="2:19">
      <c r="B60" s="6">
        <v>40</v>
      </c>
      <c r="C60" s="6" t="s">
        <v>165</v>
      </c>
      <c r="D60" s="6" t="s">
        <v>8</v>
      </c>
      <c r="E60" s="6" t="s">
        <v>221</v>
      </c>
      <c r="F60" s="7"/>
      <c r="G60" s="7"/>
      <c r="H60" s="7" t="str">
        <f>_xlfn.DISPIMG("ID_28945126772244E79B6D2DD3ACC80B29",1)</f>
        <v>=DISPIMG("ID_28945126772244E79B6D2DD3ACC80B29",1)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ht="63" customHeight="1" spans="2:19">
      <c r="B61" s="6">
        <v>41</v>
      </c>
      <c r="C61" s="6" t="s">
        <v>165</v>
      </c>
      <c r="D61" s="6" t="s">
        <v>8</v>
      </c>
      <c r="E61" s="6" t="s">
        <v>222</v>
      </c>
      <c r="F61" s="7"/>
      <c r="G61" s="7"/>
      <c r="H61" s="7" t="str">
        <f>_xlfn.DISPIMG("ID_D16644C110374BD9853C9F755032E827",1)</f>
        <v>=DISPIMG("ID_D16644C110374BD9853C9F755032E827",1)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ht="63" customHeight="1" spans="2:19">
      <c r="B62" s="6">
        <v>42</v>
      </c>
      <c r="C62" s="6" t="s">
        <v>165</v>
      </c>
      <c r="D62" s="6" t="s">
        <v>8</v>
      </c>
      <c r="E62" s="6" t="s">
        <v>223</v>
      </c>
      <c r="F62" s="7"/>
      <c r="G62" s="7"/>
      <c r="H62" s="4" t="str">
        <f>_xlfn.DISPIMG("ID_BDEC0AA57BA344AAA0600B966F9B9ED1",1)</f>
        <v>=DISPIMG("ID_BDEC0AA57BA344AAA0600B966F9B9ED1",1)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ht="63" customHeight="1" spans="2:19">
      <c r="B63" s="6">
        <v>43</v>
      </c>
      <c r="C63" s="6" t="s">
        <v>165</v>
      </c>
      <c r="D63" s="6" t="s">
        <v>8</v>
      </c>
      <c r="E63" s="6" t="s">
        <v>224</v>
      </c>
      <c r="F63" s="7"/>
      <c r="G63" s="7"/>
      <c r="H63" s="7" t="str">
        <f>_xlfn.DISPIMG("ID_0CDD0443613A40D99B1F68ED174B0D2A",1)</f>
        <v>=DISPIMG("ID_0CDD0443613A40D99B1F68ED174B0D2A",1)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ht="63" customHeight="1" spans="2:19">
      <c r="B64" s="6">
        <v>44</v>
      </c>
      <c r="C64" s="6" t="s">
        <v>165</v>
      </c>
      <c r="D64" s="6" t="s">
        <v>8</v>
      </c>
      <c r="E64" s="6" t="s">
        <v>225</v>
      </c>
      <c r="F64" s="7"/>
      <c r="G64" s="7"/>
      <c r="H64" s="7" t="str">
        <f>_xlfn.DISPIMG("ID_CC92FD51B954444692A45AE40FA2EC6A",1)</f>
        <v>=DISPIMG("ID_CC92FD51B954444692A45AE40FA2EC6A",1)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ht="63" customHeight="1" spans="2:19">
      <c r="B65" s="6">
        <v>45</v>
      </c>
      <c r="C65" s="6" t="s">
        <v>165</v>
      </c>
      <c r="D65" s="6" t="s">
        <v>8</v>
      </c>
      <c r="E65" s="6" t="s">
        <v>226</v>
      </c>
      <c r="F65" s="7"/>
      <c r="G65" s="7"/>
      <c r="H65" s="7" t="str">
        <f>_xlfn.DISPIMG("ID_13D31263970B442D8E39B722CCF56A1B",1)</f>
        <v>=DISPIMG("ID_13D31263970B442D8E39B722CCF56A1B",1)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ht="63" customHeight="1" spans="2:19">
      <c r="B66" s="6">
        <v>46</v>
      </c>
      <c r="C66" s="6" t="s">
        <v>165</v>
      </c>
      <c r="D66" s="6" t="s">
        <v>8</v>
      </c>
      <c r="E66" s="6" t="s">
        <v>227</v>
      </c>
      <c r="F66" s="7"/>
      <c r="G66" s="7"/>
      <c r="H66" s="7" t="str">
        <f>_xlfn.DISPIMG("ID_A70E34E9F03D4765882C5D6B4F747395",1)</f>
        <v>=DISPIMG("ID_A70E34E9F03D4765882C5D6B4F747395",1)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ht="63" customHeight="1" spans="2:19">
      <c r="B67" s="6">
        <v>47</v>
      </c>
      <c r="C67" s="6" t="s">
        <v>165</v>
      </c>
      <c r="D67" s="6" t="s">
        <v>8</v>
      </c>
      <c r="E67" s="6" t="s">
        <v>228</v>
      </c>
      <c r="F67" s="7"/>
      <c r="G67" s="7"/>
      <c r="H67" s="7" t="str">
        <f>_xlfn.DISPIMG("ID_5A99D158781F46C5A9416CDC0C4F5594",1)</f>
        <v>=DISPIMG("ID_5A99D158781F46C5A9416CDC0C4F5594",1)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 ht="63" customHeight="1" spans="2:19">
      <c r="B68" s="6">
        <v>48</v>
      </c>
      <c r="C68" s="6" t="s">
        <v>165</v>
      </c>
      <c r="D68" s="6" t="s">
        <v>8</v>
      </c>
      <c r="E68" s="6" t="s">
        <v>229</v>
      </c>
      <c r="F68" s="7"/>
      <c r="G68" s="7"/>
      <c r="H68" s="7" t="str">
        <f>_xlfn.DISPIMG("ID_A47C98A7E6DB41278B1BE22FD080C782",1)</f>
        <v>=DISPIMG("ID_A47C98A7E6DB41278B1BE22FD080C782",1)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</row>
    <row r="69" ht="63" customHeight="1" spans="2:19">
      <c r="B69" s="6">
        <v>49</v>
      </c>
      <c r="C69" s="6" t="s">
        <v>165</v>
      </c>
      <c r="D69" s="6" t="s">
        <v>8</v>
      </c>
      <c r="E69" s="6" t="s">
        <v>230</v>
      </c>
      <c r="F69" s="7"/>
      <c r="G69" s="7"/>
      <c r="H69" s="7" t="str">
        <f>_xlfn.DISPIMG("ID_C423061121EB406EA54F23FDBE3BFA37",1)</f>
        <v>=DISPIMG("ID_C423061121EB406EA54F23FDBE3BFA37",1)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 ht="63" customHeight="1" spans="2:19">
      <c r="B70" s="6">
        <v>50</v>
      </c>
      <c r="C70" s="6" t="s">
        <v>165</v>
      </c>
      <c r="D70" s="6" t="s">
        <v>8</v>
      </c>
      <c r="E70" s="6" t="s">
        <v>231</v>
      </c>
      <c r="F70" s="7"/>
      <c r="G70" s="7"/>
      <c r="H70" s="7" t="str">
        <f>_xlfn.DISPIMG("ID_624AC3C5452C4686A312CAAFC603125D",1)</f>
        <v>=DISPIMG("ID_624AC3C5452C4686A312CAAFC603125D",1)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</row>
    <row r="71" ht="63" customHeight="1" spans="2:19">
      <c r="B71" s="6">
        <v>51</v>
      </c>
      <c r="C71" s="6" t="s">
        <v>165</v>
      </c>
      <c r="D71" s="6" t="s">
        <v>8</v>
      </c>
      <c r="E71" s="6" t="s">
        <v>232</v>
      </c>
      <c r="F71" s="7"/>
      <c r="G71" s="7"/>
      <c r="H71" s="7" t="str">
        <f>_xlfn.DISPIMG("ID_0348E6361A004835BF6DDF6E386BDE78",1)</f>
        <v>=DISPIMG("ID_0348E6361A004835BF6DDF6E386BDE78",1)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</sheetData>
  <mergeCells count="6">
    <mergeCell ref="A1:XFA1"/>
    <mergeCell ref="B3:H3"/>
    <mergeCell ref="B6:H6"/>
    <mergeCell ref="B9:H9"/>
    <mergeCell ref="B13:H13"/>
    <mergeCell ref="B19:H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扎铁</cp:lastModifiedBy>
  <dcterms:created xsi:type="dcterms:W3CDTF">2024-05-27T08:46:00Z</dcterms:created>
  <dcterms:modified xsi:type="dcterms:W3CDTF">2024-09-02T02:03:13Z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2052-12.1.0.17857</vt:lpwstr>
  </property>
  <property fmtid="{D5CDD505-2E9C-101B-9397-08002B2CF9AE}" pid="4" name="KSOReadingLayout">
    <vt:bool>true</vt:bool>
  </property>
</Properties>
</file>