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Arif Furkan\OneDrive\Masaüstü\Yazılım\EXCEL\"/>
    </mc:Choice>
  </mc:AlternateContent>
  <xr:revisionPtr revIDLastSave="0" documentId="13_ncr:1_{6DB10006-E2BB-4F3E-9CF7-4492609D1E4B}" xr6:coauthVersionLast="47" xr6:coauthVersionMax="47" xr10:uidLastSave="{00000000-0000-0000-0000-000000000000}"/>
  <bookViews>
    <workbookView xWindow="0" yWindow="60" windowWidth="23040" windowHeight="12180" activeTab="2" xr2:uid="{11798B69-5103-4574-B444-1D512110F180}"/>
  </bookViews>
  <sheets>
    <sheet name="DATA" sheetId="1" r:id="rId1"/>
    <sheet name="Parametreler" sheetId="4" r:id="rId2"/>
    <sheet name="DASHBOARD" sheetId="5" r:id="rId3"/>
    <sheet name="Sellers" sheetId="2" r:id="rId4"/>
    <sheet name="images" sheetId="3" r:id="rId5"/>
  </sheets>
  <externalReferences>
    <externalReference r:id="rId6"/>
  </externalReferences>
  <definedNames>
    <definedName name="_xlnm._FilterDatabase" localSheetId="0" hidden="1">DATA!$A$1:$H$886</definedName>
    <definedName name="_xlnm._FilterDatabase" localSheetId="3" hidden="1">Sellers!#REF!</definedName>
    <definedName name="_xlchart.v5.0" hidden="1">Parametreler!$A$1:$A$50</definedName>
    <definedName name="_xlchart.v5.1" hidden="1">Parametreler!$C$1:$C$50</definedName>
    <definedName name="Eyaletler">Parametreler!$A$1:$A$50</definedName>
    <definedName name="photo">INDEX(#REF!,MATCH([1]Sheet1!$A$1,#REF!,0),0)</definedName>
    <definedName name="resim">_xlfn.XLOOKUP(DASHBOARD!$AA$3,Sellers!$C:$C,Sellers!$D:$D)</definedName>
    <definedName name="satici">OFFSET(Parametreler!$N$1,0,0,COUNTIF(Parametreler!$N:$N,"&lt;&gt;"),1)</definedName>
    <definedName name="Yıllar">Parametreler!$B$1:$B$3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4" l="1" a="1"/>
  <c r="E32" i="4" s="1"/>
  <c r="J21" i="4" a="1"/>
  <c r="J21" i="4" s="1"/>
  <c r="I12" i="4" a="1"/>
  <c r="I12" i="4" s="1"/>
  <c r="J19" i="4"/>
  <c r="J18" i="4"/>
  <c r="D3" i="4"/>
  <c r="N1" i="4" s="1" a="1"/>
  <c r="N1" i="4" s="1"/>
  <c r="D2" i="4"/>
  <c r="J10" i="4"/>
  <c r="J9" i="4"/>
  <c r="I1" i="4" a="1"/>
  <c r="I1" i="4" s="1"/>
  <c r="H2" i="4" a="1"/>
  <c r="E1" i="4" a="1"/>
  <c r="E1" i="4" s="1"/>
  <c r="D1" i="4"/>
  <c r="G12" i="4" s="1"/>
  <c r="A1" i="4" a="1"/>
  <c r="A1" i="4" s="1"/>
  <c r="B1" i="4" a="1"/>
  <c r="B1" i="4" s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K21" i="4" l="1"/>
  <c r="F36" i="4"/>
  <c r="H36" i="4"/>
  <c r="J36" i="4"/>
  <c r="J35" i="4"/>
  <c r="J34" i="4"/>
  <c r="J33" i="4"/>
  <c r="H35" i="4"/>
  <c r="H34" i="4"/>
  <c r="H33" i="4"/>
  <c r="F35" i="4"/>
  <c r="F34" i="4"/>
  <c r="F33" i="4"/>
  <c r="K36" i="4"/>
  <c r="K35" i="4"/>
  <c r="K34" i="4"/>
  <c r="K33" i="4"/>
  <c r="K32" i="4"/>
  <c r="J32" i="4"/>
  <c r="I36" i="4"/>
  <c r="H32" i="4"/>
  <c r="I35" i="4"/>
  <c r="I34" i="4"/>
  <c r="I33" i="4"/>
  <c r="I32" i="4"/>
  <c r="F32" i="4"/>
  <c r="G36" i="4"/>
  <c r="G35" i="4"/>
  <c r="G34" i="4"/>
  <c r="G33" i="4"/>
  <c r="G32" i="4"/>
  <c r="K25" i="4"/>
  <c r="L23" i="4"/>
  <c r="L22" i="4"/>
  <c r="L24" i="4"/>
  <c r="L25" i="4"/>
  <c r="L21" i="4"/>
  <c r="K24" i="4"/>
  <c r="K23" i="4"/>
  <c r="K22" i="4"/>
  <c r="J14" i="4"/>
  <c r="J13" i="4"/>
  <c r="K13" i="4"/>
  <c r="K12" i="4"/>
  <c r="J12" i="4"/>
  <c r="K16" i="4"/>
  <c r="K15" i="4"/>
  <c r="J16" i="4"/>
  <c r="K14" i="4"/>
  <c r="J15" i="4"/>
  <c r="G13" i="4"/>
  <c r="G14" i="4" s="1"/>
  <c r="H2" i="4"/>
  <c r="J6" i="4"/>
  <c r="I5" i="4"/>
  <c r="J4" i="4"/>
  <c r="I4" i="4"/>
  <c r="K3" i="4"/>
  <c r="F2" i="4"/>
  <c r="I3" i="4"/>
  <c r="J3" i="4"/>
  <c r="K5" i="4"/>
  <c r="J5" i="4"/>
  <c r="I6" i="4"/>
  <c r="K4" i="4"/>
  <c r="K6" i="4"/>
  <c r="F1" i="4"/>
  <c r="F3" i="4"/>
  <c r="F5" i="4"/>
  <c r="F4" i="4"/>
  <c r="C15" i="4"/>
  <c r="C5" i="4"/>
  <c r="C3" i="4"/>
  <c r="C2" i="4"/>
  <c r="C42" i="4"/>
  <c r="C41" i="4"/>
  <c r="C30" i="4"/>
  <c r="C29" i="4"/>
  <c r="C17" i="4"/>
  <c r="C14" i="4"/>
  <c r="C50" i="4"/>
  <c r="C38" i="4"/>
  <c r="C25" i="4"/>
  <c r="C13" i="4"/>
  <c r="C39" i="4"/>
  <c r="C26" i="4"/>
  <c r="C49" i="4"/>
  <c r="C37" i="4"/>
  <c r="C23" i="4"/>
  <c r="C10" i="4"/>
  <c r="C47" i="4"/>
  <c r="C34" i="4"/>
  <c r="C22" i="4"/>
  <c r="C9" i="4"/>
  <c r="C46" i="4"/>
  <c r="C33" i="4"/>
  <c r="C21" i="4"/>
  <c r="C7" i="4"/>
  <c r="C45" i="4"/>
  <c r="C31" i="4"/>
  <c r="C18" i="4"/>
  <c r="C6" i="4"/>
  <c r="C48" i="4"/>
  <c r="C40" i="4"/>
  <c r="C32" i="4"/>
  <c r="C24" i="4"/>
  <c r="C16" i="4"/>
  <c r="C8" i="4"/>
  <c r="C44" i="4"/>
  <c r="C36" i="4"/>
  <c r="C28" i="4"/>
  <c r="C20" i="4"/>
  <c r="C12" i="4"/>
  <c r="C4" i="4"/>
  <c r="C1" i="4"/>
  <c r="C43" i="4"/>
  <c r="C35" i="4"/>
  <c r="C27" i="4"/>
  <c r="C19" i="4"/>
  <c r="C11" i="4"/>
  <c r="M24" i="4" l="1"/>
  <c r="M22" i="4"/>
  <c r="M25" i="4"/>
  <c r="M23" i="4"/>
  <c r="M21" i="4"/>
  <c r="N21" i="4" s="1"/>
  <c r="AA6" i="5" s="1"/>
  <c r="G15" i="4"/>
  <c r="V29" i="5" s="1"/>
  <c r="L14" i="4"/>
  <c r="M5" i="4"/>
  <c r="M6" i="4"/>
  <c r="M4" i="4"/>
  <c r="M3" i="4"/>
  <c r="L13" i="4"/>
  <c r="L15" i="4"/>
  <c r="L16" i="4"/>
  <c r="L12" i="4"/>
  <c r="J2" i="4"/>
  <c r="K2" i="4"/>
  <c r="I2" i="4"/>
  <c r="N22" i="4" l="1"/>
  <c r="AA7" i="5" s="1"/>
  <c r="N23" i="4"/>
  <c r="AA8" i="5" s="1"/>
  <c r="N24" i="4"/>
  <c r="AA9" i="5" s="1"/>
  <c r="N25" i="4"/>
  <c r="M2" i="4"/>
  <c r="O1" i="4" l="1" a="1"/>
  <c r="O1" i="4" s="1"/>
  <c r="AA1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<sst xmlns="http://schemas.openxmlformats.org/spreadsheetml/2006/main" count="3746" uniqueCount="179">
  <si>
    <t>CODE</t>
  </si>
  <si>
    <t>STATE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</si>
  <si>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</si>
  <si>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</si>
  <si>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</si>
  <si>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</si>
  <si>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</si>
  <si>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</si>
  <si>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</si>
  <si>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</si>
  <si>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</si>
  <si>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</si>
  <si>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</si>
  <si>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</si>
  <si>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</si>
  <si>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</si>
  <si>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</si>
  <si>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</si>
  <si>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</si>
  <si>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</si>
  <si>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</si>
  <si>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</si>
  <si>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</si>
  <si>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</si>
  <si>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</si>
  <si>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</si>
  <si>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</si>
  <si>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</si>
  <si>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</si>
  <si>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</si>
  <si>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</si>
  <si>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</si>
  <si>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</si>
  <si>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</si>
  <si>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</si>
  <si>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</si>
  <si>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</si>
  <si>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</si>
  <si>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</si>
  <si>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</si>
  <si>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</si>
  <si>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</si>
  <si>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</si>
  <si>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</si>
  <si>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</si>
  <si>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</si>
  <si>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</si>
  <si>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</si>
  <si>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</si>
  <si>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</si>
  <si>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</si>
  <si>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</si>
  <si>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</si>
  <si>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</si>
  <si>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</si>
  <si>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</si>
  <si>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</si>
  <si>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</si>
  <si>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</si>
  <si>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</si>
  <si>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</si>
  <si>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</si>
  <si>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</si>
  <si>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</si>
  <si>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</si>
  <si>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</si>
  <si>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</si>
  <si>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</si>
  <si>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</si>
  <si>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</si>
  <si>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</si>
  <si>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</si>
  <si>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</si>
  <si>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</si>
  <si>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</si>
  <si>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</si>
  <si>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</si>
  <si>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</si>
  <si>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</si>
  <si>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</si>
  <si>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</si>
  <si>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</si>
  <si>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</si>
  <si>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</si>
  <si>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</si>
  <si>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</si>
  <si>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</si>
  <si>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</si>
  <si>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</si>
  <si>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</si>
  <si>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</si>
  <si>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</si>
  <si>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</si>
  <si>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</si>
  <si>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</si>
  <si>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</si>
  <si>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</si>
  <si>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</si>
  <si>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</si>
  <si>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</si>
  <si>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</si>
  <si>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</si>
  <si>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</si>
  <si>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</si>
  <si>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</si>
  <si>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</si>
  <si>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</si>
  <si>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</si>
  <si>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</si>
  <si>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</si>
  <si>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</si>
  <si>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</si>
  <si>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</si>
  <si>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</si>
  <si>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</si>
  <si>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</si>
  <si>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</si>
  <si>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</si>
  <si>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</si>
  <si>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</si>
  <si>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</si>
  <si>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</si>
  <si>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</si>
  <si>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</si>
  <si>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</si>
  <si>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</si>
  <si>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</si>
  <si>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</si>
  <si>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</si>
  <si>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</si>
  <si>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</si>
  <si>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</si>
  <si>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</si>
  <si>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</si>
  <si>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</si>
  <si>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</si>
  <si>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</si>
  <si>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</si>
  <si>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</si>
  <si>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</si>
  <si>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</si>
  <si>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</si>
  <si>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</si>
  <si>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</si>
  <si>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</si>
  <si>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</si>
  <si>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</si>
  <si>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</si>
  <si>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</si>
  <si>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</si>
  <si>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</si>
  <si>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</si>
  <si>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</si>
  <si>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</si>
  <si>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</si>
  <si>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</si>
  <si>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</si>
  <si>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</si>
  <si>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</si>
  <si>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</si>
  <si>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</si>
  <si>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</si>
  <si>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</si>
  <si>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</si>
  <si>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</si>
  <si>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</si>
  <si>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</si>
  <si>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</si>
  <si>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</si>
  <si>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</si>
  <si>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</si>
  <si>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SELLERS</t>
  </si>
  <si>
    <t>Toplam Satış</t>
  </si>
  <si>
    <t>Toplam Hedef</t>
  </si>
  <si>
    <t>H/G Oranı</t>
  </si>
  <si>
    <t>Toplam</t>
  </si>
  <si>
    <t>Gerçek Satış</t>
  </si>
  <si>
    <t>Hedeflenen Satış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</si>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</sst>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₺&quot;* #,##0.00_-;\-&quot;₺&quot;* #,##0.00_-;_-&quot;₺&quot;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[$$-45C]* #,##0.00_-;\-[$$-45C]* #,##0.00_-;_-[$$-45C]* &quot;-&quot;??_-;_-@_-"/>
    <numFmt numFmtId="167" formatCode="_-[$$-1004]* #,##0.00_-;\-[$$-1004]* #,##0.00_-;_-[$$-1004]* &quot;-&quot;??_-;_-@_-"/>
    <numFmt numFmtId="168" formatCode="_-[$$-409]* #,##0_ ;_-[$$-409]* \-#,##0\ ;_-[$$-409]* &quot;-&quot;??_ ;_-@_ "/>
  </numFmts>
  <fonts count="6" x14ac:knownFonts="1">
    <font>
      <sz val="11"/>
      <color theme="1"/>
      <name val="Aptos Narrow"/>
      <family val="2"/>
      <charset val="16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62"/>
      <scheme val="minor"/>
    </font>
    <font>
      <sz val="11"/>
      <color theme="0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45">
    <xf numFmtId="0" fontId="0" fillId="0" borderId="0" xfId="0"/>
    <xf numFmtId="0" fontId="1" fillId="0" borderId="0" xfId="1"/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165" fontId="0" fillId="0" borderId="0" xfId="2" applyNumberFormat="1" applyFont="1"/>
    <xf numFmtId="164" fontId="0" fillId="0" borderId="0" xfId="2" applyFont="1"/>
    <xf numFmtId="9" fontId="0" fillId="0" borderId="0" xfId="3" applyFont="1"/>
    <xf numFmtId="166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7" fontId="0" fillId="0" borderId="0" xfId="0" applyNumberFormat="1"/>
    <xf numFmtId="166" fontId="0" fillId="0" borderId="0" xfId="4" applyNumberFormat="1" applyFont="1"/>
    <xf numFmtId="9" fontId="0" fillId="0" borderId="0" xfId="5" applyFont="1"/>
    <xf numFmtId="9" fontId="0" fillId="0" borderId="5" xfId="0" applyNumberFormat="1" applyBorder="1"/>
    <xf numFmtId="9" fontId="0" fillId="0" borderId="0" xfId="0" applyNumberFormat="1"/>
    <xf numFmtId="0" fontId="0" fillId="0" borderId="9" xfId="0" applyBorder="1"/>
    <xf numFmtId="0" fontId="2" fillId="3" borderId="10" xfId="7" applyBorder="1"/>
    <xf numFmtId="166" fontId="0" fillId="0" borderId="10" xfId="4" applyNumberFormat="1" applyFont="1" applyBorder="1"/>
    <xf numFmtId="166" fontId="0" fillId="0" borderId="10" xfId="0" applyNumberFormat="1" applyBorder="1"/>
    <xf numFmtId="9" fontId="0" fillId="0" borderId="10" xfId="5" applyFont="1" applyBorder="1"/>
    <xf numFmtId="166" fontId="2" fillId="2" borderId="10" xfId="6" applyNumberFormat="1" applyBorder="1"/>
    <xf numFmtId="9" fontId="2" fillId="2" borderId="10" xfId="6" applyNumberFormat="1" applyBorder="1"/>
    <xf numFmtId="0" fontId="4" fillId="0" borderId="10" xfId="0" applyFont="1" applyBorder="1"/>
    <xf numFmtId="0" fontId="4" fillId="2" borderId="10" xfId="6" applyFont="1" applyBorder="1"/>
    <xf numFmtId="0" fontId="4" fillId="3" borderId="10" xfId="7" applyFont="1" applyBorder="1"/>
    <xf numFmtId="0" fontId="4" fillId="5" borderId="0" xfId="7" applyFont="1" applyFill="1"/>
    <xf numFmtId="0" fontId="2" fillId="5" borderId="0" xfId="7" applyFill="1"/>
    <xf numFmtId="168" fontId="0" fillId="0" borderId="10" xfId="0" applyNumberFormat="1" applyBorder="1"/>
    <xf numFmtId="0" fontId="2" fillId="2" borderId="10" xfId="6" applyBorder="1"/>
    <xf numFmtId="168" fontId="2" fillId="2" borderId="10" xfId="6" applyNumberFormat="1" applyBorder="1"/>
    <xf numFmtId="168" fontId="0" fillId="0" borderId="10" xfId="5" applyNumberFormat="1" applyFont="1" applyBorder="1"/>
    <xf numFmtId="168" fontId="0" fillId="0" borderId="10" xfId="4" applyNumberFormat="1" applyFont="1" applyBorder="1"/>
    <xf numFmtId="0" fontId="5" fillId="0" borderId="0" xfId="0" applyFont="1"/>
    <xf numFmtId="0" fontId="3" fillId="4" borderId="10" xfId="8" applyBorder="1" applyAlignment="1">
      <alignment horizontal="center"/>
    </xf>
    <xf numFmtId="0" fontId="3" fillId="4" borderId="10" xfId="8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0" xfId="0" applyFont="1"/>
    <xf numFmtId="2" fontId="3" fillId="0" borderId="0" xfId="0" applyNumberFormat="1" applyFont="1"/>
  </cellXfs>
  <cellStyles count="9">
    <cellStyle name="%20 - Vurgu1" xfId="6" builtinId="30"/>
    <cellStyle name="%60 - Vurgu1" xfId="7" builtinId="32"/>
    <cellStyle name="Normal" xfId="0" builtinId="0"/>
    <cellStyle name="Normal 2" xfId="1" xr:uid="{0ABE3B8A-975A-45A2-9576-26085949AF9C}"/>
    <cellStyle name="ParaBirimi" xfId="4" builtinId="4"/>
    <cellStyle name="ParaBirimi 2" xfId="2" xr:uid="{1BCC33CB-D93C-480C-84F2-E1E39AFABBCD}"/>
    <cellStyle name="Vurgu1" xfId="8" builtinId="29"/>
    <cellStyle name="Yüzde" xfId="5" builtinId="5"/>
    <cellStyle name="Yüzde 2" xfId="3" xr:uid="{235FF949-5C6B-48C3-B705-28233025C78F}"/>
  </cellStyles>
  <dxfs count="11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Parametreler!$E$1:$E$5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Parametreler!$F$1:$F$5</c:f>
              <c:numCache>
                <c:formatCode>_-[$$-45C]* #,##0.00_-;\-[$$-45C]* #,##0.00_-;_-[$$-45C]*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6-46AF-8720-37D34A19E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82543"/>
        <c:axId val="1142679663"/>
      </c:barChart>
      <c:catAx>
        <c:axId val="11426825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2679663"/>
        <c:crosses val="autoZero"/>
        <c:auto val="1"/>
        <c:lblAlgn val="ctr"/>
        <c:lblOffset val="100"/>
        <c:noMultiLvlLbl val="0"/>
      </c:catAx>
      <c:valAx>
        <c:axId val="1142679663"/>
        <c:scaling>
          <c:orientation val="minMax"/>
        </c:scaling>
        <c:delete val="1"/>
        <c:axPos val="l"/>
        <c:numFmt formatCode="_-[$$-45C]* #,##0.00_-;\-[$$-45C]* #,##0.00_-;_-[$$-45C]* &quot;-&quot;??_-;_-@_-" sourceLinked="1"/>
        <c:majorTickMark val="out"/>
        <c:minorTickMark val="none"/>
        <c:tickLblPos val="nextTo"/>
        <c:crossAx val="1142682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Parametreler!$I$1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Parametreler!$H$2:$H$6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Parametreler!$I$2:$I$6</c:f>
              <c:numCache>
                <c:formatCode>_-[$$-1004]* #,##0.00_-;\-[$$-1004]* #,##0.00_-;_-[$$-1004]*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A5-4ADE-89AD-E31D18979019}"/>
            </c:ext>
          </c:extLst>
        </c:ser>
        <c:ser>
          <c:idx val="1"/>
          <c:order val="1"/>
          <c:tx>
            <c:strRef>
              <c:f>Parametreler!$J$1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Parametreler!$H$2:$H$6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Parametreler!$J$2:$J$6</c:f>
              <c:numCache>
                <c:formatCode>_-[$$-1004]* #,##0.00_-;\-[$$-1004]* #,##0.00_-;_-[$$-1004]*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A5-4ADE-89AD-E31D18979019}"/>
            </c:ext>
          </c:extLst>
        </c:ser>
        <c:ser>
          <c:idx val="2"/>
          <c:order val="2"/>
          <c:tx>
            <c:strRef>
              <c:f>Parametreler!$K$1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Parametreler!$H$2:$H$6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Parametreler!$K$2:$K$6</c:f>
              <c:numCache>
                <c:formatCode>_-[$$-1004]* #,##0.00_-;\-[$$-1004]* #,##0.00_-;_-[$$-1004]*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A5-4ADE-89AD-E31D18979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0308176"/>
        <c:axId val="650317296"/>
      </c:barChart>
      <c:lineChart>
        <c:grouping val="standard"/>
        <c:varyColors val="0"/>
        <c:ser>
          <c:idx val="3"/>
          <c:order val="3"/>
          <c:tx>
            <c:strRef>
              <c:f>Parametreler!$M$1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Parametreler!$H$2:$H$6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Parametreler!$M$2:$M$6</c:f>
              <c:numCache>
                <c:formatCode>_-[$$-1004]* #,##0.00_-;\-[$$-1004]* #,##0.00_-;_-[$$-1004]*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A5-4ADE-89AD-E31D18979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08176"/>
        <c:axId val="650317296"/>
      </c:lineChart>
      <c:catAx>
        <c:axId val="6503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50317296"/>
        <c:crosses val="autoZero"/>
        <c:auto val="1"/>
        <c:lblAlgn val="ctr"/>
        <c:lblOffset val="100"/>
        <c:noMultiLvlLbl val="0"/>
      </c:catAx>
      <c:valAx>
        <c:axId val="650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1004]* #,##0.00_-;\-[$$-1004]* #,##0.00_-;_-[$$-1004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5030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1E-4BB2-B27D-89FB74CB17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1E-4BB2-B27D-89FB74CB17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1E-4BB2-B27D-89FB74CB17D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1E-4BB2-B27D-89FB74CB17D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1E-4BB2-B27D-89FB74CB17DD}"/>
              </c:ext>
            </c:extLst>
          </c:dPt>
          <c:cat>
            <c:strRef>
              <c:f>Parametreler!$I$12:$I$16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Parametreler!$J$12:$J$16</c:f>
              <c:numCache>
                <c:formatCode>_-[$$-45C]* #,##0.00_-;\-[$$-45C]* #,##0.00_-;_-[$$-45C]* "-"??_-;_-@_-</c:formatCode>
                <c:ptCount val="5"/>
                <c:pt idx="0">
                  <c:v>232975.899</c:v>
                </c:pt>
                <c:pt idx="1">
                  <c:v>179191.91250000001</c:v>
                </c:pt>
                <c:pt idx="2">
                  <c:v>281516.35050000006</c:v>
                </c:pt>
                <c:pt idx="3">
                  <c:v>236571.97500000001</c:v>
                </c:pt>
                <c:pt idx="4">
                  <c:v>145386.65700000001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E-4BB2-B27D-89FB74CB1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15608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Parametreler!$J$11</c:f>
              <c:strCache>
                <c:ptCount val="1"/>
                <c:pt idx="0">
                  <c:v>Gerçek Satış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Parametreler!$I$12:$I$16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Parametreler!$J$12:$J$16</c:f>
              <c:numCache>
                <c:formatCode>_-[$$-45C]* #,##0.00_-;\-[$$-45C]* #,##0.00_-;_-[$$-45C]* "-"??_-;_-@_-</c:formatCode>
                <c:ptCount val="5"/>
                <c:pt idx="0">
                  <c:v>232975.899</c:v>
                </c:pt>
                <c:pt idx="1">
                  <c:v>179191.91250000001</c:v>
                </c:pt>
                <c:pt idx="2">
                  <c:v>281516.35050000006</c:v>
                </c:pt>
                <c:pt idx="3">
                  <c:v>236571.97500000001</c:v>
                </c:pt>
                <c:pt idx="4">
                  <c:v>145386.65700000001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2-44DA-9A22-1DD20C57DE32}"/>
            </c:ext>
          </c:extLst>
        </c:ser>
        <c:ser>
          <c:idx val="1"/>
          <c:order val="1"/>
          <c:tx>
            <c:strRef>
              <c:f>Parametreler!$K$11</c:f>
              <c:strCache>
                <c:ptCount val="1"/>
                <c:pt idx="0">
                  <c:v>Hedeflenen Satış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Parametreler!$I$12:$I$16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Parametreler!$K$12:$K$16</c:f>
              <c:numCache>
                <c:formatCode>_-[$$-45C]* #,##0.00_-;\-[$$-45C]* #,##0.00_-;_-[$$-45C]* "-"??_-;_-@_-</c:formatCode>
                <c:ptCount val="5"/>
                <c:pt idx="0">
                  <c:v>386399.05200000003</c:v>
                </c:pt>
                <c:pt idx="1">
                  <c:v>172024.236</c:v>
                </c:pt>
                <c:pt idx="2">
                  <c:v>426539.92500000005</c:v>
                </c:pt>
                <c:pt idx="3">
                  <c:v>293066.77499999997</c:v>
                </c:pt>
                <c:pt idx="4">
                  <c:v>298293.31349999999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42-44DA-9A22-1DD20C57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2981680"/>
        <c:axId val="812979280"/>
      </c:barChart>
      <c:catAx>
        <c:axId val="81298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12979280"/>
        <c:crosses val="autoZero"/>
        <c:auto val="1"/>
        <c:lblAlgn val="ctr"/>
        <c:lblOffset val="100"/>
        <c:noMultiLvlLbl val="0"/>
      </c:catAx>
      <c:valAx>
        <c:axId val="812979280"/>
        <c:scaling>
          <c:orientation val="minMax"/>
        </c:scaling>
        <c:delete val="1"/>
        <c:axPos val="l"/>
        <c:numFmt formatCode="_-[$$-45C]* #,##0.00_-;\-[$$-45C]* #,##0.00_-;_-[$$-45C]* &quot;-&quot;??_-;_-@_-" sourceLinked="1"/>
        <c:majorTickMark val="none"/>
        <c:minorTickMark val="none"/>
        <c:tickLblPos val="nextTo"/>
        <c:crossAx val="81298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15608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Satış Yoğunluğu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tr-TR" sz="1400" b="0" i="0" u="none" strike="noStrike" baseline="0">
              <a:solidFill>
                <a:schemeClr val="bg1"/>
              </a:solidFill>
              <a:latin typeface="Aptos Narrow" panose="02110004020202020204"/>
            </a:rPr>
            <a:t>Satış Yoğunluğu</a:t>
          </a:r>
        </a:p>
      </cx:txPr>
    </cx:title>
    <cx:plotArea>
      <cx:plotAreaRegion>
        <cx:series layoutId="regionMap" uniqueId="{B2179158-417D-473F-A00B-6E25C5733F97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>
                    <a:solidFill>
                      <a:sysClr val="windowText" lastClr="000000"/>
                    </a:solidFill>
                  </a:defRPr>
                </a:pPr>
                <a:endParaRPr lang="tr-TR" sz="800" b="0" i="0" u="none" strike="noStrike" baseline="0">
                  <a:solidFill>
                    <a:sysClr val="windowText" lastClr="000000"/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  <cx:layoutPr>
            <cx:regionLabelLayout val="showAll"/>
            <cx:geography cultureLanguage="tr-TR" cultureRegion="TR" attribution="Bing ile güçlendirilmiştir">
              <cx:geoCache provider="{E9337A44-BEBE-4D9F-B70C-5C5E7DAFC167}">
                <cx:binary>1H3bchu5suWvOPw8pS4ULlXYsftEdBVJSZYl25Lt7vZLBS2p616o++1nzjfM+7zNnP86CyJli2Va
Uk9rJoLsDjNEEkQCC5nIXJkA/309/Os6vV1Xr4Yszet/XQ+/vg6bpvjXL7/U1+Fttq6Psui6UrX6
qzm6Vtkv6q+/ouvbX26qdR/lwS+WSdgv1+G6am6H1//xb3xbcKvequt1E6n8Q3tbjZe3dZs29SPv
7X3r1fomi/JFVDdVdN2QX1//lq7rZP361W3eRM34cSxuf32985nXr36Zf9MPvb5KIVjT3qCtYEeE
MU64lObdw3r9KlV5sH3bINw6smzpUFPS+14v1hlaPi3JnRzrm5vqtq4xkLvn7+12pMbLZ69fXas2
b/RcBZi2X1+7UZXe/td/RsmrxW2X3jbpbfX6VVQrb/MxT+kBfLq6G/Evu3P+H/+evYA5mL3yAJb5
hD311g+oeOs0+ktVefSCyFD7yOJMCEm2yJAZMkQeCWJbNmFE3j128Tm7l2l8VKj9IO00niHl/XbA
SF3c9q/e3Fb17Xg/W/9ch5h5RKg0Jadkrw7Z7EjYDoeR2OAk2X3fG016nkz7gXrYdobTxZsDxuk0
v4nW+aMr9+8ZOiqPoEnSBk7bx646OeLIcohjCsk3IM5AeoZA+xH61nAGz+nFAcMD4/91nb0kPNaR
LQSzhLm1dthtHu5DgMdhJqWWaX2Db7MHftuNnhJoPzzfRjKD57e3BwyPp/L89rqJrtvm3tS8gJkj
R9yGp0DpVkPILkQ2IKQOlMji951usHmmNPvx2Wk8w8j7eMAYfb6tMpW/JD7syLS5hf9mugNghLCE
FA7d6M4Mn2dIsh+bbw1nuHw+ZFzeqjaqX3jvMY+kA9/AmSMjyZEjiWNZznZXYrua8yxZ9mPzoOkM
nbeH7L/9ViXrvF7X9/P0z80aZcBAOibVMZB+OLtmTVpHjErCOXc2jsFMe54j0X6IvrecIfTb5QHb
td+qaFIv6rmxI0tS6AhhG4DsXYAIIbBvjEvBxR1C2Jd2XIOnBfoZPtuRzOH5csDwHN+qKnjROBW7
C8O279hbz2wGj0OPGGPUZuZWf7A7PYTnGQLth+dbwxk8x4ds3zyVqmp9o+7n6AXsm3MEm8a5yayN
/Zq5bcTkR5zZDhUzYJ4jyn5kvrecQeO9O2DNOVX9+uVgYRa8NSa4zdgGlpnTJumRdrMFMbfvi/u+
N071U9LsR2bTaobK6SErzOI2Xffr6vZ+dl5AYeQRXDVbWHTrEMjd/cbmR0w4glECv0E/Zg7BcyTa
j873ljOEFssD1psVLFp084KqYzlHXHJOLDpDxoGr5tiUWaCr7x4zi/YMSfYD863hDJfVIZMEmjr8
U1XJy2kObJqk0mKaprmf/4ckDjRH4B0u7j25mU17jkT7AfrecobQxZ8HrDknsGxR9HL43GUMYNpM
iol/CAyimyNu2dpD2Ow28BEe+mhPC7Iflvt2M1BOTg8YlNObdfiC7hljR9SRpm3dZ3Fm4SchyB5w
SW34b7ugPCnIfky2zWaQnC4OGBKt/ee3Q3T9griAFmAWociubYJKc+afEVMcEROMmunMlOV50uwH
52HbGUIX5weM0NlLkzYOdnqGiNO2NzsNMHho0KQDrTKRzrn34RCUPjRoT8uzH5/7djNszq4OGJvT
NI1yFdX3M/TPPWidEIU9Ywg6Nx7yzKY5EkUHjqDc+e5hP0TnORLtx+d7yxlCp4fsqZ1hctrrZHw5
hFBcgP2eWghkdhXH4UiDQqkYExvoZoz0c0TZD833ljNozg7ZRfs9qq9VXkf5y2EDj0AgUcMpcqGb
xwwiiTybhQBI7o9yniXSfoweNJ2B9Pshu2zn67peX4dtfds0L2nmrCPU34DZtLdAzDYhG7y0yZG0
dma7z7Pl2Y/SrPkMqfPfDngv+n1dhyioa9RL6pN9xAih3HbsjTrNCGpimUecg8M22aZ+Z+bPPU+m
/VA9bDvD6fdDxul8XY3pOr95OatHQVPrLYnLXWtniyPbJEgAyW32B374Q1/hOZLsx+Z7yxky54cc
C12GKIt8dVq/LDoMpsxysOlsKc95khSmjhMH1VNIw909Zig9V6r9SO22nqF1edg7U5S/IHXN+BFF
ySjjD8Keh2GRkEcWAfuGzMMGppl3d75+Qpz9+GybzYA5P2TS+kJVTfjKW1cKwdH63uT889CIgmij
YHMkmRVa24iJUB/iCLHlG2bc6Fk73Y6vzp4h0H6M5u1nYF14B+w1nEfXYRSsX9JnQFEI/DppO9ua
3R/DJDh9qCbVNaX6MUPrORLtx+l7yxlC5wdt5yIUJNaqeUFNYgK2ThLU5mzrCuC2PbR1Eicb9LkF
VI7cq+8mc3r+HFl+Bs63YczROeRq3o2xW6yTlwUIfjcTFPzotuxw5tnB2UYiVVf23NfF7+K0sVhP
S7Ufqt3WM7QuDtnDO4/qWrVVdD9bL7ApgS0VNurbtgGQOdubdAmcbaNA5N79+8HaPS3RfpS+j2WG
0PkhV4poFv9knRWIZV+yMIHRI+EgeSrvC7DhZD+0eNoJt1G3gCMOG1J8ZvieLdZ+rGbNZ4BdnByw
A3Fx+7V62XN1CJgQzSJ/ZG/dublKySNUBOuSuf1Vpc+R6Gcw3Y9ljtAh++PaUOj/i+Il7R5OLFjI
h39LQ8x2KOQpUFNqIfO6rWfYY/eeIdR+nHZGNIPq/OqAlekcpxpe9OgWs49AonIiUUO6r6yEmMAJ
Z1gtQefx7NOi/ASc+4ZzYD4eMDAXt936JeuwcKSOgjeFE76f/yZEQH8Q7qJW6w43eOgPqbun5dkP
zn27GTYXnw8Ym3fVbfCipDdFKZaDMkW6zePNTNuG9HbAi89AeVqQ/aDct5uB8u7ykEEJoxesKEFW
nKHQCkHrtmZh5r6hetHGKXvu/CQeeveEND/B5a7VHJVDdtbeJSkqsF708ClIOYciWN0ebDTnVAKy
5Sj1MU17m0GCMj00ZM+R6CfofBvLHKFDvg7h/W2e12ParV/0QgTojyMFkkH6KJ1+zPTHto8c6ji6
JGjDyYGze4gSpKojLdT/zYUIO41nWL3/7YBt3JVq/98Q3diATCTtLLIfLUejiTNBOL21QWvmWx//
7/+V/yPC+4cvmKF25R08ak9zY3/vjgRUnjCK9BA87Y2GzeygZuwsasLhEzNHezvZTwu03wzOms+R
OmS27iNsIe6/uX3BLB9ySA4Dc2Ai4Xr3mHELuCuBMorLY37CAz1LpP1APWg6A+njIRPgH2+HFz1S
TEBsU4fBuO3VI4nACWcksFNtj0zOdqqPt8kTR5x/hs6m3RyaPw7Y0n1q1uH9Pv4CTDdmHhVb0Jtt
ncK8FkifJbZxIN8Ss/3oKTn2I7JpNcPj0yGTCJ8jHB9+Ub9O16KiwMfU7sDdY+7XOUcCquKw+wOs
/H49bPJ5z5FoPzrfW84Q+nzIHt3vt3Xz6vvQNi7wC6gOYGAWquiA1d1jpjpw6AT4bhyI+O7wPXS/
3XXzf/7ns+TaD9a8/Qyy3w+Z/fl9VLjmL7hf1/8cLH0SD0UJlvjJpRZIPaDmUd/8Z26Dpfu+Nzr1
DIH2o/St4RyePw9oD3rOPYQP1Wrn83/zAkaQqCgR5jZORe5m8+AkINSlSMl+36p29Gnf7Yg/l2o/
XHuvWNwZzv/Xaxh/fkXjtzssF+tmvby7/PLBLY2Pv3s3dFzIOWu6JQc2yrYz5ntdOL359bXFEOp8
u1JTf8W23UZR9k7gBoVvrW/XdfPra0OII2lTiiP/uGsBhSsmAO9hq399jSry+y2Qctz56MAfzHUB
2q+vkdOluJ0BufftxVq1jtfRBOWycPEROxOkGSWugfx27+h7lY7gkr/NyfbvV3mbvVdR3tS/vqbY
YovNx7SUukcQwhL227JRkYHbPPD+9foSNgmfJv8jJXGVkz7htw7xm1YurYIVRuqZRRdNnzlvi2TN
jIrXq7wc65EtGmvg4eAZyje/BnnFcsNT1pDYb2TIx3aRSCMvT3qZpfV5yrPCGF2VDLz4ypMmHtQC
c5XG1Atsm5Fbe1Bje5mGg52uHYcX/jXNaCkuAhGVBXUzEtUQhRW8yt6FxGz6fBGkvEoKV/U8y94S
eywhcpBlZDyzMprHfxl1p9DmAbB7Jgn7284cIa1uMYmEh9SXciIruDtHNsmiNhShc+v3Ko/LkyZj
KTtJWVdX9slUB03Ue1NU4KbQ1PQjy1893r0uENztHyUY+sgOxaFDXAsh9fsPMJpi6tTCFNFNTBKa
RF6jKKehK6VllPGqGvqgahZV2AQsdA1mTEX+vmd0rC2PsEn09E0jwrxOXKVKWpEL1PqWeO9xIbGE
H8qIk8WU4mSX1CwCSuPsmYxDGBlWWFHjRhhVZ1qLYLIDu1ylDmuo6eZVI8SXhJt+c/p4vzNsdL9M
4jygxXE/oEPn/RbtqGxlUOcmGLHmhNuZRVr/ETLfygO3j6M2epf7uPG3ccNQwfl3H+8e/O9s2DaC
PdyCIxnoe+jQLjQB7yLDHEJ6Y9ipXVKP96bgayiS0ZyqKbLTi8ggipzTpBzbq6Q2zSl0UT2SYlIe
lwS+8K4k3MJJBtxVpRPXuAluBkAjIjMek9y/9uWU8+pYlUXmj0vDz2o5Ho9ONQCVx7v8cfDIoAuQ
57jETDN+5u7gQzv003g0qxsmemj5aiRiIsmKV31bs2Xk+Ex8qVrMeunWAvUSX5Q5dpVcdpEyi/6J
hUBmlgz7qDRBfmhFxblqHALdlSaQU8xl0RhfUZtjZ8bJ0IRaIbJBhbhZuO1jNjEvyurRKtxBWhRS
8cgM26usEPHo5Qap8iuZhVmVL0quKusy66K8/vr4nGl7+sDe2si74YidiaQ1blSEtsxsSdv7TmWW
0/B1qJoKi8BsExOTZQ495YY7VLQzrgorKbXSNL3ST1ERtH93spChxR00FJeeOowymLbdyXJKq27G
WqivecoN2PAY1mvq3W40m5GfUZ/D7tdBizvZspjnsKhVkVWEnzhGbHSJW4awttryjyFa5dGUdmds
SAqVPWFWyHyNgSRGhZqlQ3PtKelTiw9t30D7vJD5RL/WviWMbBk3dZG278upiYrc68uxhHCGnXV4
T41lpsaFk0yjcdUXhX9ayyqNAy+bJnM8y8Iyb3w3l6bwG6/lppFeikwGU+bhwpEBJtEy4pHkb8xJ
pvjWJPL7snxCTQmY1J0FAM8cyQwpTBxMwvF+7fw9HBBWZl52eVd8sbniMfcKXB6Ipej7rZSVRybb
gGn3x431TFuG99o7c1IQ38FbQ99QUa7anj6t0GxuxVFIgXicS4IrVrQhmS2LZEjqzA9V8aWooEXl
ktaJw84tEtLxjNbtiOmQfpdOn7NwGEfbbcOqL0MPBr8Xl0E5+cZJlbF4+lwZbS0unEhoB2FgXZbK
46TlGh5VU4klNHY27y6LKk6mz1Mqkj5xzTTVm1aE2QdAKpchXqQjbnn77GTDAOwoj0c81ZMZNM6i
4DWtV8JuNXbJEERwMMq77qUTGGPvOmqI8RUKzgMkj4xc+wZNwbNkPdQiL4uV7CrSXTGqpuZtVSV+
5aZpVlmZZwR+NpwEDJvrn7mT++xzZ3YEi8x2AvgZXZkruCiP24a5Ccfs28g0at/fFrhTerY0qD/m
AZFF+mUiWV0F7mCZdlG7vYpVekrbsoeheLzHuTXCzR/MtAj2bdx2IH/osa7MOuwz2v9Jp1Yvxr5l
2vxZtZ1g8xZdycUXP6YTFmFvtU0dnNswLFinj4uh74ndUQqKK4AtGxsX7sq2GLzkXaWYaNeWhhTZ
54zlWUPdRrXcuFVlWMIahUmdk2Xl2yp639VOAItThFwFy8BprE65ONXcp53bWEF5lvqOuBpolTqj
W/dEdJeNY5iRV/JpUGdYRGboxibzo8JlviBa2UMT61B1IbyLUz9OGq35HQ7avANXaBejS5OKDt3x
4yOe2zUHZ0NNzTVad/evISbYHXEi/DDvy9r+1LW5CSeWV5UFJ7ab9LplcLLYSUj6Act2SCTFU9Dc
ebaGKPSSpm3cW/6VPwi9pK0ymrLqJCosqk1kOdUmWZVpV9TR8cTHBFrn95n2qcnoZNBOm5RQo8eH
ZM0smwMPyMG2CasGBEGAz0x1SfNsUnFufXKakEK3miLQAjQGbbXq3ukxyu1GyOaHg1Zx2EptUqqi
xEZjhARuPBm4fkmVCX4NIZWxzU6iPtXzUI69Ehd+OeBTUUj1EMcgE/UqMeyKrgqn6mjtjdgvMNwn
hjbzMjE0lDohowlVMTnuN5gNrRkSYqetGj/RoNOWqqlKLK0pnSJ13ZhOYuXu2Khy+mxbud4fM0MR
ADKILA3G5ZQJ0gQrSY22/wQvtcJ09HZMsfpoN8Ga5JEhscRYnxbaurUwmyeRVfQwaw08EnQYNb6J
vxBjEUxFFjBMRdPYodF4PG1jqEQorRh/beZHm0L9YxLfwtv3Gx/lYag401EH7gK8K9viDsJO8wdX
l/QTE6MojY9dZitYh417a4XO0CUeIsswyJ8yC7PtSHfJUPJsmdiWcMJwHniZsYILWQz2x7olWCHN
iFPe0TH2fswPiwum+NLvDTXUrkjpiAlPOz+HywKjh1nqqyFt3tuidvx45TfMgTGAQnaXFWqrsQNk
BhS/GXJsVFvYgrLPMZVD6uTQFWiRhiNIBg2EEUcET3KMZXdpqkxBEp4k2JsS0eg49fHZZvpXNh7a
RAxebwIwErgICF7QPLKBO1gbgTmMH8NwFKnvNm1CC8/vTT++ENbEqnFZhpUoHFdaloxDt6rKqHxj
pi0duFvA2zHOqiAz2LmfhTb1yl4NwbUZpeZJ77dMLBI7V+kNi9OpusyUyPCTJxNJ+3esI+YwLZw4
l7zwSviPdbvqe+50F1UZ+oNyRWZm5C01KyIXeV5J4sVD01a+qwannGI3zLuKDV4wJB2UoZuqfkzd
weAxi1fSIi27EmkzssAzB9L27XEh+5D48N/8oDltQhuemWdPaT9NCGuxFIvTIRn91i3rIharTtoB
XfDMGKaPvVBW9LllaeAvKGss4o2IT9XoiqCp5UJGVp94AU+DE5znbxalMvvpzJe5aR6TnoTWKjBq
JzSXRaIy9mnkXZAYn6Qyh+Hj0Ay0OTfqJjcusWPY7Q2vhKg+TXYX5MotlCJh/UEOU5oc+xHYjdWk
mJMpVyaKWqFnV1NdOl9JFjv5TWgVqhsWWCpjeSvbpu9NL0n7msQnjZ+X3FkgDuCpOPYzIxEXkthG
khx3orDqNLwNnZw2mOWBUKdi5xNVHZb0RKq6CD/gNolGmMs8Z0Vhn7bSj8L0bc6HpAyWcRc0ffe2
534QRStDMRWJS95UlToVMQsDZ4W1ImjiFt1kYltPayfqpRsYTJTNIvSrKR5P+6A2wui4jzLsNl4i
ewYD2xVRy/9QRit4fYrF0Ru+11O4LeSiLeB1SbcZqTOId6ll23hqNi8aUZTiPVTDMXQ3qZqVX6e2
lFb3JhZVEVgnZDAM2/bGmCetfTzkMclSl7NO74smNyIMJ6Acm8p68EdcpOHFPJQ8eDf2RV/Y72Pf
iPt0ZSfUsIrTpB2l070TMeWRdEspNSdhVw0Pk8924PvGdMZYWmOmjLGEyT6H1S5DfmZQv7LTtyQq
I5K+j+M+dvxlH8MQBEsV4dhT5cFkaZHGzkhNa2kG4RiVC7NI4spZ5I1p8PwPK7By9JfFqZSf2sAp
S69CHIyZtZw2wg7iERHqL4H8cFncspTap2dhjdF7RUhyKlZx2OsZo2mT4EnVYWNc5ZmtTT7rmsCx
Pdk3CgtgyuFvHDeyyvC5YjPUsOETpq+MbTywl9Q+ektDgiAzJ5GGhxQstPjvJB30POdMxuCSjNao
AIWRJ07IbssSAU25qqIInpbXO2S0Sy9yQt4aQJC1Zfu5ifM2yjFfRjip47CdGBnOndjWIkdAupiu
BFYWeqB4q/zqG4NeYKIyNPJ8NPBaKjM9NV1H8FFssU7ZQ4YOpV0Y43Y8VUVp+RWEW4jX+FAocZVw
5kvqsV6CAHILOySYi+3q8ada4ivt2NCD85vxbjJarJrK2/q4kk9c/0VrnpxTM6qMq+1UG5uP30/y
5nNgCqzk3LaKDAKQ3Ai7r0kkiqg6jnI6YtClNeGXptzAokFkXiEAD5R0+QYoNXUNlhoi77YKTnMi
R5+7JAm7UbyTWaswS52VpfiIVYBjqzzQHH4n3cQctdMbZNzCi6kdmOVXuZlBVUCDYNc2YwqtCDGa
V6hc9ORkbB0dnZsbaDfLQ/hJivkRLEKLJbdTPfhBjCHWaUAq3U3IQoEXR1WadvhpMiLWNm8wUqqn
d7OQpnZsISUGqb+FRFWNdkh1UKyuugm16JsJNaZ+wh8qpYrZS8PkeRKfTsg1DsVxYILRMpd91Cro
tIwDzXzUPfCNOtsqvxIR5Fg+NYfHisFXHZzddzW4bP2FVqefWBc4eEpzU6tDNnEtf96KIOw/tWmQ
BtEqDxx8b1hSEtCTpB5t0pzRzVqJ4lo29vF2ymXcVRBniGiCL8EOoNB5XEQJ9vmOlJMwP8Fzi51u
UZRGk0eeWQc+OudxiN+HWjRpAW4zBWEAygYwhe2prQKtzi32V7yWjK2InVUCZ3EY31BZp4M6aZgy
s8xLJUuzzvXrALQhkaTF58OmrPEEp5GnF1nZ4t8x60GicbMnoIpKcPnpRZc0PkiBvorROwkD1X0W
uT8gCvDHSa/9XsKUx6uBlhYsjFOFaess0wxbbLYcjNyX9SmX2KqGP00xxLA3QapUkpxs6eS4ScMq
XrVhinj3emQ1rgA9KeIQ03FM73SmVE6KCav9PvGnzzR0VN98Kmkf9uKk2Qx9kEGNKaLFMCUYURL0
NV+KySSwck3F9PSRodCrBnyVXuIb/tSpkx4zQFpLj7eJIgtPFRY4Pl9GoEINN0on8MqoRUxy6YKy
GEV2TgtS4RNiJDqG7XhbY11tSJaJ8LTyV21eVr51GvjlhO+YNtSbj7AcrGHJWQK+1CcJQt8sQ+yU
e00KYoKfZYnQ+tSwPgIJHyROA1NJhT9iz6tHWJp4hchWT14bUU0VWK2TgIuP0zxAc9yrglH+2cM9
8403vV9XVXQhaaxJStViuzu3E5+K5gMDjTX6y8GPjTFcib7gab0AdYHaPNcGCSS+sIAShOTYDCXA
nww2YVQiz/S2kXFfL7fKqggW32Ym40aBiaaRGdHuTT/xzLc/JFPbG1cVnGmwClNRSvEF9hbry+iL
CTMQM1OPwS9yA8Yf4aVmqdII/io8a5mpvvgi5BiW5CsbUpFeCFEWo79ilqob468+IvHgL7Gj0ZS7
dQr+2/CclNjVZzCSfdJ8NIMyDgLP5yMNh8vehm9T3sgu6krrz9p3QE0cV0nbZdIzrKlOPk+stZhy
W+wOA4J9QhR8StvmsiUtVnkWS8vr8KJhd67dIzM1LLYj2WBZFjEIYg9l+qMe1p25SdNO2z85Btqa
wPvXyhvVmf5Efsfe+7GlX8MxFwOfGINRf9CnYCeyJSJ3nduIUr+AKgfwFv2LqRlJsYyhqForZabf
2S5Z+JSwRBIHOfHWhg/X5tQIvGoYK2q7xKpM530b2kGv3N7MwZ6zcfKlddqXudbywJg0HVgjT4Qn
BresOS0nE+ubmcg/XIC31JInETKNX7Yd8UpiSyuxVIyrTcSWR/FkJ26cFy37kGwMVrIhGksUYGM1
GGmpSci6EhVjiyzISuW7YSla46qNeIExNz2yeN2byAq0GxeyAX3YXarFau8UzlAJ9hHX561W8sLS
acZF3g96Tdr+ZCWRy8M6z7JlGKfQxtVmQsADa6OX4HQLvpfVxIjPQoumtvME8TUL6MHlwD5gBVsw
boL8QCuHDXII4Kutq1ApAantIBigDb2CmS0NpjUo7UC8hG4XlVr2J6K73dhOd4/LWnDqQJ+QQv8z
nrVqB2X0tQ2qamMaY3DAkAJxADTp8a5mBDq0yURNL/oCZYV/hQ7rHyQPeycpHR+u5P0aMZNBKa8s
fMbe4RoMvbqlCDWobRQDYcUqBsi2xvFxWXYpBFScYP04+B0pRyAdjnVu7crid9QCfRsHVzjwBzMW
caL98brG1d7LScF1fmqef+wQJUsgDoQjLZCL+rKOh4NPwsokaWb6l+WQY6MIEuz4p/aYwMxtNfvx
ARJN231P7+gRgrs1uU1wZxIu8J8TmUMasyBvUgRZG4vRh5Mm7UdBR85XA6udbhUX/lR9aHs6xous
zbU9pxVMg1FPDPvRExLtrnRIhFBK/9QQbp7hqPqZp8VGaRq9PdLyMt0oVQ+/Djo+tIkPux45XQQI
QtaO0ExJsTnAtTBCLUhc0LKdvK5EZL/iGVXcdAeYltGDqS/xceiHTy6ikVq09PpNPqvYmNnHBzGH
EcDhJ+BMXG4ESpbghv4ZjCIsG2swuouwTrRlmu4coaLmefthNJyW4Q7Q51NdHAkQnCo1AaR+6Ht5
dvuzB3gj+OWm9mK77Q1BWMauqWBZlVvVuJHm7/UHyl/foQXFwFEj9oM5oL0PJrqL4ovNtgQnWaNh
Jyn0Iq9LvWE83qG2Lw+WKRYE0k/6ZgfUozAwmjM+sx+nIaomnpzYuVEl3LOzzKZfRAWFeUoFf+wK
0OEnYgQq1xFkzk1d5lvZ2AYiONm4Ih0HO4J1ZJUZnh4f1Sy3hm9HhYZEMl6fSsWPAs0TKLnZhH48
FPLajEFTb9XKEol2FSua6XCyd7o888yMVZbt2lWKTIebwhWtvYbmg/0p7k0YwSfk2pSIPJhwcJh3
v5IDGhO3Rjo4nrm7okwT+SI7CuvjarLMsF5afNBVEi1OoLfqr3rKkWj3VB2A85Vu5k+IYt2GBw3J
zuBFoDQo8FRSgJF6azFwIub7zOdBoE5G+CxcXfhDlJBh9HwLqbA/67LMEJ5VscXycpml7WQ1nqlM
UWcLp+KgAN/SgSgq3stNnjERCJLoOz/PSDmcJ0HYSZTytJ2ICLiaGCUkJwiA7ChbpEZcYIlsHSfb
QLPQTTbuDiIHB5uYuDOvmxAouZvNPswsbCkIWbV70neWAUdb4YeF0ovcajHdcP1Ea1/QOtVOprHx
uQokbYGbWThkitykbjIyuXldyTxaiMJO49a9p2JKbOehu3Ww7jw7ZPx6zO9UOtq5sMuOlqeIeRJh
LQtHocssQbTTvTGRRYkCLx0yXEFwjDxDGqefKNxxSS/E2EhWnMbCNDRJUXcV+N9xEx/KfqxpuQiT
NgMdDGbIRvbDjcPGUb5ntCrozcwtcWiNW+9lKQu7XwYljE75kY+ym9RH5EF0pg2+qWmJC9XUSG58
jAqw4MEC6xxlDquwKgmJvYzAGf5rREhcO2+4GHrrC+HD2DgXLOv94kMuZZxYyzivDRMROgza0Hgo
MUOOf5mrEdgu+sGaqtE1DTAmnQeXkXDHG9no928TWTf15CJN3keI8qVTIV8bhWZ9zMy06b8KM0vG
cOEzBAK5m9l5Vv2RgxEyWtfZpAK3NrJEnj4Qb50M+0m8ysNUWC28+zv/D4S89l/HvNGb4WZppHde
am6nCULJSqJSp3C7yhQZgYUNlA0xrCSx3D4xOvkRm4tyropcGukqi3jA3TAI+is+RjxejFHvH0es
oyeRSafTrBq6EzAs6tKuhOUNkocXdtSkJrjsrvroY1GfsICr2oX2hV/jqkj/CMxILQZJfMTIKW2O
EYSD6rJyfuYU5heVQB3zvhBvRR8VC5uFIdA1jWoV2wNbxipq301x2phLRAvN0hlNmmLFiuw6LNor
i7DirGJGcJZ1dbPkNahxFMgEJ51q5SKUvfPBLsIS9QZFdBPVpb9IwyJwR5bnC+7L8o0zWdlq9HNk
p/OCM3y1M+Yei3N71eMrTx3EiV+rQbXHqMfwb0qZpMfJQNLJHWXMV2FsqquCIWfgpqCOategKvjU
D5OzTo2cg2Jos4+9Y0VL02rMNzhcFEauMgz6loE+XFVNjXNOse1/AKkZoY6qofKGIAWFOIsU5LKz
4jBaFWNuLEmdNZd1x0CEwBQs6nFo39C6GhOXZ73j+bb0Q+ePqLPkeIrKiPa6tlhMlqotGoRfURaO
bodj0rdOw+1sYfhG9SaTKJNYMNLEH4aOJojfMnXG64aUnu+Eam3GdfF2wP0RZ7UgeoX6XOd2g65/
M8DNPjftpDsFK2+8iRIaWgsH1u+G9D3N3WlySIhwvjD+7Iuyvy0NY/CsiEzruo6VhUqHAmWN/83c
mfVYjiNZ+q8M5l0NUdQKDOZBy9183yI84oUIj0USKYoUJVKUfv2cG5ldXVmF6kbPy0wikYCn+73a
uJid85lp32eM3G7QQwmSy9ha76vwl9S2U1uGRPf3G8mwECPVq9xKB3pBv9lBX4yfzCHSNrpJBulL
KNCfknX7HlrG7mOC6eNmu9SQPMO+bL10WZ1sijZxtoz3uovNl017xIohbPd2Lq0AmyGqrG8TXQaW
xt/gmKuSRsN4VBAwyiiUy5Mno3iau20RlViW9m3qtundeC2jcvLWV4wYzUuO84MTnEMLxMTz3V7F
Pl8fi2juhmrcHf/Gpd5LmE/yE9rHT6XWjjwVMDfOOjJ5ZU3ILnE/xt/mPPW3HD6Egx0SWxyULSWz
wYRM2ba3aR6ovhyIKL6ZAMFWnSNu5GXC5+kxXVNxwEKfplXR79lpIap7BD8E5mTtzFukRn101pMj
1y79Zih7W5G/v+2T3PPjpOOt5JNsf264IcduyaxtEJ5uL4spElaaeIKTLNqlDDvnzmkh9HFCfEzK
NpuLt2Jcig/qNX3lhqkPt7v9p8UAr12morsYwMMxxE5RT35aXhD3BmWyju42MLP4uodqPNKBMBBj
kLnvuy2MsZd5rEgh73PoVIlIT2izzio9j/woEmvewJxRnL+LLiQc6YGndP4CvXB6LMbOnMg2FC9S
mv2mnfnU+AxLLtJz2d+PcbhcjI3Xx3Fm5tXkefydCofFIZo2dx9vEpMHWtsDoYu98SZbz/3qqYKe
lI9Hlsq4RtoO8hNyTHHeA8NuGevM0x7l3VsOSefLtOfLKzb89oTJlt3tJFjAVqX9YShYcgvnndBq
kcVQ5/s2Uox3Mx72NlCPAtbAY+uVnioQK+HBrHz6ohcbt0j69/3WFLG9AUAloFpI9drSvZBYs6Vv
aCbyE4EXWTm9xw+5aykcAxP8CFgENu52S+K9L6pNesTgdWYhtee3IqEuW5oQbzUalnIoNLtdA90+
Qv0Z7oN4Gz8Ni/mGz7QQoHvyaZaIYLjN+L0vOLDQRJP+UigdfbUBs2s1dGt4BwTJvvWRc9OxiwYa
V0VHspuYKZMfilCOxUV2ua7hL8d76eDD13mxy6zk+1K4UlI23qsAHMLNFkwZ7nUarou5nQoHA4p4
Q9bzGE/ygfo4eMrGotdV6k2nmq7Q5pm3vZMNrOitu5G9UH0dmDEBqckYCY6Zm+f9ectHY7vjNfQI
62LyeIWgwF1TaysuAlqBGSqSIXKpEmmZu4OKw+eKWtK+rtmutkqFQ3oLjJCReiUIEW8WCATLp6RH
Vmqwjhi9JCkCp3YE7nRyS5pdksiHI3/d6cYiV25+Cgt7ibDYhec8hlNxnIZtNHXn5sS+FEErOMig
dihMaQLWDqIK4sK/9BQ0Txl18fCkNhLsxxUJMK/CbIrC27XgfqwiA3/hLhuwnNYA9/ZaQXG78Gjp
q5Rk4rIEm5/5w7AFabFT3P4x9LKGfiTFlR7TUSIfliXm+VJvKU+HCML/rDAfctiulSVbJJuY2KG7
FR1c41KOkJ+rffHTWFK5wZDKLBensY8T1bRrst6JHvJtzX3vT7SNSV6nedhlkOq4IWfRGg2b1CbZ
VkYrXPl0iZb7ICl8VknO4rnMYkEhEUJL/ER0YH64AqEJNXqLjkoxQpvWdZGNKoRwXaAqMANA5NYy
69LnLYhVhsDM5ls/VFhJF/yBCoMeb76BnkJ43lA2vyftRHzRCJmRrGt05FWS3JHApfYNHrNkJz7l
8bfWua/73rVvbae/toVOeIksQb6sQE4aljNzDLF3hFgjUgNXLttvhi0a7g3t7cF1pqj0pHddZqBH
dSllIl/MOKS1MelW2ryPsby6RX5fWrYfMjXAXWw9u4PxmYcV8fM61Tv2mvixmDv6koFrMnXvIEFh
OGC8lMD01h9EafGkp3HOmznL2ttZjerFTvPSNta3jp0hZrdZGUhfnKXiUx2N03AQE0teRhGSplg6
dSNYEtxFwsc3kYaXqtoZnnqBrKiOIoZuEDazx91H0VDi7dmDrMPCTXOjSarugTWuy1mblZXFvIa+
mkTLqzidnS4LIhnQVnCa9jynuLhmg/b+sjO8647Bjp+OHLZfbTAn13LfhLnHJo+9v0/FUPcc4QVO
gT1j0+kPNivSyo66+8T7lnyFIOgPYImKowoLech0xh8DHprKybR7D0f5NnAAai3ytkMWMf5FrdGi
yoQq9YWGzFxsRJkvmfE8r3pothemI1x0G0J4772rkIPTB46s5OJW0n8XHc2+CtaSd0HoeutgKNeJ
ntSZQsn+BE8gEtclzeuS8nC6SxmjCFuxNl7HYPw9FtccfRvlddP20fyhXB70zZD28Gehcav0PCZj
r6rZ9H6BBbYraJjZyklFBywjZRr0PLkb9Bx9dF23iDIacA4lH7IurwS+t4IqhzHRbTo5y9RGWY0M
3g0GoZZoL1Kr5bNG0tZVQlMafsW+u5qyCPLVnYJFpPWieXDqpyR6u+IMB7I7Yct+C/RDknj+YV2u
sTsg8TwoywBpKZbQWziK5kZvYF1K0yKiufWz1R8iWnxfzVA/Xdm7wX9flg1zBXMSaZrVEFd/OJhp
roRR6JqRO3qBdt6C5Or9jlgeNOtPtKx17CCzbrmJN6RvZYBoZKkHNgVJE0wSKHK4u+TTMg/Dl0w7
X4mZzvUQBlN4b9eMvMD0ywvASgjhynRZu+G4Iqa6YPEb18ZPXccRyRWIPAGXBOqedisJKsuugOAm
w0Q3RjsUPgCUwSCq4k52PBbu0LoUDo8UFReI0UxzzWJdxbapjxBS05Ht7+NsR/EQKbLONZIKJrCi
FanadWWIbYftGIQRH+OH1FKWl4JMPf02gGYNxsoFuefsAB9P+PBOdCpVRYVk28e6tHsnZ1tl2G+T
re5gq+VDaQGZx1s9uo1JcbPlDIpONVvkX/pxcBCtaOlBnxf2YKye+ve2FbFq6xVTBe4OioToaErn
J5Uuhxah2ni2nQ3kr3mavUuaDliWHJtkggX4wsIIltBRg99axtpscRDyR261wHOIA1BclgOwhjXh
QN/j8n/KoMhC3MeZj1td6M4n74lJou7lDw050FcfZBmKq2IbEeb1DQoyr0QBMIarPYN5uGc/2piF
Pj0C994x3yYyF/0Xq9cu6Moxh/4WILFlfE2xQ2A5Xj7ZDnpCfrsgnvT3IS/CLa5sO9tJHHeYbnha
2PG44h80t6OTdTIsdhtvqMXl7WWvAH/MFVgcKtkLXRLdp00Kfranl9DaaVPAo/oFIQ5Sh3Y6aJ1z
rMfBomoBOOouAmOGyF0XWDG3okcMlcfHfsnktmmIww4Cb1+B9LLDGjft6ON+aPQKEKiAdDCq/HZH
5Jc3LBhSBnPOsULbksRTETfZttP4CDtSftK5Hd4CQD9LGSmUhZexxdxpAMHIH+EoEGQByu+MaFQ6
F13tDPAZX+7RBE90T+32G/6/FH3rHqHhuhPk6f5WhYxWIkrtHSfbJhtNJRgyV8Cf1sHwwgu/ZucJ
EVxW0lFvcenHVYxHs4SAK32u1xE1Q0780HvIBJbWWLIyxT5q64Xu2/PcB6tHfBAMDQJQJIiM6yQ5
mjReZM1k7j+CnflNl6RdJ/Kci14k9YpG1N8NuoibcuYOmcG4Bw7JiOGkaxBNmPlku0S4H23gr4IL
AuporHbRtQeUjzkWHKQlOZihaCrGioWxUk28hfOJzCr7Mrghhl6ZsahVFfTEPkGCmm3zvczT0NZR
mNjlHUQGaI7SaMB/FVCTySE+IhFwJ2hb9y0Sb1nGE8LwOw8f0JcrFVmTiXS4BO2sQNjbBDUfQP60
BFESbXau8zEp4JQFS3dEOQUeTObboKRA/k6THiZeWehlHzs4CowNVjzZIFS4zl0fUqL944aHXccF
y4uGA/n4GYCpgnbIdXsbYBmevyK3XLunjEtzDbpo1J8QwaQXE2dJ/4Elkm5H6mL+rFbK7kBvtj9a
Q3Dn83X3oOiYhTCy770vdR+ub7lP7ONqhg6XgOo6mNaZVFhNM4kaCpEUzwTqYVYXXK1nAs2ir1cg
O59XGqO8MRFzfBpjzkFNmuRlYq06LNEYvqdmJmWRAY/szLCjcGDetxJlWds9Sj2jvo7s7FBrNozg
9oveFe7cpgbQ3DzuoFRbtnqcbjFciQ0kw5Uesy06wLiC/RtS1DvWraMOS2+AMoy+XHQG6pG284Sg
YNzmO2q1vW0j4vI6TFqdHcBn6NfVZwtg6GXEVQJSyL7GpsvbUiL+fpiCa8A7o2XJWCKk3voyFawA
JSOmvquxoXMAYVBLHncJAaDcU63TRjhwfzUNZd/sk8dn2gSUH2gWqWtH9a917sYmYrOv1iXZvmRY
LdyNX0aj62Fy+fOcmMXicEkyIR/oIQLJSN3RgUU3eTeIDPQS22RpCCtugqCLPrahFxcf6PkRCCGv
gKZF31CsY0fYH1mxVX0yc1Nla9xvtV03PpeDyRfW2K7PB6y/hg43nERbcljSNfkUsE77ewhXgkIL
UHIrBy3Jl74AiFFK8CH3CuBL2GRrsiEnKCIUW0wsTGQjCe9eReLNWmHfRFSH8LzuqJny631LH1a6
QoWmkWL3+SDp+wT4oy2dHb7QWap3syhV4j1HkB4BeoLfah2G/GC+tMEatoitfFAFiDzujEXV0QzZ
5evY2uBsOCZ1bXqRPSx2UZclmVCCYjJxC1kgOwUszD9BMO4zDIM2/dDRThsfh/OzM1t0Fui/H1Xc
5es1WgsliJ4RCk8GY/U0025M670IEDjJvvDHMYnc8Iwi3r420LZqg6EeVxNNbIPwhdyMm+qALK7k
vWObfy/YQko92xAVnYloZD6wX6CdwzpO4uUtR7h/JDEjHwpg/HuIjyRl4HHjUInwjlKg/M6DPThq
t2DW5fYbuOnlUdtwY2W+qJBgHuyPRRsIRDQklkfsB2ZEmjHTOs/AzODTt+sUmc8cWkedeyQqE0qd
99J3RH0K8iF+4R2NZRVD1D9rPRI4dABABaXfNwvx3zRCQw4yH9ighHQ1rHkUV70joVVSP5t4VnHy
sPBuwio/o8cckCkzoSwb7ILfuJxgNcAHVQ/xBsJnO64RSkiimqrQL905tJ3k+xl8+ba8sd6vyfdk
jJU4cZXLJa5YbMIlqHOXxKvB4iUA2cBqA7bBC9KnYQ0ekOwIG/Nw6ysjUhP6s908RMwyjXxyiONx
zb+m47hgUZm0GPyAdSzpwqRGnAd8og62tG3B2cRAv0BJI4wH7LWhRBuTBnR9nIBQ7bT6GU7Bls01
fFbwg82s1010MFL7VgBi0i27su0YgxNckJa3ezg9OZovSGF66lNjPql8ZY7X8Idz5H2oZOo9v+dc
zVbV84p2pKQJNbXz9GHF7shW4lt0v1WrihGSlbvusDKcGKo3eVFBsL5eSZy2YTEcu9a7bPpsg3aP
krJnucDvgOhnqb8Jlhn58g3fZjaklQ+LPHOH/9yd+6u5DNMwg02P0lm8dw8eHSyZv1pzfbKhMqnt
sx9C6Wtpk/yD+5CiGPDAAwVX6r/wKf9qyV+PiCpueJXX0mE4vtc+A39PJUCby5cQ5RI/5R9HdH9A
NTQZDZz5OetiCwbOhT5AxUfP4Qn+ccl/NlH4s5bjjzYA35VGYU3bLf/w4/9+VRL//q/rZ/72N7/7
JfzHT3gjiVGz+rX83/3VX74ah//z9K6dFP7ywz81dfgXbRuef852WP7FL//S0+EvLUj+vqcDRSkF
zPy/sQD/1NXhn3oH/kdHhz8/+2dPhwyvosd3oW4NlZzXwrV/b+kQ5PTaHDlBzcq1iu/3b/5s6YD2
bQi+4K1FSGF+d9T5n/8D1u21qwON/i2EL5BkeB8dSSJMzP9OV4fkd0uAv/ObMbYQAYNgwHemlMAP
/4chhrxuNLxXJ0wtsjZFJ+iKAL4vjt217DEdI8j1Y8vzp6KnuysjdH66X1MUULqhy/PaUEteOevp
5xR+wiMYqfHFzSkDa0n8o97pqk8ZFoOThq8OEQX36KYPnAK0MCqEBV6kska4jJ0aGkRBb/Mh6O4F
UQHsdpBKF7tPw9RMCOYRpG7bSiph087XsB/GX7O0MHGw8cco7ppjNH/g/lF0LEbfCUB0DRYzejEo
l5SQqZKR13Cho+7s/AwPUW3pXQSpW1dLxOjZIlsE84jivsL34dh4rENfQomTQq0oW37iKMQhShhR
X8HsONMyR8rZ4YuHrSm2hJ49G1NToXRDiQbZQAKXEb1IG7qH8lePB35KWOIf0zFZ2wZWNfuxpwny
cYFM+rPegwzfizP7jD4W8+dxDcVzIUL/CMu+e1gtG1/1nKuHZTZuu/ETjIQapCNUINZlOeIcCa+h
CgkqV8q90/mTFzivKYUsUnLCmETc2EMTimFBP+39rr+SNs8f2aAAEWIzDUnNsBCNdTGs6pDlci6T
PTvDE9IPSOKLxwTdCLpbjoX5NOP+HZyailtIPNNx77r1trNFdPCdA6XcJxDpCJnypyDGaOGik0An
8+QkSSsryQx5ZUrEZ+gv9BIMfXz2NlMPwkxIlfdYbk2acXKJ53WtpkHYuO6TKJlPeyAXXDOhBzr2
08e6y+nLtW3AZ40kmFbFjirUCpbv/ANAat7A2l5SRNFb8eR1i9Rni4uXCGvgk6e7b5vCo6qgShz9
GjE/z/BzgwQgbBes3/JdQHeaSXGrkRO0B0BP7SX2fOxPLJuW/WztFm3HHhbWbcQCt8ICzmRDQ5+P
4CFpwZcz8rYEOPqq7XNGikTcdtQXjzoPCDw1FAi9jWSL7zqY8WsLGQxyQ5ljn9wTyNpmp8fWb2HB
ADnwFcWlAW6EOW1Jr/Ivk1OuDJZinSrkPZTh+QSrK1E5Zqe1QSuG/ICEZ4/sCQ5FsFyWFIHUeZim
rf8caZBtlwT/wCPG8HnPWBu8bKuZq0iwOwQd7qZ3y/y5m+Q96iXa28EiHPzOkwC2VBlRqeLg0sow
G+ssGsK3BLUQh37f4A7sy94wmLiHEHUCJZDXAdRpu37qFyQ8QdGpuxnxE2KK5Zlb0tX9oNFnI+Mo
piwRZKyf0pS16QnTO3gdW8qOypjdINenUlfgBTVU0wiBFiq4D8ESze2PZMQ5nLaw97BJbWTrbfGI
BfKQn5VF7LMV47PaoZbwmZ25QzJcoNT7sgJgbDIPbSJeENxMyh9X9EP5kexYaQZmqontR58Tftz6
iMBDWDKA2/5lQQ+XGtTtMV948okYoBLcWgtx16qHNQ+fCSojASfseGxXYaKNIcA5YL9YKtL2wMa5
mtEl4SZE1veTbxlA3Ih9QU3revLrNLyMqcsfuFOoTr2KHPEwu0cC0e4woXgX+mG3HeN0v++nfDsO
sPyqrpsHdNMQBEVz+BQRm6h6FG3pWuT7F8WypNqG7GHX5m6BjARpqHOVoApyJRsBJaRBeGcMWx/S
ecgBNKuPAqvtcexJ3vQMlDZaEPFqZMlcKYDkp12pHtGfCy5c9rCzhs2VNmu/qj5CRkq6vhLZhrLw
wqpyWJT5DLNvPYWyXd64NQsGxhocW+N/WZMOx63jW7OYlbw6ErGvVCSBLD3r4mvNmeRlkEfh2aZq
FScq4+RmnHoU4gNT7kvdKiQLVsSXHFpSdS0Fe7K6K449yrdrLhGdLkksMSrSPbvf5gmOvxN7z5t8
6pfnAvDEp2JCHkfBuDfYe7v7vcinj1EJJUD69+Id5JA8EOtMiVY9+UHOC9T43ekv0CzCz4Vpg2YB
2V0plILej3mkbuCemJOkMn9Cmfp4N6c+eEAZOgrIJgnLo5jsoZ339N5EjPjS+kWQC9Tn9rYQMkcx
3YgseFh6m0GmojDEp7Tf63hFVpqg/qNyEaH3FL4ssMbOQ/rWY3/MFMuP8AfEBZVYyAzRAgRYpg0+
LTqcP2PEjVPd21XfhNQ8p4yrJ78v4T3lYqzzBXfaDhgG8XoIodujbrCLT1GEAk03x8g2WcZ/0jmW
P600sk5R2gPMc2Frgn0w3S4juqHTim9TUqdJT95UZ91zV4j8B1K4ttEFhMqJRV+Dwv7q0UnqPY1S
XwZIPaGfJ29jDF8Gc0ogCRSudATr3L5N7K018dFT/pWB/AAplhxRPbaUO9tdRfvtfXNbARNBgXzM
zLdJDigdpeFZdF40hkT6Z8ug/goewODJKT+5yI6qivYN9QspI4/DnCLbm1fxNJL0Hu8aHm/lbmwj
lyiEade6fqnAFqy6mYnc71ugyI2W8w+LlH9TNUIpxBf9TpGUUjecMsJ38DchJN3iuriKBOhMB5G2
WmIzl2DZaNONrP8GTOk1iFJV03UKv3ZR1p8UatZ+Qud7to78YnJC4U0PozzIvowDCdFeZumPXoTA
Sza23+rQorKDTl9UC7Fsh+G6joJh7dS6ceMEjwaq0In7TZ6p0+cEcGjJU/LWI4m7RfUiepr0KTlA
ViyOEV+6Sof8aBwgFLX4l3jvZjgj3QiiPalsx/cfEIJj8I5WvTAUU1T9jBrWkkm61TB3XZOkaoGQ
MMuDtwoyTZB/Z230TuB2fAkndEagRTZUMk+eJrJgXCXfZSTJud8t7LWu1zd6dOrGTtHPTK4V4oIf
Myj0rrY4JRTNzesp14yXc6zRJWiCpeHytDsiYsmeSbC1dTes/IDE2T9AAGaPYDQuBg9dDaiy60Ig
F3NcJZnGECV5W2+dj2pDOLmnmr8B6k+fme9QVLz2iS1R2a2e4Q6ois9BmbkUV9eqMsaWfhtMc1rP
6Y7yxf54DTYnMj6obGmreC1gKqpfSd+eJpTklV0QPrB1ftgHAC1ItiozgwPQ8qsZCpBEs39dZ/uo
yfKwBOMdojVYSem+Yd4zD0/YCsSAYDg3jmkOBwT+YUJ7kCogl5LbkYNwSOU0Vl1qymjLEgiAQu6P
ERwVvC4A6cz/m9Tv+FNdm+HN/5gf/n+Y+WHJQmL/rxM/tJMZf35f+u92+fuE8Y+P/XvOR/4tu5LT
KWSC9Hdbvr8lfRnFC6XQyzFEi+GYwBhDGcafWR86cl4J6widspBUoEUGzuPPrA8vNihQO4tXUCS/
SwYK8t/J+uLfwsHfZ32ok6BFFKKDCrpLheib8NesL4k2NB5SvTspNJKpI7QZa7p9RDC8LO9bKj7y
0HGQWvvSjDDbKsFTrGN+E5ecCIRiS/6auxxbDmqN77wdbl1+5RqC9D6aDC1hU44I6xzYnKtjAB9q
P8RUYjlr0S0BvGlx0EXQV0VqiyoroifNXFhDE4TjG+eiIRPcnJbgmEDLHCbviGOGU1hzMb+7oXi1
CIOhcqkIRhb/SAMd1gMafCCTwg6hXGbO2pl3kne62hHfg8NJgga1bJ8grj6jncaHQwyBz+r3QfW/
VLvARgR1XeHNeU+kQzIVjbgeNJQASGSm95RwVKmbbCzXAJeHjoiAReG01i7IzsbkZ1RyLA2bcWtc
wZp2kegJwcWvSAS+TFPcSpWbuQ4nfCl6rdAyFu0bLgG3IczPsp/nmhn8lQtxDk7HQdOBH0DPpEid
eGz0QaFEtU4RDlROxE9rbpfm+kkew2DtC/iSe5SOJWrO5lIDSm2ShexPrRqeCryCoxlmHHKAKnuT
xBNOf6VRYyecENWpqMO9fUO1C2CBzOZ1ocZf2zip00QNCBS2iXoVW9SWxdB+Z0NAcB+KV7xccGno
iEV6DmF9XLXNQ7zkOaphXVQZXsyv4EcECKcUMWcw7AeYZvtpzXH36IyDrkl2zknw+nuQ9NOW11s8
zbXOMA7IRp+kyyFzhgVoU+KQmOA/MK2fXI+TajlSRxqY4kA4zCYFVOySFUvUOH0dRQv+FobafT8T
gTYOc9RkruNVyhB57BEGlh2QTcgkucd4/uULKP8RCPNyWPsPCDV49jt+4sjUEZAEY70uOSw0p/AZ
ibs0E53XUab3OwCyBVZ38/77ecsWvokbMKxQ8rYf2g5DBiIhHv0ET8am+XAJSfsLkxyjOsXf5h1G
Z55hqKjrXGinZXsb0C2tTHN4twQngpmXl06L/h4w0RnvIn7ddjz5FaE76hlXdllR8HzXZZgdRTa/
ZwgDqhR1WphwGEw5ZuPvmzFqTIo1wJ9qIT9Qjxk1DHzVZYhQXBszDNpBzOyyQdd4hqeiK/STAatl
NgRbi0aYIaOoMUKFtTQxbmnocA5tN9/kc+CPbRqRWzoxdE5a9qgRACPRWoeCCOQjEkyFUYbQp/II
VO7yCBMVZhH4TtcNjdjaoQkxT8LB9U+uS+5/Ty/K9/0UopgXxsWAdhcq99eyV1WGEo87Rnh5abtw
PPqQigaUCKahyFX1+9kGEpcfsPE2RRE4lhAMgRE8QwVUVCOfx/NDReN+UNoUx7mNRYNWAMUBNQFD
DeNWV78HwHWEY4o/9fEOgnPDMlbAqmvivdhPvx/zYsHRLgbDyAMGaRzklW+6T4JT0uFS9wDHgoUa
nJA+Y/WCJ4nKJzwCIn616NcHjBqzJwwwmyWadVTRSNglNHa8zXpY+olPjvnKP4K2R9aPAtVbJiLR
oLKxr+weBqc2wTyFTEBut6wrDlmKQTaiy94tUk4cfcTyBWv0G0DQvCT7CMwgPhbdAIg98Pgysroq
nmlaZUtIAWshhECPP3Ne0xkQ5QjD0PcyPIUqoajvbLEotgSL24pHF2SiODIbPXV44/JxJ+N21AsW
Ex07VyUTLhtNCHr0BiOYRZlWJ4ms6CQzWEy/16ao8FHze9KCgXLonBa84ru7R7RtDWuTxE/Rxrdj
yoIcCQ/IEMFXDKbJ68OcgokUCm5SN4XjrU9jf28z8QvNNnFrNsyA3/c6hcxSC4mvBO1ZHOIxFU3s
l7kO8F71q5wIVxot4x4jsiObUdNwzNn0a8rwv6XlDSa9LkGX+0sMVQphsvmeA2Vv0PERVTVT9gna
h2pE8H/YO4/lupFsXb/LnSMCPoHBGdztSdGJpCgzQdCIsAmbsE9/viTVXeJmNRV1xh1RJug2gESa
ZX6TXBljfyEqla2cMYhP53SKyVaLrrA2oA8A9+cjVbhyMvx+g/bTD6ATsPZ9IgJ/GwYW8eWytNmD
nVXTxqqz0FuD3Lj1YnBhXTDW2fkMoOM0RcEnWAHnAjsENMvtt7pps0qqVF2hWEmtZOVbRSx2LWCW
jJIBtIJpDttuu7hJbUG+a4zTOurvQW9UT104PLqpWfWr2Jny56BxjIXqmEFrb83CGA90Zasd0J8p
rInkkSitM8CkMnMHYxNzFG0o00Tn4Vgtxq5wyrG7yNF0Eidl6HbygAaGMr7NgP3XSR8PxVmUhI5a
tW1h+etmpol84Q2+PaMFUUbGdQnj/TQR/u1vodivdsXv0lO6BXMU17g+5DgfEyionI79Nq4pQijg
yAT0B5HOMxSq5DnNOVycMrjt28phWrHq3JSZ/vF1Na/w3XVBekLBCUxs34/iKVICew5V3R+s8WWz
Yw06af5UjhRfpzp//vhqbxtRhIgCgi6tId/Gh4dO1tHVlhHZnXQp+0MxM0F0JBDmkbFFoch8fa7/
JgF/q5//VwvHIj7/7Z286/78/+L+4f4vfzmtkP36J78SgMDFuor4Hv09C3bTb0LeRhDglG3hMGIF
Nvhk6Jz/TgBo+2Ag5xH7m7xgH1L1vxMAB1sldJ1DyC4+LSP66/8oATiarnyKph9bZACaaHjcycys
2uYIcI1DaBhutkqzeTn0LOM/rMbjeaovQwGIJIfmZUAU9XY1LlZHELEMxgG+snWLcBZQkd4MLuWI
COsfWqXHK5BrIUbqoL1HTQF+nBZJ+429zrtApGVwosNsVeGl6bfDue9ZcGwWWii1L2nU/PbC/2ar
caz3j4eVBU04E5k/bC20JeDvl5zyzmss0UaHdG7Zi6OmUmfsPRQNKpgMHqCOMbwzIVPbO5MtEURt
gQrynnqmXe4bL+7pPQzuSJxHHa/O0vYQVhO1TbZw86GEd0v8TKEGTFG4H5c23Ut/tinGTuUpYBL5
ucjRSi2MVn2xlF+eolBa71BxTi+iWaUXbkyleePEZbKfG6AeadzRDlKd/GwjA/ITHt1yl+Rueyfq
+Nzs53Q7iqJc93A0Dgv1uHPMVvxgnWRO/9nuevm8OEt1ST8v+2KbKSGHGRU7Dv0SEI4c1n1VUuit
IoRVl8beB4MJARolxq2VgBoulNN9EpaqLoCKoYwC7OLeLGLjUPgaBt4a46GhUB2v3CmMfNr+dvXY
BSi3+4ucYBQtSb8yG87aVRu4O7Oz2+9pboRjvpmSVnSc3/MYj933kD7R3J0lZZ3tRCnAxI0R83xt
JghJ0wCT5UPfivp7hsjW1yzM7esQZEGyHs0ufMoCVONWqMuQ6El7pg4MFHTatUMAIgc+f/KQJ0XA
WV26xSUxa0C4DZriTKBM92kGGXoXzAuaoFHaAizX/K5sgZHlAm2+ROflOqGtuI6mbL5OSIyoLZrt
dxQSh101mWoXDL7hkYb68qmVMqH9mjzObVZvYhQqPsVhAO3RWrxEbjsGh3picd4UcvmK0rXxmX7Y
cmYuqKGsusnKQcUPprHJ0ywyV0aF7IefeicRuonwmstu68xpfmZmcf8Ud756yK05K7ZLvPjl1lBp
eMoQdIi6+Y+NKohbx/aiLExgr6J4Mp1pBOHkfooMNa1yEtmwA7fTRHWxN+qA2jRYfABLI4Vx2zXX
qMzR4qnVp8xoXdJsFaMKYAbZPQIEEb8sfjhR72yAAs8QmvzmOhoL+8xPuitvGkdrFQTCZWqzeibw
SMijuzBYreHnJIWx8+hunaOpuTwoHALWvFnvoYb+dgmAC9WBRalrKqjGGjrpdUMLedt7yzejb50L
e0nsrT0v3YUhlmU7hv54U5Zhv46tcNjN0v1cjvKrcKLKPqRwAAZ3paBlzI+ln8I1pUYHnMXv4QYX
qzmobVJwAJybPJY5ikV2Tx9mLhp/OQvGYp5OitBEdn6dwI4xV5EBgOWO+jOqVPDb+26MGYiq2fTz
0GW3LtpRsSpWtLKDYbwVs0q2odWJeOMBFYc3E6EusPIa01+FKijL/Tgsvvg2GS4qfUhW2CDkg5FQ
IC2MOdh1WZc2LppgCsmmfFzi6yH3tJ5fnQ7xhd/AG1pVsi3HqxiEfeCsar/pkk8hXU1aEKg1ed/t
GtoVsgYEbsl2bNFEv8vQBPJ2IMw98SQmwOWrhG6rcZrPNCDam1xCEQfwFXb5d8Or85twkOm+NUu2
4UoK7zCYqrgT0WxokRw7mldj7zs0Qwbi5nEZxn7lGXRzPKV78nbUnFnT5B1saZgCUOYMuk8uoXVr
JxWRd9fob4vIj26ooI6PYBCIi0rKRjuoNs5JVdBCX/UuMO28L9yTujPLU0BY4VbJfinXsolA9EIW
qD41rgspSICF2FF/qjZFm4IPr0O1LjuTRBQCLXi7KAp/QNCS5LxGebN0KG2uvNLoa0TpRkl72a1/
uiCJzriRNN7l6BHBIwjlskFyrEi2LQq1J5Arw8vCS/37QmocgQPlYRd1Qn42xlxAzCS7L9fI+PIz
z1DyGdJbcUfuOF0VFOTQ3VxkdRNL6uirjjoiPcAqJ+FAa/+/UeBrqPfHKNAltP7PpWCiQLSFf68C
o+TCX/wKAnHBws6Fci5YM8Bbvg6z/nJzcREVwqHDsxEq+60IrN1cUEV+QeQgYwJi6N8xoKeNXkxk
K3DQgKcM9uefxIDaxfu3nEXfDirFQJOQmeeuyZnehi/g42Yp0ZX4mZhLnT1zlkSOuRlHvEKg6KjM
nu8y8n+162anAIPaIUzzOEVFjXxj5VWNvasNjYHP4fhzVpZhZNKzCAracF9aU6KQv27d2ifJBHYS
D8YawDK8eqAOPUh/Wvl9Z19agt5lu4rN2hi/JKqHcoJeQ4xmuwu9gI7aQhs/2DtdDHlnNXGUArwr
xskIol05QOlO13NH4dhY//Yi/ya6s3QO9VdG5/rkVY6NRBj/ehyhx6NTQRJHa2HxfqI0OIQFSsoC
QDJtT4fQKIwBzqI7YKWlfG78Np1v0UOmM7222Sl5Hpxy4unLx7f0UpR/c0v0GCyPPk/gkeOGx6Il
4CQmxITb+MkqTETgahdM5uniwoZL9wnlJCi0EukQK9MNwaCnAUrqSfPJrJF4hpuq5bJFD47jlMO8
M5PtEsWLLlBMvIqtUktCRNhSfpnQ3Mux11mW3OLXJJkBlROTmoQI/xBFu2+HGVcWPQdDMh5MLnzW
wttJGCX5lBp5Uf40RwCqN5DEjOpaFlG1XH08ekfqVlzIwSUJ2RcPJCW5mX7fv+UHM3tsuPhT9ISQ
NH30bV1EuYsAo8kKnxyRuZdjR8kLlJDvFchj1yhODdectKhuf3wnb9MGtIK4Ea08A7zPwUrpWOfG
cmJwPVPmPw1d0PoXXj1nYHZbaUA+OCUeW7w/ec+8zY30FYH3USog5aPf/U4gGshekVOftJ8mK+5S
96dNqJ0kJ1HdMxfiikZtsipmv0dd/uNHPUqR9JWRQ7fJcTx0SFhTR6OeIX2cj4Mtn8bRT4R5oJ8g
nguouw2CjujqxvXlFC6RKc+qtC210OiQYPOQdQLc1UoW7BwRdPlIhp+zDK0wd50MpV2c5UPcBvOh
H11sCA4f3/S7Kek5fsDGS4ZOKQftt7czhVqfAVtVOI8FTRIEjJu51krtQ7BoTdx/ei0mvq//sQOP
k+IoQ0bLF5kaulqPAJb7YFllokB8PLKNlCnx8aXeTQIPAjAGSFD/LTqTxxuaBSrDxieifCxn1TK4
YN9y7Cms2UCduZJ+5cBSGip0zD++rvV+PDEKAdgRmJbtolF+dM5EhmVOdesZDzThLHuhV+GlPS2V
oE5aUDEOfYjiwDLJxT3qGSgFbJq2bUP6LcZkD7cpoq4g/VGPXxRGYrTiQP9RSPzkydn9cyEvOF6e
2vDGe3nxIR1YqjpvX78HYK+VFAsfkgAdUR8RjFktV2B5Wt7PAg5wHvZhV6MFj/ZzyvzoSsD35Bj+
PLNZhrkbz4+8S5k9+x0ms/r4c7VS7GC5Vfb8ugEjksPu4k3oXX3r4hDuBMxegRQHLSSl23XaB4tj
uHQs4DarREZ6izY6rKnmjT2jO/8Z5oqavi+zDiGgei4RY2FnmSZ4mkuqpVxtt/GYsU0C8ZQSiJvJ
nz61+dRaIUDZLVdM6ND7VqYlK67FkIF71MXoEkIe7YtvkEXqrNz2/oSNy6IcMdwOrXYz6DK+g/wv
1FaGJEn8indmJyDYYBU5CRXXdQalTjMjAj6DBhdNQhhrMwQTVGS6ERAf6k9WqqV+UoQcpb/3hilR
nxXUKw4zSv7aoaBDXxBThCwOufS/JEwdxOlxh4vn2r9wYE4335sgheIXuUOTnhduCTRutLqp/JRA
ZOhPeyjmzKUJOjtDlw4pphDBgJkJLjIRfmxYFMEqZROpA4oj9rpyyxph1l8P4AGS4VFLgYpYtjHN
SItwe2bJ9OumWG+YvxRymy7SpkOpqGeZrTut7v2vz2jqxmi3YG9RU1gz5SqoXU6yaORvD5qJS091
wkY8OxXPhGeMHlU3z0dGzgtqkFeHcVRJfloWbQ/WzUpQ6gO4ZgiitrmOtKJVPYuGx2Pr0tOlChWn
loMiLZMmi/xMXpfKqwQsMIcyl7+C6g9iZDWgCMWsiRH85Z05k8kHQn2wIrFTscoDwLnulM6PjZwG
xhBEdcb1PfZ7K7oJCgTxss1C17gYTyIqDlrrdgFNFWwya3L42ewTLfIQWVj7CF4jUV2iig7imjsW
9sAusAXo+mLIZEd6/rZO4/JoZKGNM5yGkO34lGquXJZCj7kdXxmxEuzGEHAVtzTz9Hxz7DN9L24I
w8enBypYgnPQIGC5cRYoHYeBCiW3B2gx0HEbcAO6qp2menxLe5cv1qEzay4P8GY9xg0qEtlzP43a
kGQJhJ5zBSGge8jUhMQ/ZGJfT1EdWg+3dVDy38YKChawyBR7A6HjQpSBAjDrfG7nRW8eCdjC+4zO
ul7SmA/woS0qf7wJsNU9/1O15Qy3ggoDo5BUou7mwzCZXSbPNZWTD6Rt33J/1JV6PaudNNWsnDxc
sNyaggI+2iYzb8MEFfthYwWu0DtTUoDl2vkmBRNkD2pnp2i9uiZQ56UApDqY9XLlzfPE9A86qtbu
NpSULRBPfnFS8T1vyNtVQsremDTSMye9xNIgjUAzZL1+w2WKH5gF2Ud0g3GSdmZB73JqGwUmdSq6
zhjRYOgE9xgZHe+mcYO08mhRWtoxrIQVFVc3IWm4i1BKV4VTQI0oxeVky0bMdrNVTgzKcB3XfRWG
q/5V2hefL5UcIifrUbhbBTnbrP+4jJ6Bniyb7cwzIyAC6BPHi2RKkvgsB6BoiQs1UVdl8qSItzET
1TjDdMA3Qs9LE48o5lDkpCg9fKqWauFnjT30rXWxeEh+34ElZZQ2Mud9lKvJNKy+uYDZZLPlZmUD
PH1bWi7AfGwq5MhnhY2pd8GewWfmmin63wOotXrkN0lhGn6m2kjvS7k56HKnynRECLknZnuq3cln
/IClszsMjCJrwbJVx4QaANvM1QlvX7sfBQiKuIeg6BZuHNucnku7yPVz/2yXHEfDXAtOeThjNSsv
cAt9yCrVa4efCfxmZXAotzP7wxwkhns5mTNwUlQSpOce6kaVPFJQtVUL/tTW0QqCofn8KIOGbORX
HsKurwcH7VCnwsiLam+D72aSjY5xgvvMgphMEDjxponGMtq6iFw1N69ONGnF4T9vh3kU3LHIRoNR
qiQ9wgx9noVw+hCkvR7BX9NapqP+2exCvLKx1Zx04IzLkd7uOwh/yx0YQZMxdkQbtiNwOUTNWJ80
1lm5bhCBtFqNCPnUF3bKtrvpQihuQP8Wa0bcuhyL9saUU3H7xjXFL+sh3/nV0NeP761TEKNKmx+U
Xf1l959cU6BYFhS5wE5RFHK8sQYL8kcHlYJjFU0WNVjrhnf0BwcVV8yFjbdDa8zq+xsflaxx88kA
zWPPEdYk/9lOJUQx3Wx3kb1QFXs1VfEBe40mSma7341V4owiHAefr8RpR/mNjrWr7CN7FWjrQqv6
CBv5tg9MVhDItkq1UgLDpHUSOZ5x9Wq4Al+wzaq9WYu5brbvfVdcw+2AZ5bM6pUHueLf7iuF8kVb
7yF5x8u0MgdR+5vw/2LFknlO3697YA0CFkTnKXP/DwxZqiDvaaFbHn1yBBcc5RgxOHAeJrv6FX2b
c4HR2PUYy6rSXm6pPlBr4OS192Wcvbp2N3U0tsgmVKYZE6OgSuURjUXmyIJBGlzHmqi0Uu/dt840
6GMFHope3E2gw8eWA5zlkKBew9YgIaaxlaTGHFnRLpuLMS70g9Vj8GlpYu265SXNwNFDz0F7fajS
i+1lPwvBZ+56r9JxCpphOnOArrNwt/Orf1/fyNT/5oE951aQONKwEQwLqDXUfeOxTXpdR2Qf5BQ3
7T38N6Lg0SR2M6AJQXbxPmVBqg+NyBijkTNcdp6poT7+4hzQ8C8IiUr6muwpspcmD0pcElBvQvOv
1RuiLGzO6JEeKKEJ/B/FAMGg1ycnZiETd9rGieDavVhEtdwMIEP4GVzviQ/TblJsMx3Wntx/h9EJ
O0rughzBQC2zQEBsyqjurPY+bJFcBRH84nRoK0gNDyMS7NXOtzNRnsVVNnAsAqLSsVRZCx2yJKHS
HocK6w1lPfdGN+fhBvk0qOGAy0rqBrRLoomxDc3WY/jZw7UaavVS7vGxXeSU+nWCuVbFOALN0hUL
Pxz13VtOpH0669jNwgr+CqpIz0VvMLCaXqTvoMelh+nzr5FYGqyLVn3tLESkokz4xIpmATJlOQgf
LcJioHCeAlEhDrj25BR53wrI7DlKp/o1cmBa1h3pX69ugyaaeGInKy3eUd9RR6d3FOfDmFwtqLJE
4fchFx5yWhCXYjmeuISjw+0i4AkntLdqXXxq235Ik5PaLHVQYYK5JgQf7VnnxAE6S/43Sb3OmtYA
ZFoBIyy3MTmL0WfluASoB6bpYNZxNwRXiwK4kp75kTC5n3lx9TpwUFLhUQewWMNt0bl6iaCDqwte
mDbzC9EANfs+s+CDfUsb2nQIgUX48Nj7xhbosG2QgNenK5KBMYemtiXhK8cBB3XrOyh+aIU0PR9x
vc2IrE1GIHuOFlHyBd/Xv01UAqF9LALBcWkl3BcU3kTo0JAifqyDeVDq3Mzr8sgV3a/boh8rXip4
H0dJpHmdIf4BmT+mdYyNLGLltDKYC8U6nYkJsp3bunruFqUdludytOJBYYzdBRZCC0oiWLiB6zfz
bntjAFyHlUHLI5gvlt5ZZ+nQOhwqUr5YhGl7P7R96shVl/e1YnOZRxflz9FSeYmUn808k9h7MrJZ
7ZGxmQjJ8UI6NyS8JPHkPaPms+APOtrkT8AfZqzsJhRj8vshsSYGJXqNfDpQv8QaHahZnjYFo0lg
8CsjDoApExhMcWySfZUxMqqoFpGzoFVkoMv5CPWmWa5MYzDNtZPUCekIYmVYIBwCv3b6W38pHPyI
jBGS3RU9Jp10Cx+NDUoik6WTfGCbOpCP64r5EXVRzFtTkoIuwq/gpUIYVoNHbwmdyIo+HkEIe8Bi
NeS8J42oQUbp/IHpBMAYQ+lVC2+Fj63Zk/1DLTwEAbbo1TD1D4BH6CnOeL3Mj69LrxzwXUF/1ZAh
pFW8pqBtbNSAHiwTA2VZbtOInFlPSWEGY3lputNUNgzIojNuDz9pBnJE940lTrc+rs992rUEr/OY
xXvMJKf+sz+JBTXYHunXQ0AzvWs52AwXnzVnQpNH7Pwir/iY0FXQFvZZU+pI1C5tdvH1+Jo1Tnmc
s0obWHVsUgT8vY8y08juvEXMQmeBr4lFES36pivcU+Z4zSqb6VepYCHjdREVYaKTJNHRh3FTlrzS
1Or1rfflxEm4hZ8Rgb0Euehie1JTHOEXl5kZhb2S3rAUr9FIAGJ2EIy0jli30BlIHHz7nGrSGfr8
unOEU6cDXWnlelZ+XOP6m5oRkJ0Q4GaIBIB1XDIMJi16AG/2YYqUzjOHxCgSb4PcZFNgTATzjVf6
8SWPq2qUqRCZ8JAId1G3JHB6W6aaEVkOsHNTDx6+L+zwr1OjCAxdq/ynl9JYJRunbBpGGsnz9lL4
NYIgpjrxgKSf3p8q+AvQdiY2a/auj6/1Ug38rckhMDCk8Op4tkBs4X1XCpHMrtCqHA+TI3sSGYQz
bGYiBLiEZZi0EmovLC5sP+97+GNAPyALNUGxrpVN3k0VQnc2wLvqCk/3ujP/6n2U6BzpEAnWDGcC
WIORrz6+/XdvBX4ncKDQAsBlAa/SP/+tyzC1kVQxuhv3SIviILvlgNJpIYcrKdTHl3o35xzq3SGt
IDpB8DiOS8eEUamN4059HyaB08+U1lHoucMWWi8RsKHjH6fccQsFjJMFA8L2uCYuI8dwrhabqSCm
V3Bfu4neo9TEYrvqU3b269gO9ZkVhdgpEkzMfP0TQz+zvWS3k97Jx89+PMx0TT1PV+dpk3rWOwPZ
sVTTMIax84OaBHnznGDo9BiA92EH/PhKx6NsQ1/maR2sUaDMOMfF65zAMHCgjP2AQSjyc1UXOjVP
M9fhkE9sHTV+fMG3kh80aLCUoOxMkxcnWYKmoxmksmBhM5nbHy0SRMwgBI31NsemqB2vo7bBpA3h
oHhOoM7kXsLJ+PENHHGDuAOfSRyauLAJqOKec7yzuHFSWLUofzQJdnLlll7Wkm+peiRhhsScDluG
NtGhse+6ev/+VRQ3PKVLXtLH8yw5GV8H55cpPKX/mVVcQVEnW1hebVNx7aoC1MIcBfRilVo5xg9a
aUkflgOMakQikshk4a8cdidiESV6ikfAkaYxJXyjRLfFmye11UlKazlAGRYJeC7TAaNhszBaW5DF
AH/Rxzk4CmIbXIP0EV/XLbSUtXgt0HeE9uyaiMjroAmh2JeIz7Z0sBxlSBxRtemAl1Eei7OWyqQ9
YGVLkaXMKct+PPzvJpxwgUX5nsCIxnk/tXsyCyiEy/y9ShqHmDXGWZaEI1yUjgB+law/vqTev3/f
cvVWi/AgPZoALIA4Npqn5zQr1CTH78jy6xpjn4Z+fu6hgZMbF2Znam9btwh7kqjJwniMImwBG/pP
jaLjJ9dSJyY7p8ZxsuZe2t+/7Z2l35Qj7zL5nleUP09T2Sr5BSQ9upt2p/5gdnS8gwBK9YRDpch3
UDRzvaNJjuxOnCZ11/0YGnxo7rxM6GmRZWjklH/YQuyjJc2nByBS0VcRdN5QHz3qKMXjhF99Odhf
yk6ZwSaifInJc0wZlUw3zUZOhxUNb8n/BAUb5uXkOeEdyZrXAu+mrEsJhpRH9+9rhOOJQ63F1YF6
GpOhJIJN4DGpMlQa1+5k6DJAoGD3oXMSwLAjd5V0R24HhCd4OAOTE/cQx4buFFkD1HyyKgskW3OC
wlo6F7uyMmP3/OM5djTejAG+Sg6eb3QgsZI5HgMPh5JQ+v30pZf4lMIhrmhVgLkaK+p0H1/KOZrP
+p2yefkALnyORed4Po9VTU3VcqPbwK1ertV7lE7zodGhfs9Wzxb02nsvAOkwCuVU6irpr6/aodcV
AmOE+vHNc9FW0Q2NomansyXqUuOJkeN/tZx1LFVEsdNa5uN+RtKKtZOXEelxiooMacmvxh/dIt1E
MorMZu0sAToZA+opUr/wxcu4ivHSiRevpYnBogKKtaoW76L9+Oq1KQY2/mqjWnRkyIxeW2isSOZu
Rs+Dcy+KqHI4q9mSIyWQj4c0ePv6tPIVqAEToypsyLBXOn59DU8ACraOHhFdFd+w3/IQI6Q9evDz
oHap8Sfoq7pTiEQrLneb2o3Kg7Tz4m7A3BRBSSigNE1juE9AEmFW4ln5JSJ/7a6KqRuSdRIM4CzD
7LOk1fYIBRJ9Hjxfk3lNL8e/HLyo+pSYaXfOiZQsZOvJkG+MLnO+LvSRh9MIVXmsrIFZuhuqhvmd
sRiK5KAAmgi7pb1yOZXynVsYzrmY2wE94LnZ0hMv7lDQcE+LwqZLkNUKf+UqH2nhKav4AQ7A+zSj
XZmiTtsgkOPUrbi1OZ/v66SyPERA/YQSRtx10OnL8nYUTn+XOg6aIhCH0NIxqNt9z/uweyqMur3x
3a4jLIp6OPo93ic0KaCK0S+aIMiFqbHqXTmc4qC5VSPi8HAEs+xrj0McVfOozzdqbKvbBVHMDeGn
FogFvr82ffOzq2bzAcu07oclFvdL0nv9Opl8+SkXXbpFDDF9ZYej8RX/rP4GH/VuQhB+aXQakQr9
oHfgsd7rQhR8WvmEsAb5nFPU+bSTDorYf9g9X3AJf51OTD3yKdsGiBGGFufUcW412TK3EVdM8OKA
XUoowC66qsgDUrDfhbgubRldp11kgO/GpLbeOEOdFnuk0vzNVCjQUGDY/MvWb8PTEvn9LxxDHeED
CmJ3UnKm26qU9cpWlvsZ1nP5LHsnOCupWn4e7Nn+GmrhkpVVWWaNlWd86ciQ12sI6VPUyGlRWSOK
SGYbzk8ZTOJ1hgvazoo9896clAMtMXT+UYjwMiIvo0+Ypp2yjqFMFaU3AX2gfGKtTFehjZP91i80
Gw1ZQP/LH5b+m+Dg9WICkKIOsYifj6PBaHEJq9uwfPJNIcFnTeYtuFq7Q/A9Px9cpyf3jiv5mfYs
mNWPr30EwuPiOgwgDGICOJzRxyGBZYhucgHVP7m9nmVJ6iR7p8qKw7RM96UVIqZphNOmt2MsPpvW
8A9gfGE9fHwbnj6g30xBocGaLngQC+AYzKu3WZ2VR5L2QYJWc4/+BeW0FlZXAI9n09ElwYnaldNB
SIUIUWrU8poCvkTZYwrPB/TmEXkVsXG5WLF7QCiYwlkLfFgiMo1wbm6cp3MpzmZn3pfoVd9SAy0u
cUvHvMKnMTavFzXRdkE/MVqLOhTXhI1DtUPg9Hn2s/TCEXW6z6kUH9K4qi+lpwq1qaKuRyo16b+Y
np1/NkrtpuRP1rhzbAW22kEE63YsQnjR8Cl5gGTCvwvvaVoAImsyPOk5E2+QZwnOEB1yv1raWHRF
0wFW9MeD+xaWxCtmbNE8IAb1yWaFrTea36K+npIw711gRpS63gW0w+yuTp0ZpHZTmhfWqBHjH1/x
vfkbVGmNugWPBFUQaNzbS+IMUbSSo/NnVmfuKWUzyEhRPxufKFRmOxoRip3ei9unGgWruzSe1Fma
huZn7KWc3R/u5W+mFpEomF4gWbZ4Vzly7BGQ5TTmP3HCBMMOYyh7AEcw7xYtQ0HULp6Wrtc2B8bD
PGRoUM/+UP+JPPV3Q4IVLIGZAzYS2trRkIDF6WS3iOJnBMeo37xI+fkLZs5naYF0urngrNW0Zb+b
/QQtnDCavidBO9SHpFus2z+Myd9MiQAFDBNonA0w7hgTush+HCoUSn/GkDxvGt/qru3CMDaC0uEn
jpj+oi8adVq7pTwpJsc6V6XgTBCFmq5SDAOAvJYYhadG7zyDzW68FZpP+c3Hd+m/f3MkCWy++HcK
MNTHMM52lF4XxLykeKI1RMWlin5UME4H1ALRtm2QYqc2JSuMwpRHlXeTJb7HeMXphgpXGK5pVctk
01ZwN/AcG3TRnuZHaXTJee6n3aFxnOnC75P4JPZE7K4qlDKwz54tG43nGjI8Qrjw3mEJePUe4nu9
y3JlnMNYG/iFURhnL69xnkYCEVjo9S4eibsQ8oL8I2nQkws4EgpK0RRaHWtEjAvV7OLOGygqEEV2
N8qeypNEFg6mLUIKkz2ERt/ap1575YRpSbMciCf0/ImOoPKLIl6jO16fj3XYdZju1cghMn6VdQKs
CGFbTO7trxi0pd9gS6lnN7Xxh+iGDPbFx2/HepsD6G0FYp4DNc8GM01SeTShB4lsdNi4/U+q3k38
hdMNCTMqiTiTdOZwYftDTk+pW/C8C1qvek4W/L9QmEL7YO+IqrvzELw4M8WYf7Fb1OfXPafArs3a
gsUQZ2KNXw/c3pe7/i/b9nauf/7P/7t/kmm5STuSlEf1hjUBTf+39/uebdumbHdviRYvf/IvooUZ
Iopqeg5ZCsHCC/nzlWhhWBZMXGi4JmAOG0ke3/6LbStg2/JX4E0otvAT7uGX3I4D0wLND2RCqHlT
hwv+CdGCQOlN/ODB0Na1Bq3oY3I/1LXfHjiyEV2Hzul4ZqU1eBytSUkPGNgH+lnmp6oeAlsSNwo6
5PvclvgQf1WE3BbZJLJjt7Z0FTKIujRvbwvmYD1mUJSQZw1uUvAoUPjWPdKUVr+uxwlHGNcZsS6F
zjYfMmMcaY+Qr9lyOMGWQVIcWy2qL1V9XhZzVm6GISUlC4O6PPMwRT1lWxrMkyz15/PZjaJbIKU1
kbP/zeiqYT8ir4M5yRRuEGiuz16U9iTZjLXyvNy+TZCsK9dpAj1sBYgMtW6OiXA7UmwYIVMtkGP9
wp+ul3zw7s3aZuWT/wznKeo/7dZOdHRCAp7S/XZis9iX01DswTIgBOKFVXriy7gRFyEtQFCW6D7u
8eJDSd2vZ7VXbT70pNkUUBLp5oearHCXLa2gpQecp1+h04/Ilhyi4dL2ovI7wC/wFn5SDnuiZ7VJ
uo7tMK5nXHqAqS10OiV4Oq8ZvqnWne+ipaLF2sZNPZ3Q8pm0C4THg+Lg0dvfaPY2Z6NnFfvORl/O
tfJh68d1Y9HWb89GoPDaEBJ/T5N0vV6l+eid+OC57sJsns6Iy8JuT2G5UbukazHoHJjq6NWiJ/G5
QcfChmom944qIk4Ob6JEmimBZGOWGfCIsQWkN+621QaJODJhf5AHzNiTDcybPtjZ4zhuR5VVa7xt
B6C4tjIZ6LiuvbVuuDyLKDXv0RSBrOaxGneaxLrFWX6+l1aIsGvYSm/fV1N9Y5Vt8gmN2+IbsF5/
FZnUK9D4idWhGJLY3NituJRybonKCRVwMRPNGk1vFDRoCFvDlhiz2c0Dbkl0u8PLyWuw3ItaoDVI
k58mhBZiVTkyv/ELBzkOL+khnSLld4IfuH2iJH6PVE+jH6wG3ARL8BgP4NYtaNOdGvJ9rBr7NirS
/mRspdjZBbnjKiyj7gbrgUcTdOBmmCkVR6Co5IoVkJ5wYjkSI0JAruvYD6wz6VMSyBMv+K7J23vQ
wn608oh0rI03oIXUwUN0Nl3U3OKx2V40VHQeCiWjTd/E8x2KxPIQLRAg14ZhhuhoGYjwD7XRXc7V
VF40HoquK1VlWboCBButPUymgABE1Rc/bhTIsLBEVCONvyoIvshnqai4zt3aXoPsw+tQScAjmAC3
InKhSbq5+RmgTr9G+tQJd1XpEiUEHqCeT7U2b+k9VV+2MgoRUTGLnyUaoSfwyqv1pK2qBwRDVmWk
HjPwlhtnRnHXw7rrkBVEKJVr39O1/eoVrbcu85hUKxxs0SICRHwcF+OqRvSl96/G7n/ZO7Plxo10
6z4RHJiHW3AmRWqe6gahUpUwA5kYE3j6f0F29V9V54R9+t4RHb5oWyJFAolv2HttIt142dwBf9L8
+1T8P7kPHSYef/dUPL0VsMmaKp1+eTL++WM/now8/gwm3Gi5lr2d7/AbfzwZTfsPnn46QcH4c5it
4A/8CURnkCPN9mm5uT8RFT+ejOYfDj0CU0/9z+fmf8Wh+K3vcJb8dHbKjGk9i42puZQBP3d/3Yzm
Xfa9ugAlCzbDiKmBmz9b3K/eONziiJ+OmRoYcOh63r12tT085narZNgGlXz+6eP7X2Zaxq+D+s93
wwaCkQruSnpSd3FM/tSLMjtASQ3CFIpdZVzifKbnBUxNqpga4BFRItv9q8ednGLX8imlZdbwhIvm
1rNXkL6rb0HX6df8joR0naIwHtl7+cYOS1n0HaONof6hffzsjv//ZOLPd8w8gl0R6wwQG7+tFuyl
3XGDqbtYDCjitYuw8XFgkIHE25tqhzWaMrJ16mGHnpf2KZxy3dqVQzMZ5NLV3bdEta2xYmrhrInD
BCvdlQlTNq9x8niDfi25YXp5LIEZt2ughsFTm8hTXoyO2qDQc89pA/F79/ffw//8GlhI6XQzLJsx
Kv0+EvAmLSays2gvVRcFT3WMLAE/hMmlIaAR3qByC+5FZBQvf/+yy7X282fJchudAzt1vHnLP5a3
9dO37+gqtkUbV7B8Z+Ni5El/IUR8lRI+9PT3r/Rrc4K5iFcKgC4yenCNwPN/u84Ej9VZ8mS8EBlt
v8mxbopd1PmTGeYigVnfF/PK0ieaO8KAx/KfLppfO9fl5ZepGo48FgMup8NvL+95VkqmBJwQT+bO
W4l8/i0vlvfgzGW7IYWoDiedr343FnIkEDivve9dEbSHEc4R7C0L25bFRIqQOI8kQqsRJgAHf5q+
C20Qa10j+nRFtWajSrOYIvxTb/c/vyj2aRwbjCtMe1lN/PpF6W7vVI4TaWfQ2OUbBog2Dg0t7yo7
ZHBUxccRsfTX2A/ElZplgljbJrDPNAbvowP2UK+mJKaBQ5z5PW0s79uATMv7hxktO77fL6fFSLoY
PJe59bJs/PVduo2f6k3SWWdKOhEF/roLEqDinw9puNH9qlFSvx2YFfR4qBJv1RgVlSNa5WJ51ueF
LO9EgdySwcYYA9Iu6wMlTod5R4pHdLdsEhnKoT5cCgki2ygqoqytLuNSacil5oiBWcAl+yxFzCEp
92S6FndmFt/EZPSqsOg9eekoY7rPgsZdahsjnUzOBruf0fePfnaFkMl/pcC1j8lSG82fZdKoJ0Tp
cHelB+2zkBqXmspYqqs5U+8s4Lr7Xtcovcay86AayP5gR6b5IBNjzHeRp1Gw4YeJvqKpooxLK6l9
6ZfaToiWnCJ09AdDBsW3lAkq9/1SD6afpSEW8phEB+rFaakcGR0H14SWKqw2jdwanyVmQTNIaPAY
+xJoNlVoydZ/3YvgOokgiq4NrN17HjUmSRdLDeujN39RpZ6cTOSS947VUesGmWZSMpXzm+/WzabV
FX4SSIOg50n2ecO0OH60nwX0/FlMV5+FtVpqbGuptqfPwrtZanDoN+W+otYOg88SneKccj37LN29
aARd8VnQ20ttjxiCMr+h4I/tpfQfly4g/WwIss/mwPpsFJTlqSuXFLMiuu1HiZgzJBF2qppvSZSY
5vzajppaEswC1LB5/W5iAOkY4/Rd3wv90uUdoDcS8uS8GwJMToeySZmwZ2ZR3+ueZh2yybKWmjwo
IlSIGJb5ushXRvkc8TwE4DPKjZuPsb5CLGlE18yRXdLN88kbkzUGxaBj/NRZXFFjVBvtCLvQ0bau
lmTR9cCt46IF9AVAH8PK4UdXRdoETKJ4eEUbBR4QyAaDHUKJIrqQFdNvciWSoB+j7VgAZt+0mMny
rVPFEMn92eHErMycqJIyQeUNvRyC3k2baiXC6Tj1P7R+gK641muz26W23/sXh5I1OlaW16FHXlWo
A+dp39KbNSTmMuwvAboOs6Tzaat0OxVuOe31tgX66OAkAYuonKnYQetOUa27tvnM5H9mcGy5OR1K
XuraNRmtGhjPrqqeM+ChQLmboIN7SSzFHSRPi4BvjBHGKRmTFuaQRzRJt4MEK6p7HsbWkXglM0c8
xjvY1B0E141vKPSnSIjFeC79iUtb41Zp1pGBpLcBHlys48iK+wXkyNeZei31STVn1vwdTV3grn3e
QEmdXybyYFDy78kzyl0Iq4ih12mdRuu5j3KiucZGBDdZNGY2yHWZzWHJrlk7AX2yt4aIYoe3G3hi
Y7Dbrg9JCvBgkwd2Qk/AfxcaAQgeLp/Ykqw2U5InUYtpiJqmetKITcWMfAFOmc5p6A+2Zj3gPzD7
iysCAOsV4Vpnp694JMWtl/MDAdks1jYCblC9EsdaJUcJuVNt29GZ05OBW/HBzkznzVERG0gfhKy1
RUHqWRv89AwTSEnMynWB1LhdIdVEZIpxtBhHKosszob7FhXlV9Ek1n7wxjja+LkDOr3yI36PU9SZ
2lbNgIaWKHj7tmWe+2B0xJyGo4sEkl3x5KkNNvcs3TfKNInz9mLgFqnmBU+VLpeLM8tku/OKFrCR
muzOX+lymY4kY8Ubq8l9N048wYIny9e5uktOyWbtG4Gi722DyLzJmj7P70wf2uJB2YhGzh35ARSf
yaRuHJwUalOPJS9d1zMxPaxNu3mn597yxy9vfeR84n2RbnexnYq/AicGH9ViScSSnQ/cOqJA0Xtb
NR63fNNTFcT8O85UFqTJtWRXvYiORaLzdSPB6s8loNM2TPVeklWMgM7aTIM0l0ODm2nFX8QBQlLr
UiezYn0iuzU4+kOa+uy1nZzrAsPa28jWC4dKAxXL6pTenmLK3IyhWJVn9z5Pi11b6cZFBrF8hYni
SnxxSWoeaz8O+lME/2dYTw3SCQrcydoJk491Bd52es+L3LlRfUu2pNSnIX8eGR61ezKby49pDpYz
BGVYsqYP8K1NisSh3QKKC541PSq35Shi7BA2x9zUjMldCg3kBB0zc9aO2Zgxxx7akBANYPDUZNoQ
bwqz4jaZUWcHB7uqDfm95ECeQGZzSW3G5cTeZA4pr1tyX4cND5lRnoymN9G9B0U38KS1Bp3SW2Zf
moCFi4Zv1DjOQQcXv2tJdUS8bHjDISVrRm1UaSTzyh5jNz4IvpZxpZEax95oGLqzmrziPhtQx/pe
u2c9OTj7eYRLtSIUu513An13fa5cZV9pHamhm0RW5XCKcd/gUXbaMnmgEmm/6cGyd+XobMlTSNqR
OeE4+JKnwCTvi1ga6YtRz5Y/hDMV2PQo8DUF/LKWYV7iEdZ31CIxfmUupA2rwgP9fGCTZtwqBgbz
rlnQJRvSALhIUX5l1g2ZRbNzKV2xpIWLQXdxvyQ2YHyqm3YDxJdvbfSrdIk19krOjrZlAa8sbK9D
AR9pN/uSqz+3Veytp2jS2xVOHVc+j85ETBXyYRTgTRo8ca2X7U0VMA7Z9qYIsq1fJu4Yqv7V9PvR
N1ADDt6jQ5z4CK067uyzHS1sBhkhJ+HhzhW9YVHJt0njwPwutbocFFwjEuvGVHrhHiK1hN6mSmnx
OW80Ma5RD3FmMBjqu3NRQOoLG6wN2zbx82SNSkw/TNjzGnzTrpcyVUy8P1VY/y4Y/nHB4NDk/A3I
qckxG7+1vy4llp/5a47iB3/AlHTRJgY2Mkm2Bf+ZowT2H2z/AtelF/mcsLDB/hHj5v7B4IU+1qbb
o6bxftowWH+wC2AeA6T2L9b/j7y6vyYVf8bw/e9qHPgxv3YbKCb5H8oszzCQ7zm/byMl5iS6ht4+
OIXvr4D8DJem6obdHCXqyI3K7a/VOJLqcZy+OXXrXTn5Ek7kG8Z4V9e9zl5MaG+UVuRyA+zBChVZ
Dy6tBZBh4VbruLW9S1IM7d2UDekDjrxil+PTOpSIRr/UIvIBN3nZkbHKpiNv5ysa3GwPp6mhOcno
2bFBiPldF7m2Skl5QssMPPseGXF+JIS0OkWeVex6C3Cu6qpz7Zh48rlH1lpWJkdjaHl4pSVFYKm5
1trUYu9Yyl4UYVSo61r4BWeaH1xNbQz73HOVeYtHK7jgpdfPxpTqZxQWGhkztSW3LHSLHda5+GUp
Uy6cXDeGcvtzZBoPBBYjr3RJ060kefBQJ4X1QVu5dDITZEoD/syqQZt6QxycDaSPGgPtimrDhqHz
zil0AeyGF7EaC7ZESg0DBT1/lHbGs0sVdrYTpcr2Aa3ceiTcZ617k0EJYfbPtZ9GxLom421Xp/M7
lr3phSht6zbOgd1YU9ZcXCtTtyh50xVay3QrI6c/6cqVX0urV2v4Ct5WDMWw84ycPyNW5L3lVbEf
qs9G3u6/aYEVpo0D7iEQJ7OKacvYOvcpluRcr6t160TnMhclfZ12IIE3XxOACmUS9MdOysH5iAlC
Jqy6S0+da487l4yyg1km5Q3Wg5lFgZYBdiaFUyP3LutPAh/+Uzylwasn3XLDWkkcI+GO92IY5UMQ
2el5RsF2HmmwyJJqrPQ56uz2Kuv14t6ubbEjGxYv80iu3d5RhQfdqrCs23ny0nMc2/MWQypPC9iT
aMFSQURf1UmflskarlycRTckNXlHlFlEEWSzXbz3SolL5LrkhqneOrlo+nelcEld9730RYrEwLEo
nFsSbOe9ory68PCyTubo1HvS5uJrspjah2y2AkIg2uJQav1BVNFIuGHl+MwOhfkKS989SwDzhxTl
6D7LClK0y5ywrtFOnOtCjCczGW0uR9nsNXDwrPm7N1wV5A9NKjc2poi8N2mN3x2pykM8iSEs8eEf
ahgJWySPBCZ4lflk2fk7tH0Rr7TYNl89v3qoBwtGQSsmsrcr/bZOXKIhFI3v0dGwxrBX80nGGQzH
WI2aK994VGc3HmB6YlYJDXknVjXZVcOSJzGnxSNTjBJyGwQTHcX9KYv5EkfLYhPXF7QTdlHee1bb
fUVXQlIWiVYPOFsP1JrusSbyF5cSXkfXK+HQF1l+i+S9uHOiYu9OY3d0o7k6kLZLMixZXqT5BhYz
3iA9eNSm2ym15BplB9EUlcruRAurblaS/jpHoTQnE8GGwslfPMD2j6QgaLfCLOsVXyhKhSbJzTXa
EXGjNYqe0ZUn2eA3WwXB1umyche1o37GYlXsZHE7RNHwoi1C+5yUzNtMj619BdyjXRUjcoFKH5p3
q5t4J2AzRl15u9oYKfkLoyesgy3yC/NWyaBCX3J/RmaveCmn+Hpu63ynqY42Z5ocZjyDcpdUWyIX
42jaEIyCTmKu+yV5IxgeYyKqsrDIUTEWrBk55hCYMaYp5xNcA3meqkjfGIb2kpk50vA4ZsiTFgFI
TBcyRwBBa0UCxTO8UuL+UO5vWNHJ0Mzy+mvhJvMpqpPg1iH9/dC2jirDGT/fbdppOUFa1QpPY/vm
Zp7aZWzNb3SGH3DQSku/DH6tr/yonHGI+4W7wTkaPAU8NS6Q5pNnmLwpCVrDF1wK7p4n4kx+UTtc
SFhIuZTG7KrN3GrVTVpwVfZ2c9NlkTxn+NaftCgtLqxZxYYhQbw1gjpez4x6N04rrWeUuObeZUuw
aSK/3iYqM7/PXtyfR4Seb7Yll4dLP9svaFTSR6gDQxHCZ4UQlQXxrmfABIMjpjI2ouTGMJCSjegK
wiGW6l7v+eirxJnX09SR9KVM/+QvqcOoRuvkGiTcyIXGbjPQMAHxzfZ432OrJxxPdQtzQzwWfbRL
QSaRZBHNNzljjY0YoKmEU6fPpNxrTCSdWG1dWQ8XY4jNY4B28wsx1SSgAMyCUsLjNuUWP7UoTwgS
w0kIT7EJXnPXTdclIaAvxBFGe04meG2duZ5M17mZ+0x7F7anH0Xna1u4NO01KMLi4NhatIVJ3N4W
0+g/4gGLtgbBOffJQBQpdXykraZJc7cWu9dLM5F3Ryz9uz73HP/IXGeILsqOd8oajTVlPdEorXZy
Kt1ExVg1KXsXzM5OSX9f9XrKiZbqt8silmd/lsUPvUMhQiSiLKZVZQXdrYxlsa8Tbmkw+F6OwqZt
0LCxj5AfQSPyAyGyDPfVqF2lZrmZ/Kq8GRjs7Dunf3UaByB0vWTaU5L3X/POfYWh9KZH/QeAiFeS
HO8qkhxW2jwio7ZkeWgqb9o0Mn0wiRo6Mtb1HghQMZ9IkqjemX+oZ8y4r/5Q0be/uSkktPwo6Hr1
/ihkK4duhzhBzu6ZUov8dAJjct2hN6w7e7M4Kq4U2U7rflS9fyM7OUHvcqOPnnwPn/X3yBcHINYE
uEKHt4pqfddPVD27kmDtcwoHqn4VHKDUXgudR0X5VkLiKY++RtW/iPrXFHn5yWA8e+yb1Ht1GHJ+
QR0ZZ8TAJsXJSxyjeeiTOYl2xUyzVK1UO87wIuLOyb75rHO0RwcTvgN3eyAnptbSvMaVnFrrStOJ
RCDgZzu47TM84RHDM7lCOjIK4Mb2s9LMcU/Qhreayq6/8F+qbUDuyKovkmPa2FckvDKw0zUWS3nM
U0bzYLtTizxWM3EuCQLHI08Q7T7R0vgKWLSxgtc2XZAFyEvDt3mcOxbfSTq+2XkwHZvA1bCHa/3O
qNREWMxSblnEloaBYzWnND0gucJePa2HOuog24D/AzYKksF1dNBP9m1JYt06k1p8mO24O/RRFB2b
0kyPnR5fkY1RMAkwxBUk6249xZ780lsuCAgmd7tUDukWVFOwYSKMTiEt6s0Y2QIxWwLsqKNtXMFn
8/c9KhWMBGa5c/RI/7B7aEUrAU9RpYhmLOMbYT6u/9zqPSrE995eliqPkbQXLTjzhZRMuM/W5N8m
7h+aOA+U1981cawb6ubtW/1zE/fnz/xYhutLdjaFCJcPey9clv9p4jC2kL3m2tBBgX5xD7PN+bEM
N+jUTOwHrOrQ5/4iE3P/YLljBqyvscWAiwz+G53Yp5Ph5wUkbkviEgIWgrycjSb4142RzikBYI4h
K4oPCeaQ3bw/9S/NENhVc8x04K6ERSMzS7IdZRFI9yuLMda4iSG0Ol4XOvVki/jICN3PrXOlseh0
yRDqGL9kOEhgWbe7Ps86Fe1yoHlpegXtcOB4nfl/MaVEzE4C+1F3KM1nhFB92avkyhhKZ5rzcPQ9
DQyjxuMUnFpVHpFWM+HLrXGhfYHQHvRXs2pwXNYuhMnpPpMoZixAU4hRbzma+iS4TlPCo7qAWUpI
OJBWrhjzIkQtelz8U8jqN8oBBNWsBv69a/5PKhJUGn87+lh/L97Gt+b7z3fNnz/z113jEUrCxYjt
30bn/Gdg4V8SEv4VFmFSCRf5yJ93xo/JR/AHAkXuI5izCBMsg3nFDwUJ+Sd44xmMuA40WpOglf9i
8gEd4NfJB6MVB1eqj0EDqi+Dmd8kEHlGupsxB3I/uVPygoyvEmtAH8j9FHz0lfKastsKOd2QFzuP
KxI1V4SwBFDndBTTQ1qB7rdm4yVKe9ZlVcU2hBHl+F11rrYmpyyj8KWTL+LupoKuwGS8+GJrDaFC
CL22VYxqb7L0eAMWn5uND5GIcNLl7rOO6C5F6X8pMofnnt+TgOcxGbUXT3FzRF2eE25GTJnmFRB9
kkaGVCjNSUG6Ct3SoqdVTrYbeXMmjg1XHDwy4w/wE7u7KojtI7OTL5kntZe0KEnSkpUb2lJVrC5N
snfh/IXCb8X1rDAwlqq9HXwCs7WcPzLiLzUS89Y2CesOAqaPk2NprEKqbgda6kPQho+hHnTsYnAr
bhyBJNCUHSS8mVdPBvPWBRfJfqk7dyjJw94kLs3wH8hFOBsRQacJ9hEOEeNKQaego6kGOodx+Qeo
36m8sn3xAisBbpvRKVID4i9EBR6WQjlcuntyrL9IZ5nk1PU9MND5FUa0vhY460i2Fv22Z6K/gvhB
vGvwoKxoQ1KxG+aRu7wF4KIOvzqQytoBeNKvrVzTtqgDweW3QfFUT739xNSYdLclw5C0WmvLEkAx
OcA0mOjlRzuLG4RTM1hR7diB8XirbQovge4UFxKbjJUlCibRprhBC7OP/JmlhtPJ6wnWzIud+w9u
m9a7WpHaYrCLhECUe5sZrfo+kK6/Qc/6WMxCk/Tc42NsR5zasL29FXsjAlqCqH/XdAwXK0/q1m1H
mMilJADXoG1IlE+JIudNkVT3FpqiDa7ehjVGbd21RYfMz4/IfbES1grcOWEG85SgXObvsAVlsGuk
Rd0dC8PAGDfVGEwdP+z8wa0vpqH6E87grt+OjeY8sv1IT3bp6l9s/vB1S6zMqiSCPUUGyf5ga/gs
4pnXTfoJhKLTHWoaR3TAWTd9aJUzazsfMUn0MQXeeC7MBhNSDMeFLLuUVTTRZXSXmfGnMePf8ugf
yiPgFH+von/4nv824v7rR/466AOLaTW6J9bqEFJhaTPI/qEV1N0/EGLB60Br9Vcy7Y+T3v0Dsjf/
ChsoqjlMgv856U2HhwDTaM5mndpmGZr/Nyc98plfj3qAKo7N8B2TGIAA5IK/C3864DayrvUDHXTz
PGjs39oC8Icyiwv7J7lJNJIHgeTnd97onxmCDS+kr8p7QQSO1Jv22ONfAvjrzWe77rXDBM0g2g2L
zK1HgfLWe16NRqPW5R4+JOoVxzFj1kSeM1m3tg2XtQw1grm9w2w0bLAD0qXqx7Zg64nOJp9rFpA5
uLezLxp9AR4O48wIlm6vK20c2nlmb+c51r0hFGPTyEdAGB2WOmRUhYH2WbnIrcwo6DZeotvtNils
U3D+xGnBorrKfdJjlDlNUJKIXDWOXj2ZTzZSB0lnXZPKsOrsSPk7LEuTc+hhrJKxQ1qKlz0QtYIG
IoQSNkjSdpz6LSMk5VvsZmzKZrNlZbuItfWBGXeLVOJekVAoQMQWdrsDpGueICARFdi7QXKKeOIS
aIlyot0OwJ2HDfhocvb8OiMhsxavJFp1ZVhUVocDQflwcHzndRocOwT+mezTNr2Pi4LtMTbosyR5
e5+Z41NWp9aO5yYhTGUQ71GXfHq94+SZZosd6sS6wfPVGWUZmom+f27jEpFBgRmpVAlChyFgWRm7
71S4NLf9+Dpn2H5MAkBzZR1ilT8h5MRCFxgsKnz7a5yi7LGivL+f/Z5pENlFdOzmk2ZVdUhwOMtn
L/G2PnldpDvcDXP65BbmR12k3YnR3hiyvrvMifRWrPRe67I9QlCv9nmXIvWn5aYCMXFsCRcpNii7
BjBZAt4xJNDzSehauu6JK9/k5fDdTSv3XLpzdDMGtRsyDEf00PdR2FrROicWfGcPNgkvM9aFzHIx
bQyKrKKoYAM8JFdRXzRnvyPa1XNs/eDVabqt1OyEvRYzKm2l/zXtzQHlJ2mkfiLVUTXTtBHS0e5i
Mdno6OPvEWlH1yTN3BM6r+6rEnmLLlhSMlVP99RFbtinhA5Z9eRoYeX028537APnQrJtGjPYxnBi
YUZqwW5wx++1k5cHMoHqdcTZwcCg52kdqfRrbdn1CoAanOe4IVhYLwnxRfEftlUHwnHWXAjbA2td
hp8hzPoHgwEU2xVM/UV0mOdqDMtWyNDptGcHeVBokcJ0TKQTrDQyMT6s3mm+9LNHbnQXZvloLxYz
6dpQiXSMb0Pen1zAwTd937DJtuxZ+6jJT7PCgcQUB5sdcV/rJhvmiTmI0vaMgPq7yRhG776wc3GD
ZZFpNpaF9CLYdm2tOvUpPyKvXRlFnz18jk073Zhj7By1eaz6uMFeYHW8GhdWPofR2L1jYbRWejQM
N+BljNUwcFnEAQPl0Cdo+5sUHKqb2LOnY9+l1d7EqzJCjeTSUiuSMnSFfMpw8rBuMdIZuGtSPH+R
2Lowz5IPxq8B99oYSFDirLDGi8lW/7V1uFrMRUExb2nrdAg2QbkbU5LMoKWbO92s+cvy8eBNmbvz
kppTQpHBChBE2zgW7hpL0BjqQlqbKJgZnccRJgZ/flFoIJ+8VCiqXe2NW+rZnFMiUNEZbErMmp0m
7UuGJ3LdFMg7Ki39FhF/sU5NkT6VTVYsHh4nPZskBhrIdQiImY3SuJFl9CgLM/dD6GvBlbCL+mgE
3dbyWO/gExJ3MAO0ezTh3ptZOuk6zgO5msslebmPE27jEUHOJlpmWVMx6Wc3YjbfRWTCAj7pLghy
6g2/p9rWn+Ox5a7N7chltDQgOJLonDVEIih3hpsisVErTO1+JBWFPT6BKTxLqPygkFcI9aZXNn3O
HgZq8N6Y7S2IP+RQbW4Ne8vvXtwpK1HL6NoGB/fBLgyfNCoSDUHYie4jqm17A1JcI0nOSUiD642l
9g42ombQNMXoDiPb4Dzwp0s6+vn1rOnDmb0aSXxT763TSpmhalEfDp7ZbzrbjHdJQPq6Ppr+Ksiy
PhRGs0Nb3XAGd2dwPt5qZrEZoi3nSuxwenbgrkJ3bBySk8c7EF8Ikv2aGbpdYtMCvb2XSu20SQaH
Rh8inKT0AChgy/dJ1MNG1yyMaAZOXdHmco1gFSERpvr2IYC0vbb8nDANQEIozeUh0AJEHJr4UNJ7
LFOv3szB2BPtR6IPxNZ5pdmLLKVSybbvSeTVcvltyOdz0UX9yVBs/CB9yxWMserapDK5MtWydNEn
HNxppx9mKGZ7je4glEiJQN1XKfSmnKYKoXLIvINVRplz3kn3y8zSF7GXZ2ySvPti1nl+ckQUhcZU
sV+2xikko8W44hpod+SnEBeY5x+9S8KwEvOXWPBb85k1Y5hNbE+RO0Ym7iyOfmjrX0vBDkEvuuaG
HOcIZqjRXkbbH3i4m0BO9PgVksiHCOR3u0uLLQh3hSvHfi4JZluxMpRPhc+vmkF5hqJX3UfT2+YK
8Wi+RshVhl4LW7V2iuw2MGtxQD01Xw15x8fg5UhqI0SPA3cXp9Tw7E81D4zOuk/xDa7wYPUhIXOc
625afDUreqYl9/DQU/PTGnsM8QOtIkFuLq9MwxxZ7M82y8DpK5FLUzjAe2ehwnsYITZu9ED6T61u
sgmx2poPdA7g1yQe8ZZ8YIK3P3R59sptn9M1jkTyStZ84YjS/b5ZLO6FYrRUBPFtj7b2xsHv9UpT
d08i6sjsL77YZt3urd6PLbxL2bIiivigkzSxH8l9HqEmuQ2rF5+k7gh9gWTEzTc9jBDKsGSTNDEE
TKRr8xsUi8pZE/AI01IY9fVgzN1en5W3R9TpfxnzVn/tdfWeQWq/nnVLyzbDkAx7+DDWtVO6w8ZA
5Vxxsgr6QQdKTWAOAQgex+GK0Ms7CbnxbkR9pK84NdmEs90xV47dFh9tg7tmuVFjvlMcFWjtvcbd
CWE43DIwgVkyt8GMis7kMc/C6V6A1lx5nX6FYTVj3xAQDhoT3z4m0bzO6gQhbWx9K9zWuSec0Hw3
4oy52my7AXyltFcHgcFA4jcEMrtm9K3e9cIv1qLu2/t5bOQh4vA8L8jKXVC5N7OLFqP2Om898DhQ
e0ObMy5nd/C+RbGHCNdsveugc9JnRzQ2GvzUWTfEBWyc1BIrUYu5WDcS+WzdWfVdY9kNXGg+igty
Dx++fsT2wOtEz56v8btyPah2uq7ABu1io8m2kTd2WwMz70bwvvB0utouc0gA2kmvSJ85zfJnHnH9
CyFg+j3DzGivZ1560B3slNDk3aOsBo1MW63FWzq5Y/EUmwTcngYNv18wJ82RkGhuiEQfcxRcRXA0
WQzjGCU3M8Q9y/RoiPXNrLfNbTer7ln35/6bI8YBVGodnJDbd9cw8prH2nIAgXhtjXXUki7B4w4e
Faqr+SmAXVaTCei0IxHnnLCgqe0+WM+BsJjSFGIaNmnG/XAiRRiNsh8V7uPIGMF9iXMtndeDr3iy
+r0dcCM2qgunxlXxxs5tsLJWnryiU2V7Unv9PUsg3DxtUmnngtTYV6ZP1ZZ9KQDnclbFoe+ZnGR+
Fvuhbedkq7cl0ZY6yUq3THarvSo5XpsyuEeqX1GEyf5rVVZkrCRetmX5Gp+aipIUghnmxK4cygcD
wXKIg8fcjX6ZX8EmwdFJ6vq6Zt2HF3QmbN5phLMdjWq8JXa9adbOHJUh47Z8M2RGf1VW+EJsoEn7
3lPxjSmsaLrzvaypr1WcKGcdxErH9rpi/kga0rdSJMHU+mHPpAldIuVm6vdxCAhntO/rLnbzlmNs
qn2vafdZkJQoRgAtzyf2mdrKbTNjE8sWNy+2XM5RmGoselrX2ndQGZ5NPy0JQgOW6+2bnHvxK2ix
CCdLFsVXKQZpyfpeb7IN+69xjYxyAKqmeWhqEmgGV0OniX3fBsadkh29gCG1HaTRZD2w8j7KsRGH
hmtyjeQ7vRKgGFaR2XsfZVPb73qV23PY4GLJdqoUD21OYuqrYSxSdjsYzx33IzLHeXagcvj+99oX
8d7tS0pwo0u0FQoj72nORn2DYXsmuaMt8m1rtvObTmHNXEY4YUF/jMlVR7Rg98eZQd6tEKl4SZRd
3o2jwWJOpOMKn7lYO4lhETSblNhHcqgatR5RHaCb3qmc8IEGCv/FtiUact7jY0sVuemUClYzyUwb
pkpLcS6JcjUbRC2Fd9BENaxrGve7Lk6DbZPr5ptjK3tf5o0Io5yT6f+xdybLcSvZlv2XmiMNDsDR
DGoSQLRsgp1IihMYJYroO0ePr68FZb56EqWSKnP8BmmmvPcqEIHGcfycvdfOkW9tHPIf9klkDhAx
pHtpJoXN5W3j8Quh7sM+N6yzOcXem16q88A32ahON/wakvShEXlDKdWT78GWdkJ7bo1b7ptmV3sM
Qps5Y3/DTamj1kpgstL93Ho5r/Fw0rKXlpqexBynOGgEEgVEWuAKGe2Shl7etb6ma7NvkZuzq0I0
PKXnaOfOXOa7eowPgOLyqynraUNGJS0tfGv5NgdH+q0mb+kqDJOEhbaJDmGl8ey2LPx9nZIMGxPh
otCyqqwbeOmM823c6d71MEXZFie/fYAAIrdGjl5Hb6vqlOjixnWLgaDPdqoIaY5ecQykQVnNHREh
onGvM61RCJL0bCvy0Npg4DU/R55wNubYYkUmALv4rNXt58YEdAHNbY9oTegb6ANv+sSLFaHPciSN
iOBZNp4AsmRHC72Mcn/OTLoPcNgC2NmvEsjqduBqwYOenmuXTUSEGmlp3so0f27TYb3fer3a4nvI
qs1kmluMpsYmx79zSpMWs1lLqFsR6WCqzVnovoa6J9+qVTkeWVNzWdlpyd3SOnta5I4PfyO5zKMo
u6H/oOtBbzGWxU+NLqftqLdTfUDps7Z/JtrdR69pyDImE/cQpa7+bSzZoqVdOhygKPTBqDXGbdrR
/89q9bWLp+6EjphsWzcjvqIiPTWe66Nb2w0vYC07GU4x3C4Z6VUEUH5hv0YpNmPJDawlLY5lTxiI
H+E2eSJ3qSVeYrwy0bM/Uko9JFpDkqzqnIvYNkefiC4KxwoZx7g07SbuNRWUQ//iieZqxLCwiVPj
EcwCrrrBslCiK9cfpek+xZMoNkhdysDT3cE3+lA+LBUeDblkxkU5x5BuYBnUCL2JwrxXtniHtkL9
N1MdoWQr7+PK+GzGIj+aQ2m9odxUgR4pM6i14nFyXPO9rgtt2UVotcDo1CPF91QTC7zYxR3pZ6Rf
k7IrYOa54cug9xn2gmFQNCjm8a4RYqk2uRuGtJ26cSTbwZoTiv9CsMeZJCJR07srWbBwrpmysvl5
odODhYgJZp55Bmw9UyejpJRcYC2x1QkDLlXtXKG1r88DjilMQplWbQwiJsTGNpa83A5uLtptr8eE
twjbPfIH/lVWuu9GZNxZkNjYuiTxyav17ESkzadRmOPXMKv7Zp+hS9+i97Q2joP5QubTacEFw6Mu
HhWvJD8XXc1IY+0F1mXkz16PRUvYqEdlR5WXCLk3JJUwHg+WBJLhhvGQVv0BSONL5C6niRvez5Na
P2aRdhUCPgR5K5stiI8TAsVuN5pMA/Dd5Kda0v5rPIRmJaU+EqwJYazVXKpouPVSBPgFrqU+nOXW
m8rbxqrLgMaMc6SNbkC16GJUfsjSnKXQzqNhPSXCai86YHjBqGzyuHKGHDFhCNukKsSBSYoWKNm3
x7KLdDoXXbXRM/lWQy+/7TWcEjh+CF6p5pcsEnTOutncORkqK8xjX0I5iPvRlRk+43lUPhxC9Imt
M9yz9hkb5n3Kd3CvnlRDM0oXqS9CzbrKlavRZ0kSY6t0yO6eXV5hdUOZv5gWPulk9PqtE4lijSqF
p9vwfhTeUu2yZK5fW1FVnyW8qCLItGX5ig8YhoeYM+21sgt1dsg7OKS88BhEOM50cEleu3RICfeR
XafwLxLsgkRjb81inr9QZ/FoRTW20VS452o0wysyIpi2JPZ7pMRcb7xYa08NbejbhaQvXyYOUeZ1
oo+f0I30N4YRW8u1mtyqRudXVHu6oKvNrjPrYFkwYIgqEQ4GsGQKapI3MRCDq98lNdQmi/H+tUB9
O/iSl8EhCYeHOZKfqBDkfRNG1S5q5u7AczBjw21JJ/Lcx9G1WeHj0riHh0KyUWyeXdGGr8VEykda
hK4vHKTAAQrTTLsYDYqayxwl36bphviCGqKbdpGtKl+hve1PFkpVYls6st72UUgUHU0ixo8jvbAV
FMvACElVSnkHRlX6DtbHR1VbiCcbF5cHNA8PpZhOj2+u0xBoRio+k//nmddjIvWHgQ9AFdr0y1Of
kWHOY4yS2qRBvY5+5vbK7Ov+0uHuaXy9Hrs9XLnkcqnhMQe8sLxNp/qIiglx6AbfUUF4QrdWQqwy
n4vMdl4sFSNByvq0OxA2X20aZJEUrTB+0auSU0Kukzndy77uaD7pWW1v2Ia5XAnNeyRokgFoHKVR
UBI9OoHTnOe7ORumDLt1kWwXeHsJBf3KNDR4RVOCFkR6m/X7SHmNWrO5nVHRI2Kzkd7BQAlk3Y/7
KAmbWzgrxhM633IKpMWCvSgpbtoG2NbqanTvWql4n7KWVTf5og1PmpX0JxMER78hydy9UrPWPWW1
pl/roLf2Ro35i81ra9624IXvPA2gFcCv0LvQtNgA7oduvmvd4d4wTJqhk4FebFOVLKubQrqlQc3I
rDSRbcpDOUIARbVGV5BBshel13T4O94nnjLzi1QYs4TeNUqudJFuw05FiCCz9oaUOeSo9lwbW5M2
1IOO9vKUWiyVZR7P7zlmss+haCnUFpu8Bzod6jr2IJdsojRpnnpbAipkmhhElcXLjFsqYLOTbEkS
RgWvja6+oTV6oUC+HIcRFTRWneyyFmXZUtkL/ZL4tfFTl4J7Z5VNiiDWRsu3lRWynHTIfbOmviaG
xD0UsYi22DXrPTpyi+EsPt2Npsbuys0L85nurcZLbKwfdOq7S1U1467vqP5pZzp0abT4bo7TwXdJ
rqBpX6UkzbXFVd95X7VBsHUQRXiwYwmVd17ElTfwaJipEW+ThnT5WLg35WRPJA3J4WRrzjLCbswD
q2PX0VMx+vSb1anFvnqlKSe7RE/xpXQnsR1wKMEbn1/JZ4t9wwI7HLopbUURFvTK1PyoJWa4c5TA
k2ogg9W40ffxgDZtUDM+6baiZ1NlJegADwN2bE4iQFjggJwDcgxHXH1Ocmv22Sosh1lNNigk0fY3
JBrSBxZengegoYb8bpJxEswxL5sUuzAs9GXILjWnwfvE+IYeq6DSqOKdyMBke9VyLbOFf66Hty3z
3/MI8x2YTfbotcazGbFYS63cJpa5rH7wV69U9saDoxuMYxwFLQFoQelo1c4QmXUYrWJvRendAsk3
qCwpfQ+txKpuPpMmahIy2DzhKE9v7AiNkmYcKKy6/bBYw4s2MQYxTO3ZJGwdMhsV8tRoyb4eeFFP
bv9aeGlzO/bNbV8Z+bzRK5dXu6hLtY7Ez67pEdKjG8SYoHG9tAbtzdKc/qoySoh3rP8bUuVwPaKP
ee5GjPpRMV0ONfgnlf+LPvI/c+u/zK0FklYGvf9vc9YOWV/y9vqjQOlff+dfg2tX/wcfocPEhXC1
avf+W9fnOuvc2l7ZwQbyvO8OrP8aXKPr09kKeiZfQAcwzLj7XxIlyDiS7hqDbh24imF78t8ZXH8A
QTAdR80HjxmJIH9ES/izrC+iT8WdTXloGATb+6j7cTFZRuxdWpTG7caRqrwk8wl2nse+LPjhXP0G
avMBloFNGXuMi9qREbxkTv9BVNg00eINtLH2I/O/rTMX9lYkRo59JCkO/8GhYN0hn7JW3P2HQymT
KCBBnb9HKpOwY6cXYLZI+SGQNP/Br+JUemSgCC76R6LeIqaMqaWFXHuaEuTqSxOorsv8bnL6459/
1Soq+EGV+f0EApLULXjX6DLdD7+KgXGf0ZTv9l4SggCaDRzSvf0+DXYQkVzqQ5PXVvVj5tcYaf0/
H5x78DcHJ7d9vYvBHSCA/ZFJ0+HbCc266/YacUy0LyaSowTbgz8f5dd7REImNJCfYm5kb/jhKC15
u0xIwx51uGUr7s0VsS0ZzAzbtC5oHvz5cB/4PpxRuTKldMDOBrfJqjP58UeB0zPYjXb9PprZb6K2
/uaYxrsLRRpNUHFBwOy/xJ//n7Ry+f2IYBmRj8CCRDvyQSMYxuj/XbPqV2MLJDPs1lwsr9r++Xet
p+nnOwWKIqoUMMY6gltzPc0/AIRQhosya7J+bxKHuzE17TJamW/CMHwKSbn589F+dxZ/PNqHiwbV
K2qI0uz37jAK8hSY/w7Uy3X6vZ3lUTln2Zc/H9JgIf3lF6LksWk7YGuFwfPzL5zjzHbHkcdOxLZ1
xp1Hc50I16NdLQjlqwhBY3PnwNfzG2Qjb+wyXHa45oEJeLUfCG/d9hOYODU69ddpIr5xti1vY5Bc
cL+oGU42wwyRNctfFqYPEfTfr7+p44cRaFW/C5V+/t5ui9+0Yty7T8YeOYBFEYhnapLDVtNMZIyt
gFFIMHdgcvZou03WC7XudNMLt74Gy2lSD0beWSBe+cuzIH99wiXSWqKVeMIl//vwMKReDsVF5h1k
oHhrhKSGJYQVM9y3u23bRO2nKTEREo22lwdkZZSnqWSDCw6FAIRiYvw06CV+9zbdNDMyCRM2RxAS
DbYhrG2+iHpDAbtdtONC2E6AwQXTqSPRPHbKe+wBczx2gxuSfp00vqL22UGAp/dnKncL7fHUZYoo
Ui3v/S6UHvZVeRFb2ScM8u11ZtG0mskG2imksHTWujNt1OXQJAA3Zys3N1OYh5d6POtPmmqGPQIm
DU3i/J7N5l3n0rj08B0eOtIgznxyufvz3frrA+Jy5VGtSYt38C8JaVMbyV6O60Vv42stY1OXuPpR
JNNDv4T1lqmy+LcfSY4oWawlRux1vfn5NvPUNLjeknV7FYZH0VpbqJdfvdK6VCYMG+gMz3/+hb+u
2ytknrk0kr0VMfNhWWvRi5Cf3Xd70ltJMBis8RjR0iCxSc3Bnw/1623qYjq3Dcx7REMRkfDzT4t6
xLhQuXkLuoPEjNiIYzXSFvsPjmLZLmUKPBfO4c9HKeiPFN3ICdRspatN43jaAYaMe/Pnw4hf1zF+
DdZ2l2qR7sjH9J8MHo2wYVTvp0lUAc5DBl1TAT+vRTBihXSeJ5Mbn0gwmkfuE7iPfcXm7G/LksnP
+fmFAQAAKwopGnIdl3y4fk1TWUsyOO3ewte8HWEt7QDudDtr7BLXR5lkHXFGebTNqm95NTp3jPVp
N6COuiqWxTyxU/tb3Ibx2+/k4FjFu+RRs354rUQWIZphbLb7MurLI7kCW0/vgatgqr4Ocen6DPTr
zznEGT9vtPncM55egeBG4LkMDZ0y/5aLabjO3Il+2PiCVZFRfNLV93PJVKHuEnkgS2E8lXN+jfP5
b8XF73+Ah7EECRDcy9X98ONbOBRk8s7uyEmN57tIOfWuH63oU8wq5teNkwZhy8yhcOyON5YqTvCL
Xt3EeWiV7R17ZB/+5KphC+bGu61IB35wreXbAi74ZLqxtwMLMwdjlmq8K7p8B/+p/ssrQayX/Zfb
4odf8OEpGLucL1zN+Aq0NDqFi1eeEInCcNf0oEsUi3yP0yBN9SNSvMFva5rQf35AzN/eBWRd4K0g
9IL0qp9PoktELc2Mvt2nWrz2wnNXfqGsunGsFrOOp79V+TA9OYaIv4JI7Poh8pG6oc03Y0jyUbsz
GFsFykahO4KGQqVi9GjMOOAeT0PKQC0S3+ZSCJZK594xs60kdTmwNe8JZq06iEHql5oknnRBg+YM
+r09c6DI+s649lr5l3P+a+nm2uwGMabYUD7YLf38ezGqOFmYsiA0af5UhntnSPNAWxi/VYs0/1In
/mbZtqmB2XmSQ0Gt+GFHwYDWLhWLzr6Oynfm2CFvbawOFmivvxxp/aQPdxJHWumglrXmR3x4mGkp
9zRgJXeSih4yYUZPab6s1quZ3YScM1RUuq25p9AWf0vZ+M3b10YODtjV5MVE4f3zGWXYi5A51TGc
OfNn4JY3k9Pc6Vb4njvdF7a89l9eUN9rz19+q0SdLggak3iLfj6gN2jtlCTcsmzDy7vepO5B3h3M
JYYfc1i+AXV6qJJ8CqK5prixXGJa24hJGNXKn5+e395MmAl5s2CBg/P58zdJ+m6Q8cDzO7pVF+i1
g+IDKh9inCpCH5u+//lwv3k1A6bBzginHrjnxxXb9tIswqjHRabBt2cEH/pL78Z/2SP+9vwKOhnc
SZxeRP0//6q0FRHygbrds0dWvjtMyBvKlBiLEFDICGCROSjjHNSBGGPCCKA97nZQftrFsth/WyN/
3ZRDTmVXyKbc+k1G5YhGEusvogRz6PQtOE8oSmq5mgcihiMiYn3atwy+nM7YVFmv/+WxEr97gqmG
ONnU7a718V7rogELUKkjpxRW/KV2MMswQYm6c8tsEEmbXdmEXfZ8wEabPXDBg93kMsCFydSOOIA4
g70xj4iuzCgkeqrrBQoC2b79+c74zdd0ARPZrDGgbZlQ/nzJYs0lYbC0m709hWrXW1DHrLbxkL/K
5C+n5DeHgttlMf2hL++6H3s/TNOQZINh23fofN4tc3ZulzIu1Eaz9f/gZ63xpDgO15baL6taXdYL
o2ir2cMIUreeFPaump3wIlXd659P4G8WMY5EW4QSEdDsx06FsWC8r3qOlODwC0KshfdF1Bhb3m7Q
USc8HSQMzn9ZPn57KtlfW4zKsPR4H64aweYlqFjZ7CHoDX4hJ7JREZMGSid168+/D+Mzt8CHVZNK
Q8d0jO3YZMX6+RZxM3wwEdnle8bserOzYWEwsYytcQlAsJTk2qjWCAg663K/MYdR27Fz7KctYkmz
AJEjebgSkx7jMWzn/NEAPkSmDU6VPoDhZgMWCJv4FWaEdpWZSNB3hMtGKSqzFcZR8pPMdcYIV9Qb
5CgYjOvmfCGJZd8nUP2WLVaPmAS3LBYPdm8sgjHnRPZgKorJ3oIwio1nbxRJ8c1OaZZEm5odTHwx
xcTmBirJVIw7pxLzMSctTO7BVBbWVtNrcUIaN2n7FjFDey2LsneZSfdzeGu34CV3/H9thAGo2mza
IMLLGLvDSIyuXKdcARCSFLJdL5v8ftAwLp5UqVUHodAfoV9QhmKKjKydUeyq+IE0fIS2ENW+21dV
tpsZbEfboobWeonWw2FOb3v1SG5EO3pZAKtvnoJqwNpwUaBi1Ok7FLUR1MgLKa4SYkZeHag92KXD
bvIXUi7VPdp5DShN16bzzRg6jOQTCwXWrDVEhulV4UbbntCFniCeeNo17uQlOwvCRb3BMb4sftum
3r5UvKK2ebi2/3TNQD/aMHz8lMao+qa8qEy/tdAvQ92p5aFw+1v6vLsefPJTWBv5c665+l1X2nCI
SQQ5aDOqHrPxzj1xVmXT7qbYKe9CFNmDFQMLhf65Z+Q1BpmXFbuoH07mMKNCA0KTZtg1ZG+QqJBO
5g7455tlauN2YITMd1DO3obes/WsxN5bSAU2VMykt+KKvWhBOHxxOqh9Vj+jjXeG16Wx5WEw18gM
MBMyyR+B4m9t4Ec30ivUVuhlgmYZ2QtME3HhFnl8BcIXd4MDWblNwsdpMeVeauI2ITR2AxIqPIae
lflTmvUUFfg2c94SQds6y22WT8emswiJXoiBSpbsnNFdmkZLnbJpMoJFz1Aqdeis0jgc4NxDVRpN
RrVc2ZvQte4KLZ62YnRjrGIKks46QA2N2VglhfpdGOX1S+m2+mUZO+iuOoSnk96pd1trSl/rAHC7
NKz3GGclUyoIhE4ZTkdTT4xjOztYTyfyiyHRJ7IWhH3Mz4XeN89lEh6wDt0n/fwMRLXcjrq3WqjC
58JeLQNRVrjHoXeAh2gNkFipPUAiCE9taCaBHVXuVk8tjeuwGk5Sj1Ek+4a7RGnDTRMpxt89uKHR
bC+7OXSAzKxAJK381jZjfcCOkGAJK2AkF+7wbrUMyudkZAIZZEPS4cPpq6YkKmBDpamgs1aJ1z1k
lYs7zODmeSowmU+B07CP4GXKIpFGeL/wLGfXDQFytEcgobiZOOrkR0PM7Srsvot7wR8qRGOc7pDA
8bm9dOcxGtvPc6ycFsmnEVpjFiytoT5rwtzpSGiZKkMYrfeOZlRfJ2fJ6oOZoXcLClfh6psr4biX
mmYTxpg5LsqlHNebdqI9q7c0aZvkoBRnClBWmRMFWwwPMV39G4Ns2IewKLPkOKaEx0jIzITfGe4O
2T56DahX0ylOWv2LrYfUkwTg1Ftn0fOLmpfsV4QAkY3wMIIYP6LDxnfe2vfWkIXvHs39Hl2RjZGr
BtEQLLM7fWLOVLyrWqEtnYtWvIDKVQFbNHn2SqP+DLt3RFHczvuOiuXBhUr1GSkCzG0thzPbGc1p
qdhPJ1OJAcwy2ye6cKuBvMVYBNycOyE2veYZZWDztamtbJdNWvPsNEZySCFEoEQDXrtLkIU/AXtA
2eAAJgzsUBZd0C8tD0duaBJYqQV/zraln1JwHUHWQqqihbxlV+qpXca+qTgUNez6TZdEw2MTjisk
WWJFZ9w8hgnOJQv3X8FoEEZbnK/3oDaeYNjF9/A2cgTUqgfzzenUHkHr8hOdNQPiIsK+dEjtbHgc
jKkfr6IwjM6JC1iu0uvlqupc99KKLT7VJH/R0hP7fugQhW2oRJqTXcfxGWJp/ULrztjSOJPnSPGo
bsuqWHYLutHdWKG+3WPEjc44IQfHryVkOB6ihoeKq0sTvjllkD3OhJ/WX9QQqVtrUeKhTTjfCQHn
e8Ik570bc1I14okQhhjNbY3w+otcd5h+aS8M1LMmJamdiu8g0Rez7BGhIJTVoERLvctlaOsv3Vyr
ZzIgDRzqTvOVgFFUuUsfc1rBwoaniG4EVIGuffPGVp6tpdFG0HVedJ6giKCDsgn8eYMybaG+rY3R
tHL0QyKcLwWvZaRoXgqgLnabBhFQTOSUi7MRgVKli4dazPKcyCr8VNtxdG3LvnqxkXMHcBARQhjQ
6wXOPIpI2ZvGNsJFd5qVHgYRdtaLFfZzIBVs+uRqKesidjQ0Hfxt3JXRucdrv4AskVTgJXyLM8Sw
/KiI8ww3nUcTJyCEKTzFRcd/EA7eSlQbic9Ml7rqNwvPOW2ssn0C3Ta/u87QvjmRJf0wnPOjQJjE
Xd6Tf8PMxZD3CZnEj1bV9Q4qT75kLvXszu1U/WqS/HeveQuEvboc4/NsFyWhUEBdnvNmmW5cu+0f
9XrK7pL1chto9y9lKsK7xho4UKbNO89xkNBSZMRnq+WsoWybbzDlze/6UiUQ5rACIe1xwzsg1Nax
0ePyEtEpn1gtmKGFPn3yMBS/oYsFaLAAgom3pA/O705Nm88Pe9KHNvRbUNGBxkLwZmsVRHIL5w+4
Ts0O7ywyhRcMSIi7j8UwYKOOe+6kBdUxS69tcaexZsXnPEsrgQR+qW40M6WJO8z5qoxt3Xg42mbl
lj7oy/cKlAYgNp2k5aYYm3dkVeLRioDkDmMrvuHaJiGBR6+5ZbVY3isjrZVvG+WcoWOT/Tcgvbhb
Q8jEB62uOS240FS7x9Mh1GZNmH9YyIy88zqd1cyxh29T7Ta3XVjS+G+M+robZlzKYOhuRedG59Bu
kn3ngeFLWhf4PVodIL+oDo8lyVZPDaQJ/VZpOKMHNpQrhxGO+TsVtXPFnjjc1X2oWMQgYNE37cye
gbDpviyt212HRR3thzwfDpZdcGl4bV6aysqIbnKi5IYw4npHIkj7SdUD3O0lfu9wUO/qFlFcEA61
+UV6kdxZNRTx2gJOapgYquRg2nvB+dow0bSCrFM8h8QMzHeiUNMNRcj4Pe7s0cgjCyhgdQ905woA
XMIsUk/Yy+DJGAk5uG7o/+h9PJzSolYcNrPP+gglHAI+64a5MF7XE+1qsrX6TLhueG+HRnX0pgT7
RZcUCyg4ho0NwJejTLrTMM95QPTmcKVHo7oESFqe8GEivTFMSsA1wpIW6qtHZNUxI2X2LgNY+TYQ
uNUgcmdJIy9nMTGjl7ao/amzLqYptZ6ot3VSSabqizeuc6aKlDQ6y8cGqxLTspiCdEir+cmdxuhO
L+Nx50z1wa5wBngjOLJN0lQHd1xe6f8Vn7MCLAjvHE6SgTaUhZ4dju/MM6aANMvaY6bp+IFDjTAf
TBG7tu/lRRFCWLUAgd3yB4emfKg99A1uZXP0oru+5SC9DJ2bHmj2hsY0JE8Sul4hzNqPRCHkhyRx
HicwTnvapTF1IKXcplgRHFUyxleJS+OmEsYxBPjyJdbDcTe4mr6HargEbtKbwTjwMLZ1TEQYdsNt
NM/2BcWF9ZRacl/KqdrxOLEAVym708iG9eGR4vWO4dl4mmpLXHuFt6BaKKyHGpSiP1HD7iRrFz+t
zR+FdJzbeeAqyaGdmp1DXYj8UpEDBDH128KoCcNF1CXXTcptAG8wSkDUlDB46xo+rlWkrT/V6A0Z
IOC0QpnWO1j3DLRdr0TcZadoLA8doFGMUZZ22S+TScKA+9oR07DjUdyB007XVERMt0jErwtLhp8w
EFNmWAMgOEcnS83tkjtXV0uQFaZ70c6rqVyPt7HMEa2ZSp6LWlaVH4+eYGiRY2mYq+HKlhqvnQLO
Hg+cXcL8m1LiGcxVQZqSobFRqmRbmmspjxEztOHKC7v0uTAsey8FDXhaa0D2mqWmpdEnGrHbodlc
zjSz2dU52Jo2vQJ8642Jficd2DwpWuRw6PzBbbMrAFnVRVuS9NFaVc5wFHlrObYdbK103uBOOohJ
8549Zqbsc15VVa5BFnLxG4L81pSdGHjj0IlnogPUsTKcL2Kxv4XoGF+oWPOXvCUcJm1h/zk5KRsY
taNt5/TF7WxTseSzwtqGEHhB0UrsCeXQdCCtYEhOmlmNVjA4eov3MQPAwaJhV2dtJOl8U85OdaZ9
U+kbA/tYxRggZxHCrpq+FEVa3hqNW9xCUcT/mswsoGk8dm95a2BQbNP4rQn1pfYNjQ9sUAGcJN6h
+xnCx/isqHi4bgmbHLDrOW8JzTaPee3yRvGm+jNvS3pnSy4whUQ0JI9VmBgP1MfsTLMitk5RNrVv
+He7t7ZvaSK0c1+8Z9aaFt0uXfii4/j6kn3nvVcWCQltM4UvQFPZhFthonl+vYTtmyaxQOArGDzg
PJks73NcGlykeBqrnRN1BG1b3khHAw4at0ds9BQ4VUlGSmz3ODC8iNBfKSR/x6snbBVO6mUysEqd
26g08eYEQ8u3hPuPXCooUWk5bGImDpomVtleJIvs2Dfq5SAwh9RjEu0oXvnkRQMFerRG2o9BbHmz
hu16LQGQ9lO8sJnyLlMQIWVgK8jPfh4CLSHph1edn089Ng01kFIPc8GDWRvJ4t3oe47aNzhughE9
58s/T6ZEGItAm/FkAiZCR5nmiAUIKfuJam96MvJxNraZTy+IUw+CpryX6MfKfZ6QFLwqCxBMl9lE
2qagC3Q2cMyLXScXeTGrrrqXI4oKLiHzVn8MG35f5kj6IQpfRnrRomIASjEj/EBU2w3vg01vdNMb
JDJd2ZqIH7J5MABok6BCDqVzmzleE/o1rqMHwgDa+TDRhg/PVs+PPhiDznekKudbJ2XIxbNnRPLM
/7BH+1wTnl16/0Qx05fhLA5ax3+/lEb7lrB7STZ82ZUgPrTfEvzV2GF7RWhH72EQIkojIRU013l+
cBZKWF4l/b/TSAoa5Oyqo6KTsVWnR91WNFEUsxU42U2C7Jtnig03L2HeX4BC9DXz1O2RVRkLeW3n
eDB1kuQoIXOQzqTFow38JGAlbJu80k/MpNVhLHrztojc6RItU/K4LPH4CbvH8M8x2P9oUP+mQTXQ
9/3QOv0lgXj/rVJRQvf4n8y949v//l/in3/nvzWoK4LOQ2RkgJCEMvl/4Umu/AcQdFoTZFJ/1yvy
r/5Lg0rv91+aU1P/B4IHTNlkCDgoAox/S3IKefKnvi5bHo9MAo9lhaEmwqK1yfyDFg0UAOE1lZtD
nog+j1k8bbqWdYgh4TMes3sFuLVc+z5uIZ5nLKC73pl3La2hbu0RUdUbRxPg/bFdO0ilwFvtrV0l
NeuQbdZOUzd46n0OUUFWax+qWjtS2tqbYqSs32nf+1Vr58rM6avVLjyaEJ/fto+cO1zA7g0mF0hu
XXFRjlhP6RmsW8am2baaAeV47ZbR1PKboTjPrUGg7dpRS2mtqbXHhvNfBpUzOhiBxv7BSDxceGtX
DhgAHU0adePasWu76Mm2CpTpazfPWft63drhS9den752/YTd0mxZO4GU8luL1mBPi7Bfe4Xz2jUs
aB9WZAehiBpGUtHoLSZrlxGqzLIx185jnTeUCGs3Uq19yXHtUI4Y37Y5Tctu7V5aax8zWTuaFDWv
xkCPkzbdiTcFKTMJjcp07YQuXRltuaqwFOiSFrRLO9qmdFnO4dpH7bVmOtQmPbnJqcSdt/Zbu7Xz
ii5nV3jj7SK64i5D9XKZ5K6C68BEO2Njl1+p2ozGreEOrDJlkz337BhvGdRbR7PVOt80S8rgOhrU
fWNq4T3wLXlhZTPvNK2Q6gA4v2HVqZNrVeXjc+ixXCJU9R6nwswADFc9jRugOZfx4BGpM2bscdAL
3DrjyDqXmxQSuTHIQ2e69WcnSXlDpc6QP5ZZKS9kTqdfN3JCicrvb3yR0yCP9BoPV2Pg20lMwcnz
jF6w36R/0Bp1eVKAH3DhVHp5IueOKrVxSwfCAaFkuKIrkg11OnsXMwOPnTE66YtjUF8EUxiVW2ZG
4eP3mDPXDIvtVCTVPVkJ4tq0p+rCWt8AlLvpS12HvBHwz/LKSrJF7ApAVtuORuMNLo/kuid8qQQx
Y03ECLVcv7FQB7LZmK5L5J8gEFyiHXUzf5xpc31RvWMeNSLVsJYQkH5AEMl/Ew/TDSdQ82lMk4Hj
IVF4oFeEyK/jI9FMzH2gl9F8Y0AAe5T4ALODbAd+fDNH8x1hHXzHotLZRdk9FWYlsY+aM9eBQAw+
ELZi3Gzhvpaws3CUTF1Rf8bokvwf9s5kOW4ky6K/0tZ7pAGO0Re9iZlBMkiGKCalDYyiRMyTY8bX
9/FIdVWKmSVZ9bqyzFQ0iSQCgA/P77vDPsFGQlMgOfHiyYR23o+7/AnpTXIig4YNESvYvdXb9Td3
4jwZ9hVSTP3JUti5wQ53Gn59ji3cQ7SgQmebc721HcbBgzNpaMzoirdcF2qlW/aPbepg4eGRa7NO
9I1fDqr0cLuPPu4Db2ThEO3sDiwiG2i6M1YiLXTB0Uk/X0Ya/plcbYHu1q+smfNKMo0SX1lZ3Y01
YasrijMwTgCWJ8o18fuIvRAmP4XjP2Ah7lxVWTidLWq6jVKcSkTU+86hHnipfe+UR6PQnAgRjvUu
xwPha+fHCZb/lYfQzpuvm9AS59BMg/PYGMU2ZkTitibd8LMU4GSjW8TAS+HELxoCrujPBNPlUWx8
qBZYj4tH1YsPutxXuDNuL28LA4bqQxJhaLBus7Ds1hYszHWV8uRm33FvrKZ1wpUXYFYKuM6vR7sV
rf18YtQv/EEP6FMA5LcWTZWs8Wc5tWV8GjA57Y32cWio1Qe3+lwStRUVHvYkwa3oes710X08mJiZ
dvGhSNWbO8praXMi6aiIS+Gfp9bm9BDvO295ilTrbVxzCm48AH7AY3ebtQaOKXO1xhGtOnfsY/1K
aF61lVjemeoHQ4DUOnkDa3hmBdHG82sbfSLsx6TAt4jU+HFKSc6ujnbph/dWZ0x31iRIX6oiujVo
HeO9V2XpijQJZ0scL6AKfeXDMCB97IKsiTcGaVhlNK2HRnzD6qO6buKkvk6Xvt2WAtExNNtXZXWH
MnAf2CbzdTb0NnVpFH4yIvHcGsHr3EM1X0piB/Mh72DDlBCBC3vecHDmGCmUGNa151UfekwS10Oc
Ll+LwaVco/+meQe7usMfLe3ro/SzPTywGHuPhReceNZuanBtS8c5Q9NhffRminaK1qtsmgttzmMf
RhbhjRn09XYqsxCXVbznowXPeISujYkqeSor84agXv+oGPh0Lzxz4w7hJ9MqmrVR4MFvzW/2XJ/r
JPC/JQIMjJgy87MPaLexsuyxg9D4gs+/vWWuk9BmN8TN9YjqyK7qtD2006yGZWE9sIf8EKWLTfEa
oJtbQJdk+KEp2q/x3IUEwOM2RTN1RMQR0YpZo2vXVkmL6rfLIMqbyvKw0BqzB4YVCSFeaCHSn53t
KPqSrPneSA9ZmdUbpzXwLrBE/a11RbbFFg+rAWRmdl2/9BjzbpqglZvUGp7NEGdBs2K3l5wlIIL2
r0gzPjWxvTfnJkTHXcOtt9Ggu+CbRJTTWVYOjuuwn9ce05CTVRk9E5GIpLq1Nx10hZsRr5AtRULw
1fHd4exzxvqY4VhKDYGDMR1Fbz6OXTiCSAocJGCypB9Tn0QSp3WKby3est/Ay/KjJFIeSX0b0p41
gCQ8Z9xlLT8bYZcxL5158sO0eiAKCppR3FBZ2ZoZUqvgVA/1+Bl7qvzzSDDeySNEZu1SYa2QaS+b
nFnESt4loMdxia9VSL9NInpMo5uBVol1bEVoTau4XbyTkE2/C6KmMJkS0VPnTcadhx/lOrMBTHmJ
hHWECse2IUsR27oK6zurDBFANm5N2sIysg1OfXWqiKY7OvT5txid6bzLJnyScDXP4EtJusU2sCwB
ykvj1EWBe0WlkGHJUDXbZCKpFOPbytnGanorCyHurCLqPo4qGQ/ELjS/ew3a8py1cMOxkLOtP7Yb
w8HcC77VVVZQhYEiG0ezYgGrLdEcKnhq6xobFHo9c0jfy8JVr8mhQTj5F7/N8a1R4XiXeYZ5q8JS
7XK7UvtGQO/qxyxcUzPcTnTlIbDuIxFxDg6WT6lSVY2t0kADe8QfY7Eya5XE5PAUjolRucqc/VIt
t1MSk41AS2uFvYKOfGyH+0Ubs2RD1bJzDcHdPNLtb9J2pF+ZGZ/sjuAoZNbfRh93mMabu52svWjX
52G9MmyitRSJqht8zZnikOp1D+PMDlrdlT62W7XsZ1we0dza9bSfxglVpL18mD3bP02JsHDkDdI9
DMk9GUak0FhqWw1V9A2F8t7u2PIwQs2x4Uj77WRO0zEZkOv3aRvijRreJFFzdkLX3RC0kV7Nizdh
2Ql7ldaGEZMuBKx7lhmrq3Xt94aXaJ1PnFv1PivGNHqwvRThp+jbEUuzdnQGXBoNI2JLiBocSDNp
RjNAwZjP09VE/bvcuJQqGFdEReZu5zZFRBvUApivx5oxX7Fv99Wm8PBPXbXREM+vMRE1g7PycJwU
B21HxFn6wTDlsCtKqSGffvwQktW8tealPUUpQmKMRZxbgIXnZrGRatfeOZEVCvilw5CariX6cTe9
a/za/YJFyrxORbl8sVqrux0L39gl1vBNRTPNOFcMt8Ew2Bu8zZ0j2SOjPrq39wA94gbApTlHlCpb
EQK5zgaS8wAT1abo05exi2a6Icqx2e/DY4FpAEpn0ySVosVObcCaMQRfYKskUgroOtmbgXyUBvJl
0tauF5tCG1jgqy/GYYWHDnFeVrbOcQHCC64Fk0/kcY4w/Nmmli76IyCULyZg4Vc/c9ObcSxb6niM
A2zcYa5UKj+YiGpMHO6GxaBX3mXYY4YBiUKLM984dN8fCExcfs+Vmd+2cfHKATTCmEsQnLYaO43R
lGGFdWD82hQFu77RFF/9wdNrVth1u75Mhp2yTPWJ8sXbCjoPZyLZlzU10NlOUvfOTtGIo9TP7aPp
SNKa5oWZ1pfjk0diyzXZaeXNkg/4S2JskN9lZeO7MFbs+AuEEHxFwjSZdgRZshWYUtFx4miIwH7M
ZfA1iEwWjiFyrTO9huD3Di73p8Uuyi9LTBMWeN7W1k6lr4NmzbF8LHU739WN/VC3+ElImAjMXa4S
3f6vNRGAVLXslGhygKVpAt6FMeCWcUJTKR1xGOHid01EUZJe2AWlJhoA2mnSAT7nFw4C1bOmJGBI
qwkKtiYrgBINb7EmMPiayqA0qWGC3ZBpmkOrCQ+g6jeZ6gvOWZAhvMIc7iNNkCCnCCRbkyYWTZ9w
NZFCaUpFqskVfLCPHPzCjS/jakcQXnCVX9gYFyjjP6jPL1AfiKoO6oB/rTz+/aWNKRYILPsz8PP9
x74DP5ZFCAi8WEgIpJNp9c8/gB8LHbFvezBzMa7+B+bjkDRiCiRJUBjRPoKs/gMDctzfyG60bCTJ
ZEY6SBX/HRDoRx6hg7SEPHapgxks09Og1I8QENtaw2mg9x6KgUVgXSZT/6ByZsWKrbD9/KcHc/8H
Y/C/cOm5r5Kya//nv/Uv+yeP8HIxNNbSN0G60AW+Z8RG7uQA4nbOQ2zQWC2dSjzOQERPWdIh/fcE
bdgI2fCLHGD3/z8ubZt4jAeotXmoP95nYmTW1EFNfrh0DkqpSKAFZCEi1+8969HGaIFtx1S6SxBq
vPrnl9e//sc792EWUkWSPsGLe395YSdRKdPcfiCEAf+GwBgIPDa7fqmPNN+53ERs+i/I2O+EmPpx
c1GGChxzSKIQoX+855K8wT6qpXggoFY8liR1kcHoEUbrI099qjsc1JxEQ9q91dMWj7u+++rVYAq5
4fEcGrKs9rUfwdJrDb24LewYL0hBsCDC5ce0roc6pFGQaJbPqq2tAiMd3LztX8gufuTX/nEbVDSo
jISLCv+9ACoY4SZNxJ4/EKPHWOlzsq1zaoZd0E7W46VrNmW/pEX/iI1+v6pkevioj8VfCLYUkH46
uYqYP2uwHnGGS2D6lfGbmUI3mGl/nF2ntk5I7yCYzXGf7H8+Yv46MX0bqSg6a1Mybt7PlUFKLROe
rAeP1O5zoicMFlPTfTQ01unnl3qndLvcq20B5VCkcMG/qNfD2e9K0+ytB4dO0NnARyjbDQm+4fja
2u3XKXOcF2KW9ezUzZ/a15HoBs3L+zQD1/n5p/m7G7dNh9XS0sz596NWOEYlG0K0HvqO8LS144d5
dSM6dsNVUmby/zFJfJY95iX/89330lqC+SAu2IN4UC3uNBil0bx0IlC+3jera0ynQUCHFgChSRjl
Ml+sUzHICcOv1ILgZKVLdW14w3QmPhfvzQylzU2XDXJrUVncx/EAdlvOKbMMw51pPMrY7PPdzx/Z
haP/bnnxaR3QW2CrgKP9TkyS5lHYBxjWPwB5QtBefKUOl3FzwfKUghKQByNL7swDLDBz2kYJGZQ0
RInEqecC+DXJnCYHoFxoUFohTKpAgRj+/HP+zSqI3I7GB4dxECrz3cc08B8aPAyqH+iF8kAuj9mq
Vf3JMkPrscnVr0a23kF/WHc9NLYO+ZzYQLgIqN9fsegikZrZ3D6MtV1du13hvoTYPfKHncLE0ECt
sj2QzTAJSSM3hxT0ZsRaGo5rRnvWLufuq12BwKYmK4BpMAkSGGy4wDAmLo+oZdfAdSHBqqMdfABl
y9bkzgTOo88NLeBI1z9/jNzB+9viTnjPpIk5wtHikh9X9iXIpN/AD3+oGCVrWc+L2qS+QVlq53iD
lfgQjxpAx3NWuEYOoDoUYbyTcYSLYc7vJhlvquVapNh9mEXn7wad8nmIIZlZ65JoQXtlhC7Wwaa9
SLzcEUZ+pAseoVSCM6xWYzTH7hrkjGg9tE3MDI6A/ZYtALI4ttmwcIO6fOjLLr4O2iK9EUVQnYY0
xCwoqJTJ2Rbm1bM1+9mdVc35q5m10PapA2DzzQuMgHka4q8zYWUe3aa43CQd+/fRlG5hrxo7re+h
r1UFHs8w63X+I+iXD3mQ+ErfqJ/6Mk8R6oe+/0HKJub0k0aZtwKza8jIdSMFju7JGbZYJ4IvjYH9
3Los2i470G1FD9SA+aor0cyJcRViF3EDHEzTCPLVUYufP8zjgMjQ59CrHoyRjvcK+Ll0sZMWGYbc
cVTXxOUWOWabElnXJkhH+RTFPdtuxhjxyWogMrsio6MpYkIrKA3k1ue8waerXPcFY37KhDJgtaEE
ZCEeanaBFhZFBGGohWwQ2ji7BS1WdavJSnP/Bm/KrGdntnCaqnFa7U2/PtqEus23MOqaG2NCFbeL
5qqgeU4wYXBFYgh4cCa714DgBpIFRGzuzSRVG2kX0UkJR+0UoZxVQ1jHaJrLs9UGyVFgO7xB3IO/
GGcpvO9of/tShDu8p6rPBbrLZ9xOXOCOOv7KQJm+RcQh0kOPo3Jj9ryedYxKZg/Nwt0Ulj8AV0aF
aXPQKydyi8ggISIL0obT4P45uUlUPxpukGTXA5T2jG5Bmcvi0R/CyiRdOc7nyt8UvubtrLoZJRhW
eChmQsH/W2KEJrDOnASeAPwTQhGKDSRvWT8b8eDZfNwsxedphl4c7AxTFz+LO51x/eZJlwbIsRmB
x7LaG3RqgpEg7zYfQReLKMw/TkbLG5vDjk1hnqFYDD4sVm19RfNkZlTCK8XuAxFFw++gT1R/kqhF
kHJYuptA8oNBi5GYsFHCVNCgIa8+G+pPKnFwOPeDpVsv2F+8hO44ksRkUq92OfyXtBjdlwnV79Mo
aLW1C406r/dYeBzWId8p6CGoGAdRZGT0D4rC5teDZfLhOHFU15R14VMPYrXJgFivgV/FY2O6+puq
XN503cD6zHKGv33uSETvFig85iGwPlqO3xQ+NL75i8XHB2wHd9Z5UYKdmgxMm+9Q8NVPOOGxxNCb
CW6AIeWNhEp3pgvNpp4YrKiXNZIaLrgJXTZRPwXCpxvdfm2kfpRSOdZj2/Z8efm0Bd696cpuHLph
lJ0CHl0y3zeXWiTLUSbdlbgFH6JosE79whsZ4EFez2KkW2bBhBMinc99wnHD1jx6uOJsz90EmXTW
1eMsePZWMXNTTEmulMVQeQnHmc6p/gorNewSIzK6r8xscF+CnF1U6vKoztltGxk1n1LoZtjOJ+18
vhQKS9aU8xFwy3sRuuGVtjmvtuHDTHClUKvkPs8CcSyJ3drTL2ZKe1VonuC2Z9UNw4h3d2H9l1XD
xtNW6kBTezqbaGabdVUh03OtrP5EB5fdfM4ECdwhOt8Xr100dwWIilzXVvHJB34GWmo1ztNNYyiI
JZcCB2mTRGWTQpG6HH5sXfrMqcTyNHcBVdcOmQokrNU4oRKoPNPBLVznJfZtMuvZdviAtZjSZRUY
5ZhuMfsLv+RGzMXLyxSyQjeddsME3LEp2Xm6jRofAmdsv+ay5R3V0JiJLaFbTE6N2pYOzd5NpY8q
WQy11Joh6bIM2FfAMOMJrN6/4naqawzzwfbmnpgGI875tMRzwIAZ2XHJ1aEuJ4DpZGJyT+oCnjtq
mw6Uqw6If39bj5FBa4u0c6o0ugH5ChZ5gCMG/92I0GUAd/g986cV0MEe0P2nWYBitWvMZG8LrdXE
nNl9iYuRZzrhh8gRQC8ChM5PZ9iGPJU8S+SNN7v2VSOZYbWnL1+MXbBO9azPyfP4lGJbeg09jNYV
u9QBOjBvNREk8ZH7op/DSAkqUd08GciJ7qc58l6ww2e+mjl+8CIhBmcTucx4pVo+yWUkOhMyy+sx
YQlwLWr0raVoHFDT4hNzL6dQjFdBpV9Q2jgsTaIKm0OhLPkEYjXhrclxtN0uXkdRBH+aGkjQuPgw
m6kLRz21HoURcAbAMY+taQqsx9FWPGRbYJ+4Yp2XMBcTWX/yopqJ3lgjLEh9h+xE1MgtSVIrhZUb
NuY87GU0QOssmykacURNWLrN1ciRFs4sf4mPKK/l0k5fAt00v1SMl21zXkxGVJ0btharce+LW8ub
UgToS3pRbBS88/PlqcGYpqOYjla+bJT+OLHHXWQJrNu675ivZRzJG8IHmVbLjCLQtxd7R7oE8hC3
jViOkozJJZyA1TFulYsJM0O+Z4DTMCbnz7PRbvhESyYuRsWu7HP3PBFgjbaCWCFskpXpvjiTXln4
bvlUTjTw87x3rrKmItkJq6gxJxPK46fzPhbNB8sUI0OE9g4RDXpcgeDrtY8eqLGvIotFnlIk0kdy
PHJBWgvGxOUB/LEW6YP7gKbi02VhVZHPjnMZu/iZsq1NXa0Ok5/MXxTb0MNlfDq0NPYpQMB+KBsn
u/X7gCESmL06OG42HGNg5uD7gACKD95qH1beulCDOsCaleiKavcl8sBSLqPCmzImBVkmNHohXO6t
prROqavRBvrDSQUkW1r0jdySlWheMAqBygEIodyULn6ib8gYC0YfRrj5Wjkj/zZTCMFHx8TvBJ9e
HRhy1qMbe1gyERPIzPLDhh0GwT0+7DWlfZ+SQG/biXWHi8zywEmdQW0ami/ajSzalxXQybqs2FSh
z8OGOKm37w6x/MrGuR8wiA0I+VNkQ8iph45FoYrUEO4gxEP+L3v9adO+Y5rZzcx1o3qezjgnKG8F
m1U+yWmm8HNxtSR4gO7OahROZ2xSR02401MLLR8GK0imA/YYZXxHT9asrkqW0RPhOXwKFyozPO0E
M9KNaYWLeuxcWCLbyMjkkzkiKyrrSd+vL8d7SET+B9inxR0eda+xERr4CaXtwc0bInggJ1+PWZS+
RSSv4LXRYClBoli2HipiRO2J7RFiMzuSltWtYRp1kgpl9shFn3nOSc0LrdxxIdynTxG60fYdVlFT
4c42TMVVUtfpre20lrVm1yyuONlPhxIXzXmd13VJ4o1dvclJU3c8MbEYUmRCqW4FWSwo0Trz2OjF
H+5IBBAJYYOaClUsJ5ic0HqjEqAwAF49rmHhaHyIUjoNa4XmFaRKaqKJ7SKTAQEkRdUeWXCUXvyb
gRqn0CVdEwcwYGCmYwfYGOu+GZkz+qCc5ayyoy2ZqjJuEOeaio8XLj5gE2E5aETDkU86XTaTMGbd
XtykysgukyxJmazlNtV7uEUQxFMYhIygy8EwMqOyPtLKqVnyOta0ypsQoIOnqQOpWfImIZ/1Cm6K
dYomVz5ZME2/ioWEPLI7nCvOYLzX0hPsn7gyM1qLiNVqIb3lceDKtClZIvF10GxoNszt3MABhSXF
ol6H6EcKFeCGG9bAV+Pk1ISj0lmqOtY91TCFupzBk4TY1xPVvkNNxedeCIlvIMnF8UHg9frNGWB2
E3PUM+M6A5KCmzXyBtGvrjAaMBJNyC4wVHeufISG/hUHtqk7tJxviCXp1b7q2n4HV1UEnFU698WE
JPWI6VJ1zR2zKoHz8Ej81GDbIKeHk0ThsbF4w+yheTQ9QnmgRNXQhU9qifRycCmZXdJXvUhMSBzL
wtyhO4WPSHdV7Lhy/BgjPv84xbQcY2zmPxIjk21aZgirM6edZceGqM3a6bCINWHYxr0ysKfGalyW
wdZW9nQQkWu89rXtfk1lv3wjWGAg0G9qKbfHnB65N4trq4bNaFGU7XPAlWdtKahwYQ8xym6aMm22
yDGbo2tPySnx62ATpV7ye1F30Qe40jjS9kU+b7LWNfdz4M4nadfhx9jws1e0jvwm8uzo6eLaL6N7
ZBWcWHPEMtaakB9iy5QcvE8XWOE/HZ5fdHiE72nron/d4TnH1ddv/wWL9aXEW+Of5N7vP/i9x+Nb
v8H2JUcAT1gPnxWCTP8vGZV/CjDXMTng0W7xAam+U3sdsuYFnl6cli28GMGZ/9nm4dcBkWE4QJ/n
37KWpcvxA1zkAoAFAZCqzWfgc9nv/RsaFfWqkLI6GD7OTOkcVx9kJrpkGwXMiUS4zyM8i9vcqPHw
7+vnnNF/ZY7+SVR9Dq1/idFKQnJ5kENR3ue9+eSGJroeaK3prnLGYLP0FGLKgkjl0A3fIeRhFW79
U50PUKUm656EQPXCin9L1tIt6to96tVw0ynyGPuxIA1k6FGvqOStN/vkVPAc13Tp4U5y8mHLDlA3
uwKPC3O5rqR571mtvZJqfEGdpfvm6PCcOWOZTd7anNCzwkbD7VfBybcnogt9Mqe0jVJWkqIxnEOM
rFdYq+8ckd3283LvEP1kRnwXe8ZqipOXuSaSsmqWV7fLjvlgvVa+99zM7Y60OsqRIrZ/Dxu8+RW5
aKPZym1F1wi8IGCdtJ+zIX/xTZiDTNizqbJb/QS6Ahqlk+Vvac0xr40IXwOsqzZ2AQUWxjNsjXF4
jOzxDE5MvqrwIi3Nfx3DTGKl6XCyna9RaVVXiz7sGSPic3a7teMCycQ99qHZ9OhhZzbWznNsI6Sa
clb69AVzqpMf21QkyAi3DjeE0/tb1c33Ts67mu1u10jc4Q0nOy6clagPYzJsBBWnqHhQIlYhqWVI
FKRARJWwhK57jYx0uLpRiOhnGRcvPSzrlUkpt+pGmBX6WjWO8luDPFP81u87Me45Z13D+CvWxmCC
QVRwWrP4zaaHw1kluc2y6Vrwcg5BJT0oWtwhupwnSmBgiM5DMihtKAwtF4ICkG6ILlxuqBiP1bw8
KYeCJnanx8J0N9NcEtATq26DqP6lHDir52J6DarleoAmu05jgjmzxn9OJvNL0Nh3aLKstQfFfRbd
YXEpe5tpeFwaF0Fe3TFQ7UNU8I4MM4As2A3dqu+Xa44iRAXBJMUb07Ih+jESwA9ROoqCYPXWfCoj
61XaKLmKCYvwLsqPAF6Pjeopk/O3AnRubXoUOaQXPtpgdyt6oTBMRSU5gxnx2rKShOA4nrtVeicp
nWcYBhgROu6pps286/TPcZ9kqaP4H23vOfHVfMDLZ1kZ1nQi06D+nHLSXfuogTfKCAeYOwy7fIpI
ZqDkIrmEeKHGn4djU7nDVVuQlDINhnGXxXO+1Wq2u9Ko550Z58OxAFRCrZXbr/AHP8+D8m6sIKsx
KJqqpHE2KovrdCOLBuZMtowvoV+RAROB9nr71GnKJ9xPnghM9UjSclrARbTZYHgh1O7ss7Jxqssm
DKFi+KgweDZ1N6stkA+h5goPI0itk4qOgIMkDvjNCaThvqyIgBwN56kyrGjd9q67HXrAsXJWr2Up
OKcZabzNvWYVEFi6qnX8RqGTvAgx1ORSImeo05CypwJRO4EdbVNw0IMI703C2tk+aad8CvRUSMaQ
7FrmZuIweEeLo99PuoqeM//ZN7xTL5rxKhzUmzGqa8fLjn/adP6me/5j90Sv4lJw4MVVS3i++xej
piT1nD4ds4rsUJBOu286cgCmU+I2t8jfvV90rH/snPxxNWwHQAPp1mCf/a5XI52xL73ZLw8RU31T
WqQc5USzezYL+s/v68dmxuVK2HiiZwEyJBn8fY9mJJDFTsO6Ir42e5Ehq6FejlNrnNd2u2qrK74y
f9Ex+7G7+/2aBFx72IoTLvre8y6ySxkDnpeHuXPjLWz5x2piYhs2QQOG1oFxv8gYr1XL6vbz231v
m3hpR2Hyjgsb1Gfrj+bOn1Q3dRaNSzoH5YGkOZtsxiK4JxuWE31rXqdVmh1MOb2OyGx22TggASE4
aqMk0cNKc+LodkTlct1HnGuQrxykpLmX9grO13g9eizfgSc04s1YrdLb0lO7AjYrxqVP4LvFxpuc
Ux/kxnqqKrl3XaD9iNb7GnjjV3awfzOEcLTHxBD2gekK8W4ICcK8iko45SEW7c6pzHtTLvfFAh3+
50/0vT/V5YnSMNalFaKqv/Sv8XYKSFPSY1UCz7ac3mYrcbaAZHDwsL7bkCZ620VW8ZAP8z0FdPEQ
R+yhzhK9NQPrsi5V8MrQ/YLpGj9uEmlRDGHadLLVsI8Dlnu3Top1FMXevpnE9By5Yt4XkYCfnczJ
dW+q9ozC8WlSWjAgEueIO2uxHYnqvAb/eAsTYk5L8MGVIhVoPxkpYb7LUxD1u6Vr2bxr+xDP7iGO
iaDlAMzZvJ6uMx//FNEv9/7c2Csh+N0yMD4rN5uRYFJj/fxB/s0Ko53ypHZn8wVk7ndtRcI2Gof0
6cPCOUOXExMrG2xgb0WP6xeEHN2i/GfL+o8Z6JrsU0EAffovfXclCJwndKQ8gC6dnTY5wvT+xYL5
rk16uYYPz8ihRWphtPy+TZrEDY5kplkeKsJYdm1CbJYTLq96pU8WG98aFR4z4RzI+jwRbhVvMaY9
GlP4e5umXwJvKFfon0lCRgOOcQCbeIwfCDG/xa1lRW+Lh4syXgnZIbdxEAHcGukoL+1Nnnhb2Iwf
AwQSK/IYoytOoaAghNCsLIv440Y29Q4BAQFKshH7fqqx0hLJm0t/HjVodjugg89ceKSBl1KgkpEw
uRgdlJqEOJjduSqJlSE35ReNZedvZizvQsIDYR2GOiR+HAC4+nSwYovyYOUcFAYQ+HVCsgH+Bxn3
jHBbw3EpWvHgVLj4NYYtRrNEcN91KWM5zMqt4ZX9bgwJt+k8XJP72Hwe09reBNpBMxu8U4jcf006
HRlAIt24ipWorhDd+On8BOz5ir54lfjJh8mmOqR1C+vSmPZZbCKR4jHViMz2dj7u8UI7R66Hhk0x
Ph28NVatN4xwkJ10U4S53GO08yRrNdz+25OEPUP/BweP09u7ZzRGRMx241AexqDcUOKQqzbycRx6
2mEd/eKNWO+4OZcxHLALs6whrMeQ+t2cbHBJtIXTlwcl2pJ2BY65QExHaK0HafF+CD9CaDRzQBoE
y1SaUgFG+a2XUQD2VeihRJc1wpqh2UpvIVs8R85czsGXNrNu0CLd0Utt1zF5T1pSYm/sun2ln3Ge
8vm68PVmzDCL7OwlHHWVSs57upi3TY/T8FSJNeXqdujSYIdd5OlyvFycySZSim+UKjt6BlqqtB4H
MKke2TI5aleTbmDqQxD93mozdll1LPvxMek4SAZZ1K+XhqOeu4yPigA6jBDkStrDo8hIejeSo21T
rVl+DyWZrHD9hVHwN6hMGZB1P+wsR7VbPY3aySXSdHz0In2A0G7UgVdrS2qqJTNMb6cmCzZ+zXcr
w33GsIIphhXhjXSnV6VN8HsecJont5gX0vLAOXbt5M4z/cAz9kVI2QiWHMoCSVd6XAqEh3DHOf50
+ZFD8b4I2VkwnGJgMju8sbvNLfdz3I7lMbPc09AOG1uoea0PRgQIJXu0B3BKqOzzznkWijSuX4zc
v5ne1DquK5HXMqLeewrns502AimHBuhey3Y4tyb73sAxCxlAutH11+WoXXUSeb6k0rvM+TLudvPY
jpAo+LGmsHGSKdOtzOQmGJTtb/IuatZgfCX5g/18yC0UYLhdIEKKnGTb4AHyCsVC3tZKYmkSsS92
C02rUpNXFt8+CYM1Ju3mp8Gm3DIVEdGemfTrKcL+Pw+orCMOhuyHMQIYBASU2X7aP3YDK6gS3VkF
HEnpu9wiITg7Lly8KofWnajM3jTjcg3Fgn5vARBMTvUKTskr/dF6p+ru7HM6OGSJR7eY81Pe9Y9I
PO91NQ+m/31//Q/C9guEjdJMM17/NcJ2eBlfkuTP2Nr3H/k//rTr/MYOAXSFyQRWGR6L7vit7f7n
vw3LM3/DYEXzoJkafAtM6e/omhC/Ce1WisAdorTG5P6BrlnBbxKukI6XwYuWf/n3SNQ/HmEcupCB
68BkEB78YkA2PfH+VNJDCcqX1I3Eh7attdXXUrTzarD4nOslh/pQO/CE4iRXr7UP0yKOM+OMQGve
lw7ETlJAA3edtxNGe2aYjxvDs9adNAivn+CCtOS/Q1RCl4iv4FAl96maalLb6S8RK4dJXA++vq21
UZswTPqb2pfvYv1WiTk747i2HGTkw0WxjP5buRiLWsXO6NwZCJrupjJPcvqa3fgiaV69+HZMMmsU
89jWcaRpICpTyw4VMVj2bNRfehGnL100zvdGBvsXIsP8aVaLgoYWZT7C4qX7NqjIWomaYjwiU+iB
qhkHLSOBSoTxy0etnM9+sbZdaKH/rCcvr0B7GPNWYZcHlo73+vMrKBbHSY0QQ8NF2fLKtXt3S5cW
0EtWBDjTn246f5WIQt4Tci1uylFwa7UXVO46yUwUuHEKYojtyJVc+oETtRufBP2nr1aSGb+Xjdue
4xlxt5uklGRuB1QTaDU0suRgT9A7CQKtXd0FgfoIB4b4gnq8wc9VPIpY7H0yqdPGa778aZL8DSIg
31GjiX03fT2AyUnS5dp79n4NrhyFJuG9TlWEnyz99qOqsp6pieHX+Ka6olOnrgpq160Tl8QSFwb9
jxZFzu3UA33VmcVjkO443UWkxR5H4uo/hDNfNbYQ30RdWZyHxHgXw5K/saNmuneD8AlBuyDqCrl5
Vo7D2qOFdkjKETNtQxn7DNuxzVzhLLuYBWPa7szh2lzsr6XX34xKWDQ7Q/cwB1BuCdKgWpjmbDtR
MmxNlNqY23zKa5n+L3tnthu5kXbbFzo0OAd5m3OmUikpNZV0Q6hKVQzOQQbnpz+Lsvv8tvGfNvq+
YbRhNGqQKGbEN+y99sl1q+FHIivC/VpyeRWel6OY8ubQtGgNIrS1rGS7XZsM45UPZXYRPdqyHH3V
IXOWUNwUylvU+HrDLtrjZuUSTxiZUDl8jRbh8OwJP8TrnTCaFSUKgLHkp7QipzC9ZcYLuynI7dcJ
pPPPIMeKBY8Jv/OKG7Y+wACydqXU+hCOKrnJ29a8jRaZRlBa/S2LMr452+lY6tdyTslVlHDQZze2
rwZaxjvdWjxQewEHzMF8GLzls2lkM0aMQb+6UtffQ/hKZ9dtwrUJbeAfRN/eX88sxLeBHdKXOwwm
Q36W4QJ9/tOZZVOYRHEvjKtszfkBrF25NyydvzC6DzaN6ELkncu701TzDxij0H9braY1kQ/yMyXo
86J8OzrVrVm/ippMeBQx5r4O1DcUj9mm7vziuaj5U7KeDf4q7ckYzvnZn6sI8JfZguDUXjxukZ/Z
15EhOUHLE9/q1BnTLZJJAoYtmIY9TcpyoNIcNp5qra3XGvY2gUrCnzn246XJqvnh67VVKRDPhID7
26b2rLOlqoidXWB+C4xCv4aoYl6R8dcXQAws0AqYqHKDWzX5TgTsvmZMiSRqDDuasq6DGMwkW2yz
QAZ3gVlX0/bff3S/hh//c14tj5+9TiBII2Trw/Rr+Wj/6fEPNUVSPDewGBvlGziQhbWamtp4TOeQ
78BKbQaQtTae0inpJUFrKlS3zJDluA9YDGJv5jOIsT6vo1OAZPCD5grac4itLMYr20RvWP/5ZhZu
xrFOOuMfJmj/2zfgLterhS+HldLXUOZP30A5Z5rEUUgtuT+3W0RH46VWcbyrSTVtYHdzzkQ1chvP
9jliSukZWz8o1QcrX+/GGvwIKmXjLMKh6sMZhXX2B7peadPJ7Wqiwp8Qx7F2l4TLB6t///C/7uO/
PXxXuIKOiokqFe/f3n0oHEkzu4N3rRgXI/jWOvrF2xwFhwbp3Ys1J/NtOurxLhd9uW+RloKHKUuf
zPekPzGxS9YDXIdj7g2Q1kRtPLV+AUlvcFv6VZqjuznQyRkL53g/FGEOkksP+lfPNcGPKHG/62jo
juY8E9VOkhlKFRjC5V70olmrFITmuEAjWgCorzZSyoMRwF/UhGVsIwwju1w78U7lcnyDzTvvm6GP
jgk84u1cijKgobDHn1bMeJH5hWss4S+2tZ0dFe6cKvtuwSDR0inrlZMpdcxdqAGl4KNOTYAsY/no
RaERfzYREtmtn/F/dmidTvPY2FcsqOBGitTp2UrU8tNUet6RyB298eb1P928WE6Q5dGkIjoRVznf
uubM43MZlsEiYF4w2UX2ZJJUG6/c2k++iSL94VSw6epYjsdssPW6WeAKBhjFM5A1jbI7Hy8pNLvy
H14EikQ+Zn95E0IHk90SiuF9lYN/Kxs4q4uObXx9xdncivUEFXJcfZ3N+TBiK49quRYoBdFuoV/e
UYqpDx98NCgdzqRtXOijNGpBUGyaA6cEcwAr2UwQ1UAJLEDFlru2ZmMFFU2Y36fBzJ85/tvv9uD2
P7tEuMaGUXEhACkHqLZKyrHbvmy9bSHYpa1Gt0SbkztsHXe5heAZZGLRHQLcp5tpVuIIHvgZZokF
IV/C1l8bdrIPa994wE0+gWdmnfoJEJkjMith7iPlPozWTO4Rn9qDYFJFybn8XKHKta8aQptnZIBp
RrSFqFunVwvpzgYgq7Pi62EtiG273KNb4WVNbU3OMuO9HwScoLjr++xUgSQ7zGE+GWwK5npPJy8r
1p+RC0yvy+QL90Dyoo2UUJlZDU4A1rJIX4nmDtE3ZLUfH5BALAQ0h9NgpSUScoN55dXoh6XAQcN0
MoORq4o11abBXItQS3btFoZNYfLtkuC2yquFRqiHhv+O2m4BuklSGmj+tetucPCUT3Hc6mMEONpl
fJU636UTMaGLLV9lNwYZoZQ/4fSAWKgytjN+9u9FXnGutjVN5EIMMtdGOVvn2Buy08SLAEJlQMtp
uOzW15g3nW8WGvCA96mbH5DHRTBp8JNdG2rLQ7toOlZaz/MvNOrBEUqtgfKP6HJm95GFRLuZh63b
9yGiGT+RxCvgDh4aBNMQSqky0SI1mzZkoMFYOjI3IDHzX0IMV+zHjLU9ytYI/KcowS9kxUWQPX9v
M8xZcxngBNfhND98naj/7Wz/qbOl8eDm/v93tgTcffylr/39N/zR14bmbxbAVAQgLgbH/9fThv5v
PqlI3Kyk9hFFuTTPf/S0rvMbU3ML6ADha0vADnP1P+BwLnA4n/EtfkWaUPIF/f/EGIw65G9HI+J1
Iol9ezkgST7+2mP96YKfClwApUgA/9bFeGOkGkZ3ZmfX0fGyz6Ls5yP+f1dAHPLieJVNUXZxnKJ5
YwSpFRgzbdxbscC/L9XU37tOG71kM7T8mzoZxx+yTdIY3bsDqjEqO8dYQ9WEjEF4/TYi6e5l8trh
oWsUO8BmKnII3GmQf/b95J37ugteJByPBvpnExRwMIin35TViITTGY7oApJj7/X5NqWI71Z+GXqU
IIXjf6LDyX+WKNVi1nuXNBz715a99TWLjG7edOjRf7XOXNyx9bzNUOOi/aQZeJsBuX641MuvY1zD
ZJy0/AWoC2Uf2OVl8DeKeyisYYHywNH3zALGW8SFDO5DyrBfojCMh6okHHEleqw1vWGTh+oqRk6x
DqxkRQGLx0imGSme6WwRojl08mNGtHLI/UhvIfvIN2tCnb92giLY68U6uQoLP3+cLDDyndcdvYpw
1UOCPm0PTSU4sXPp92bFZmkzF4X/iKsBWwqBO7lYTZyIQEpRwoI+zzB8bXBjh5+TZY5Yr0gpMNds
+7sbP2zatR1l9amLsnSbaouVhl1VgFPqMbxZDuCVh0aUWyRUwQXHBZEhALe7ay+K+oCSsDqASdbf
EaMGzOgSzlHWbr56rPOhRQsRGOsK1OlDRcp8y0yjzO8sEQkTtuic3lHMV4A+PNF/Q3UEBLdz2+AG
EgRKDDlP44ItFeHJgSnUgizGgMDeAiOI7MinGZOaa9dX9cYdRhi+VM3tqU2xwqx8Ocb3Qat+EUUw
dQeznetkY0AV+wXTFkcV6L8csZE7tz9K/IHGgdIwf4HonB7pY+otJXq6ZAX4/Ydiv3zvDw2h9Kr0
dqHhNGKVOrWzs6oQT9OYWMMdK744falNFOP9A9TWBCyLNXPR7IXVJ9dhEvK+sMPJyj/56VIbIOlu
Ep4t97809JlKeaoA1vmiiC6xrkMmmZW9sty2fxu8gboUQ8xzHPB3wOfZkN/26GrcqEOJF31Np8m6
IkKLCz4qQtrDJ3TdIzY4TfgcdrBnCz7eZHPRs6OTyoaVKAGkk2dfbbWpinXdWtEulRleC9HSfdEl
Mep2sIhk1o3NsPi2Mi1AcZV7BfBxyAfTO8/KRV9iNuZ2NMtFkFLz3DsY0cUKY060KYOGNxBjlHkx
FpcfuSids3aaKNwl4FpOdtEgTUsnQQpEOJw7GOOboS7o1LyORQIJCfWNr+vuZKddcZ2s0mXYXvne
3k/L9mqE+mGWfDCzKv2Ft+OZ0dfKz4MMW2vlbkB5E9oHv/XJ6Oz8Qqkn1rqscYixZ3uEu86pFRQl
fl/N8sH0U8ShGcPmdIiDdY+Ce9V32b3jli+h2+TrGGL+yqicQ9rGV98vJQA3K11HkJHWaWL23moE
TXRoZh/DYuYvT7sanmjN5cbsp/AoiPgkUNjv9wGOzKsPQH/D8ZQhamu8I4krBUEPLCUYp+vuFuGs
ua3HdDxPhTe/OrnrUkMzvyckO8eNIuVJoEh/YpjV3ajBz5HJxpozReCrYQHkRcYPcx5Rusgsnu9M
YiBwVsfp/YwF4WcWq+BQMU074LYHJ2MZ4biNdTzuIntGN1+axXqgc1/HSVaj0AYTKJoiuMka+4M5
KFzMGB7MGMF8Z0rSbgu9sOQcHsoDjORsG83OEhgV5zxt20G4AAwhDH8kuFl55k4PJykZSSyi5i7P
Ccidu1QHw2dv0j/2ZTbvi9Y2tybuUkT0otvhQCq+1YRDYeZifrmO+fF/SwNvZ3udcfGysbyz8AZt
pjw2n1gS57/05LZvwordR1GP5UNdkzM0WbW5y5Xb3fZzGxxT09VsHjKDyMmApOe1I5PuMXGd6hRI
7Xw4mlfacerhjACovA2QAsNy8aw7rT0Cf1rQW7oYpkckB37AzM1KyBII27MZRv1Ze3l0MKWXrvtU
Z5uKkMFdlMd3VgjiG0F2wmAV6x/b0kCgxXbiJUTUtill5XwycwUNO0uLS2Ln6IXLeZDMMjy0WImd
sAk0+uRs95k+wALD/zdb4/eCFS5qKjU/Ob0DnT1KRQNiKGnjlaj1c82U8jzLaMCOU0Fxyn0z5X2r
5ZX1qvXIoMgGMZoqgKt1i7BvauWrqpUG4rY43HUFNIyDqT5wo48fEnQ7ijSXeTMjwxF1nJNRd7oz
fuSuBe/dPrQd9CeiThyrbb+ZtY8WdTWhvcvMbxN0WNb1BM0kr0x+FuphW/kdN1FmBundXMke+rjT
FdvO8uvN5OA82CpznD+Dtve3UTaVNI8JR7BEmtKvmmZALyOnbj+YBTJ4Wrokw2/LSxod+VHmG6jR
+YOjphbBtTh1saE2NXDm36EG/62P/7E+FhbDlX9TH39+yOqvBfLX7/jX4seyfkO4zD8W+0p02vTn
/1r8WIL1DveXyxzzL6LqhZ2zrAFsn67epRj+nxLZ+i1cmB6sfZZ+n23Rf1IiU1T/rURe/gRiwHwW
QIwWnL8v5zMrqjtPRP4FqrdxjNln1zclCRFkDwVE1giuf4YdDqhWM6RUmxPlhd/B+vyUiHIfXZE5
3tqqnCdsU+MrYp/khrJuZE1uB8QNUF9wXoezDquN4cwT11pux/VKxsNQP5tlHRmrsk9yp7jJwkTv
4V+m6UXYMgQ4yghtl2hZHotoYjiQYg0vpqXOK3J3Q+i1t5MJ47Et/oaHTIVts0rNITrnjlJn3dnt
fvL7+mSjsf6crfzdLVq4iKE23/KhEntTJeq9KbJFflz4RLboD/w2tK4EZSGyFHYjb+ZJjgdTVe6O
H5RxKVnPEAIj+p00A+aT6ybkaGnWAndJ0e88zfJ1ZSdDemdIab/2+FTdzlEbstjVWifSvE4Eb1/b
ri435Hm+5l4SPo/eOLHCGp29ssNX3OMob8xpHTl98cA+qD64XWNfmqJgEwLKl+I6Sc5FXw1Hz5fJ
bWjkH2FLRcGzZttGJtANJUa4zyujRyAhouMUec6OAjn/WeQJA7Y0sH4ug92a1rypDqGd/Ow6u9mi
Hx6/eVYwlJi1cNLUKojXdZEH77bdcYugvuXZVK8oT19rg78aczTpkHLoyb01vC2D6GqL51+sPSWK
Ek1JCZQzhyhqrRx0dI9iHonjjUypjssb+Vz32t+RBkKWAe7f7IAzqmZIJUTLV9+LDd71Hhomq5gJ
myTtxMrPrPjqZlZ2P016vosGSZE/u/VZOrYBANQcPf4WB0MiKZd7N80ZJxeGkzwOvs7PHlGEZwl6
8JZLFAEy98X90NTNrtR6/NEGbl6u2DYgDc8M9SvUOu2YibjWvhDpcAZwmBxGr9TnNgoAYo/+EH9K
G/EP3jBUbxZ2s9XUKYGrJqRWT1phXsBkmyu/Ced81ZS2WUIk6sNVHOjuxRkn8sZrZ7LJ98pqSGum
SDZ2LPtdL20ywYzCSCkS7fCmLwpguC13O/Q9xvy7cBjPSc0XJSAUnPQ86ee4ESV1KSXerwry9TYI
8vAgwHGjLjc+/dkjTlvKNAWKERPl0hiDvaJbLdYOyV47kZrhKzjnDAODuFERyHDMrRK8r2d+730r
39mJ5f/I6mhmiFr0DHR6dIQMdLwVENrhW1i5Dpd+JDamCKJd15KatS6zYbqpEDa36wBK+wlv7KBQ
NhlyOxFyeU9ZWG3nGq6d75P73Y4O2X2EV1xzwn722NO7F7LCKtIIS9JH04hhkQjj5MZQDvmGRRgU
6yDkW/IpQMjuwI5N3vmADrrpJ5qTPgVOGE3bZAjm536sR+wJtbWTnknWRDjxI2nd6FYGZXPvcxNb
UdA8sSn1r6HTHZrSme8GeHtrrvKThx5ygMtuj8ckKkBjDn4FwcA2ttZg6XEVqGB6zPDG31IssjC1
6/Q9Ma2aPTjo225ocCxPiYyOJbK1xxENyzoEuOmMyryF2rg1y2p4iN26OU+pStccnjjoO37coKgl
WI/E4VCgZ8JbYR7n2vq0Bs+/KNToR9vq7WOhO3+VWJrivFQ2m/Uo3jd2BGMjUU+GUBMSb9tpH0GU
Tj8LU0HXMMR0mFJwlAgzC1bkFgxmJq7o9RMv2wsUfZsk4iA37bm9SSR2NMzv7q5WZczItPdvzbE0
cONzEIXk3G/weARvTmXKw0TG59oY83DbuO2EU1R7/huX4Hxww9D4aaU1DpVBQqRADv4LZX91wQFS
XXWNaEAR8s4M0PyI5yLe1laeb+yqp63otUFrxzD7jbF7e26K/Kphip9k6Jc0XY26IQKqxWcGQ3MY
g/netJLwTssmW9YQ0bx1Y7/ZFy7yG/iOwUZnQb/phHR/xgsXeRDjjw4O9TrjzMTJlw1y3fiecZYG
FOFKecOrIkx07Vpqvvrwh4B7V/4bAdR8NmjRiYoMCDFLsvGW3t3gwIpJgPIS9z3Le+S5wG4uVlSW
+9msrI+hiF0o5fMz8M1obQ+TffAQfxX4hCLvMUmskWS3OTiyeLnOpnWkemBuTrnpg2ea+AGX8L42
IumhAmXxqzF65FB3haYILeV9muupXBlUxS9m7Nen0KnFKcb8HXCCRuGBcxP7TmuetTCc6zx39xST
OD5ychZJw8vWHu8eWzu7WAIdV3wkGOuHFlFrcyyPyHev2RTyqg1NFcAojuK1W8bBIRn9bhcHbb7V
lLdrM4jOhKJk+wokD5PqNACoTCTXoIgH4wMld13BviBuO1w6Y05YaBAVzKMbju8hGj5kYqo9Lhv/
Zu61+IEzK//eaEVHpJsH7RTeI5Gwz+bk6ksWInmjTBfHpjXmfdCJblszcnnWhexOnl98pPAhjjIl
P7vOkmrfg3E9dHPO9Go0Yn1KoKBu3SR2rzouq3tMM9km4ObqUSM+ED9mvxEWN5wJQ2KRCRi9f8XU
YhzyuffOhUrSk514uwptGn0CWVq++zIag7syyVjdJqUTrUTc509hEKt91wb1nQpa5Mla4UGuo58o
BjkCYyn30KEhllLUH3SVL95Pd7hRXhZ/60NNAI3Gx6Bmsr5c35t/Ecv7JAsadDtLxWOGPnvXWlm7
5utjzpQ6tz2n6lZJ6z3SQDeLyiWsUVXnnExucs5oviPLfc7rjHgBMg23roFSPGkk44sxi96bbhr3
7pg07zA+mfKFHR4xFJpHMaQ4Yn39PlicK6FZwORhepAtzFXmjR9G5yH3nxwM20E6n0I6apHF+c3Y
3oiKqTGso6K/uDkp8TIwybAyRf6cIrt9pKjKbso64Kr3LBYGyZDRMlVVa+1DEasLGW+7wnfUPmDd
fouAkbji0TP2MnULzD12fBaLkb9hoHKIYa7CuSZm9L721HiUbg60POgg5aSpR3bF8K5Bp61JxvTU
fhis+U6RobDOIOadqrkpd14wjB9dwNwMQw0ZjVGmfW+V5XFdrvwJp5BXzeOPErvQu4/rB2uA/iji
MNrwhfwquqLepVB+q/WE9fU4aROITZoZB1bmmb8WdVakjL/w86nRJs0gc/3t0Bcs60hq+yS3ziZf
aR640ny8UQgisX5n6R1177pNzHw3EEq0MzGdbOchsk4z5wCUcKpNidTmEDmG+SsgUh7jTw7VAkPb
pvLbeEuGdLOi9Gi2Os8ePJJdnZU2J8DJkV6CM2ySffhRv1eWjg9svSIU5Z0CGzNp9Au602uI/xpN
IvQH0DyR+Aabqgl3VieWFGDzQSgupBUc/5Rg19b6MSqR3xFCzYHQ2znZCZm9i8qZoOrHYIy6NCL8
L5DVj6SDH+GuGFktZKRRZmCSoi9mUjsGYfU0TD1PDabSuMCVwi/OUtpAIWJCmeNIA1WRehsCZTOx
mSScJqNdkE39Qm9SXxynkK+QGsH7xu+p3g1yU7HK9eoIhntsVtbChCK+MTl1fVDf1opfXWm/enP4
5DnZ1OyozUn3BnOy6QAs7xPhKYhTaizZM5sMEBcgFYDSmU8w+46L6PynmUjTVd14/qebKzwZs5jV
TeSFwxaOfnNtMJmtUr9oyGZQxYM5SIlzvpqwZ8uhO7h5GyynwbSh6rMZs1DC2INedrJI9v0md7ds
Luwbs9QksS0Mt8QzgcCwVt94/oR1RBj8fWamqucx6d1XTeQWu+FEgXfXlgEkzMQca/LkUAMj4Evy
dmIaG93FacBjNfNwfBxJ/dv0KdOGNbBP83ZSMXLoVutN44AhWGkvQMIeMXO7C7iFiZAhGeDImJ0a
WSukxWORpk9xkLdvLaUnPZPuL1M5x4+M/vQuWB52VMh0b4Qt3ZdnF/KCxW9okH2PLO87ZR6nVNeP
UVTA3kkqfmlHLMUR8UZ5beOQ0Obaql8a2aAaU0H9razil4jl89m12QkTgGAaB8deVI1lCE+5w7iJ
kV499nLU5SaKVCluu1G6D6WsP8QMuAi1zhjjlJTmvA5IiMZDMMcu3lDyx+6yfMpfU5MQCJBoEfPO
ENPe1Fn2nlaofQZ/zKyPHOW1st34RhexYq3DEj1tQC9v0L/Mq8ZvPYj4NVmabY0mYhNJb/g+U/VR
8Rse66JqXMBQQSY3ZZgn1yYme9KsF+MRiaH2VgeGtbUFcfTk0CRHOc/p2ZN9cixg7l3IxqOBHX1e
JtP4nmMZfZYxnPQV+zq+OWfi0DAx4LxmHBXM4PvBXM+pmO+MqYLR36lo39p9fi2XOsmZea+QmrQr
BozxKbJhHigqX3RK2LHLNLKIkrSW4IxyKWQtrzl7DsV1UmJi5QQj7WeqB7YdOkmL+luFRL64s7JU
OwBXfJqx2uIWAPSEfGDdSR9YPLGJ/vxpkHQw3Fsh6mYfTh5/YG9Mr205qvFpHoyU+9VoaXjb+84E
qmRvu07YQiG0b8bhhkfSBMRKx7VE5a6tCn32/ylgHkrgJeNljsd9ZIgaik0xvvxp/PO/aBqtv+vS
AhNxlBd4gqqM6c6y+/yzMErV4wANzxou+LC8jREydrds9mYgRoyAIJr4HW/tgrc5OZm3M2DUedLa
BiK6VR2asqrd8q3uwzkl1Pg/g7LS2ixfG3ony/UFmD97MTX9aSVaWH1dmhCULko1F6GoFaND0v+T
Mu9vQ6XlLyGPCyMWyxJT/P0BeGk70vT2AxNerDD8zzfyXSmq3wVc/x1J/uNIMliMD/9mJMnou6wS
/dep5Ndv+mMqGYjfQFvaeEe935EO/Hl/TCVDi/08SDu280Fo8xIzsPzX6t5eVvchEdKWj+vTXKaJ
f6zuHfDgvhCwqcPf0RH/UbAb5Ii/vkIu625B7iJTUHdZBH/phv/0niZ+wvjG0vI01mRTrQZVeV9r
2htVC0Y902i5G8zE4aPKaoSUeHe4oMw+8Egk0TSQh8YqIgQz2ChO8yzcaJv31eLpMs3xgbybwt2D
FpuMB/BCzWtdUlGvexLE0vUU5RBAe1v3VMoFPM48oltZdYU5E21Wdf45TH3B5TY08xENVeuyjlzM
7jkKtG1PzL1cO0MVnZDkKfIPAgMdLFvAH18xR20QEjQ7myCZpMpbzaras72NxaDJPod2Kzeanfjt
gGx6VfTdVRMQvxPa4jqmkDMdLnYreVRpOj2M0mwvTWwX1yWzq9yKscJunwZj7K1KD+gjTYC65p4i
4SoeaiYi1XSIBz882apJ2EEHeyI48LbLKql2XomF1taSkNN2wKi0GT2iat1W2K/5st5IwOU9Yi71
t6F03+N+UncsPcMNYQHOfWenzbGvJncjLRs82YzirfTF1piIjhiVkd87+EAvTjlcPZOa1stzFn0K
JvYPYpbV3mWxt2aCld1YRQEkwR/r6+LL4bHLJL6l7HQvg1yEZNQg3dkctjUr/EukmuJX2vvhrs9c
cv089EoMwvTV9sMfXkTmgxWRNgyFoMbFyL/Imn0Nyc1bNUwo1yr3Tv0AglUkYfmYNtq5sqkdbxzw
0PeJNusHlcnvqe3ID6/yB3w/4w2jqWnjEYIL7D1yucmV8dCj2njMm6xg4pXri+0AUG15IogQM1D0
aXsxxqyDKZXoZ7ISgL1qe7xMiS42CibI1vL4Sg0SndmlRvHTHAgiTPOghhSVlhWdNutuyL5KWTeO
rM0TkqzPnF9/F3du/oC+E9AeqYDhVSSeeggQTTACi1LG7/E8X7DDtvjXuFEycqX3s9GVV9PmjRZ+
155tyNg3E/JO1TjujtJd31ajM78xB/SSLft9eXJT2AUK7kdNs9+7mzrL4GAAudoZNfoKJ9QnU/q3
fa9rsmx9ds4sM9N1kI7UXeWCT9G8g5vRnAhmjYji8+f2xeBGIOXnGpAat4vEjQuRmjarJEuoS++l
09wZWBMs9NQbHNFXao98Wwbqh1ZCHIu0epkclC1oOd8L0eQ7UktZ7BWJfeO5TJ8IzrrJp08jJqSm
slq1mjvz1e1C4rSmMDpg5jNuBzj326hT8YZd6RuHob6zVTHuDKbisA9j7zgRT/bi+sawHlOhGVwi
/TSIuPFT4yQo2UAu228QRuttJ4pmj9rXpvA9zW1ybosWhlILVJGkuTKihSASc0WkSrFhlourGu4Z
5ni28i6l0DWInPxBBV587FMeM8Jt5xiG/vhQjPm8L9vM3igu7P2cjf6t2/TkNCMSaiY3yqDJ6eEB
2e4L+BLjYNSTd2FoLUs+YJV2B5MEL3So4aa26Ivx6Q9OcSYp9gJc6ztiSm/r+3P4lFIVApMpM3iv
SXQ/OUFyx+r6o3QV05oaI9ycWB++6j08xI3ZvuuGb9kspNo0KrdvWHrSgtser7QZ5+u+cHPqO5nf
Txy7oD047/KqAbYryul97sBmIN6P1j1KiHMyjdN7OI0kixeJWT/WDbFjJi6GOCiLO2i/KBj6kLr0
PvYiks8UPRHbEpdiL/d61IBzWh1VBk2XIrHNFxlLeG1T8UtVzG+BbFm7QQY5QwWESlBifNoq5ZdF
Fa1dMBqQ0BFRM+xXiW/srFnOuwBa+26ShClzuDPOHLsXIL3acg8T0tZTUZqy424x6h8ZQogJM1La
IRORNOV3WRNUeHqrMThkHQOQ8+g2/sPIhf2INoSPSDbw6jGp6r1v2kqak5yLCVInKITvLW9/srY6
dMRry4iEuxp8Ja51bgQ0CSTUnCrbDE71FBm4G9MyPkR1e5wSJ76TeZc/BohgxKrpDbGX6MGGdchy
/U0FkGzQfBQHK4nlB6glM1wVAVkwLOdb9xw7DQIu8SXmmocuOvaKTndw+r4HqjeTrsPR/qvMXEpz
x7WH27bX+h6NdG1uBNnDaNiIiCJDycMXtXLHuXs1F7VZ3ZjJG3cyAZIE+94S/FTcRb0X/jJHiVRN
5pGDKjbrX40MJVuBpA2pPmuqReXmfQneki/xW7fo4OJFEedV/bFYNHJIzpDL4aRZ1osRT5FBnQxe
ukVbx2gq/zRSMyW6qLNtvfJVMjwAO/JfuEfCrfpS6bHiRLglhIrWhGVJSEWLpi+jq3E5jGALg1rq
70dB00NynjTuoZcgCrS/9IFfSsEcrwBv8SIgtMNiJjm2zj5dtNJIkcvHzpsDtlO8lnhlwTNameTD
qqq2vpu/JIPI6YNpZWsWCtvJDs1b5PDDmzdMw88okPU7wsl+l8BqbVYR/GIEdfVknLBV9Pelx3mz
cnRj/HDNSd9NpLqDWzACDRBygispjEG9h/GIlH6ao+6oLESFmzRJ0ZOFqNVf6yBxXRDVTntNXbZv
BNw7NWltKj/ymSMHurNNpCiTS4fPVx5uHdGYb1EIe29bJmY2bqze8PYkWSTXKFTYZpxJrEtWFmR2
Bi6RXg5iR6Z4PRumzBbnaWjrkyVbf+Mr19xM/SIQgmqyErma12PQuNva9Oq1n9rt1pNl6K4srR6s
TrcbzSb8nBs9uUKCyKPNKFJ11MLFnFzkZfOWNenijIs7beF/0dW3bLJVuW3JE69XeGrmnz4F1G1k
sn1ybP+7G8vwWWAm+6hiXe0cdIL5hiMeYdnUZ5j2B4zBTymLWfOYCFPchrMr3nuc/geFEjRew9ab
kVXia/8uBvbEbWQ5L2ErSbAMCmdkMNaw+iwruzrEwch/ZnOXBYcUY+I1yP4ve2fS3DaSbu1fBEcm
ZkTcuAvOpKiBmixpg5BlF+YxkZh+/ffAdnWXq/tWd6++TW+qymVLNEUSePM95zwnbPr1SCjivQ96
vCylU79xOu8uTkAH3TodTfGq8bGE20gMmveSUKAIS09+hbTQpNuwcCMDgFAavlDbVD6RVnTVzsL1
f6WVnjhXGgYZ5RYMYuFZ2RFs/J2YdfLSlN5NNOHyi4t+3fvGlrpAxKWpCy52F4gbTWvWJgoKZEiH
4t1b+uqNlY8Bdk/GwalXTtvbXwJvNoEVYCV/Lu3JQ5YrBpbL0rDktJYqEfsA1OCN6sx5O2BZP5pp
TjTRdrrNXFv5TguhzxIF0AXo9i1OzcXnqF3vmwsgEoAYBZ+bzO3apwhXwhcXG/iur4RFJh1//VKc
h8EpNseMWKaV0fQYOqx0kjZK7VWU2enXmnK1csXhkyossMpcWqzhGkBw/DnHk/vIgiwGEO8YnA9C
fW7RdNjCZu7i/iqCdSSYEYshOvlzYahdSRDm4CcwHBBcouxF+R6uQnRjVIA4cWiOrEGLbFFF56vM
kPVpwP5x5hnmZ9NOko9wTjpITV13IN7f76LAKo9NHlkbM5s/g1kd9Fqasn2PEGjurKZBHBNJe/x+
9PvvKflfnJJNXDV/adxhU4dzp/jF3P7zi343t9ufbEtKzzEpl8FLHrAt+d27Iyw8Ou6CsTKFudjf
/3ZKtrzld6zv/nUTS/zvJ2Trk8syiHUoD7J8nf+fOHcch2P4H3M/UgQci6k5wn5Pk6ZcPEJ/3OS0
fbZQ9mRzWhZaG8vOd13cdzsLm8uFC2hcHZ0gMiB/4RCm0rZ1tfEUd076FdXLBBA+Gm09l4D1gySE
h4vr91FPTX7lR0GS3nVu2b5BM/ReHUb6UywRcLohNTeBkbUbKOJJcUIegISbBf2m69PynNaNUb2W
cV1d9xgh8DlOcg8pqsddSihuRyy0DV77hNny4It4QcqCCX3ph1H7dxObiI1XJfE5NavO3lqwa8o1
eW4/ee87I37Rba6KAyNkRnCMlIx77vgsdxxC8oJKVy2yhNxTMSSgc2/yGFOVt4N4Ptc3lVI8XZa9
LU5/imzs8NAply0hHtdGGAXdzTbiLcQ7Sr+dTcYwH974XLvwZ4RYkzr8nFOhh6UzKhDDRvc9yXIZ
M499DAN5qXmbcTUYaIwslTMTsU2rEOYknZgoFa4umX1L3yScOXaBjbgc+3Njy42T1ngKMxdwONhG
RMbYy1Z+qqs5/TqHOFwwYnZFNDmbPqoSwqUc7KK9mY0hm7uiW/iWWBfQVdEVMG2vht5mDFoMU7Fh
9PvIqc0HtFuNfKEEcBVZDhdJm+nODZaUfJ1mW1ScHOj+FLNXV82u94vs3BqJtefkUBwR3vSeKahB
Gy4r2BJ9ro8+3FdPx9muKErQj24c3Tom960+zseNa8OptTsA4yldygc1B+GlLei9DEuDU1gWEoTE
31nf5qn7lFVFdCGQre6GuPcuOaPSa1ygwkSBDE9tHY8X3g/VjhNE8gxbILwDKsjSOq4Ncz1o3a9D
j8r5QSYeWMEsfI7hSB8A7xlwARbrAvMRmwGvtc4hic69kRpU0EqvzabnukEaQ+jHheTK8kFNYyZX
FMyQTnDSxhrXyGTeuIbKOB9L8DyE8DuFZZM6mOMA6mQ/cEJ8turKugpmD5FH4hB4tANJTs4n5p1u
NFbm3+Rgu4CpvXlxPldluQXHzJkQXOpdm8zI1YPzmJK9w2pkW3BqRu8sEVgYpSk3Kldhq/tbHUWQ
escRap6Na71LJ15rnSOCx7lbPreKLFkfevWXwYw/SyaPNf0a/olXmrmytuz1pGr/ep7y8RKyBDmV
9tg+RtKaX3CkF8ViJjI/UhptrgzCl4xvjeWdOPIEOzutv/VBEx6kI5otnAb4R3QEQ1719QuW8vzz
RIHuZ2voEmftNH6GL6yk+hpyG91NHcdDT5p4sYZul9Tu1VBh2id4mu9TMIm3ZVA6p2FUwQDMJ0tp
ky0D41amiwXYmTGbORBU7sowHU+jUY/tuorQKnsJ5id2/BGFoUOItDnwbqtB12s8A9jzFzaQ5+Xx
OjLEGlPxcKJihfzf5JjPNnaH285on5K5fUhrw/s6OhWrLUYGDN4O/gHKr+s5ffTozLoqxBSeRWfX
nPdpQvaS6BjYyrue8Izx0dDqYc79HP6TqD5cLThSDnN1Z9Eb+gUwN0qNNBbfejHUALMj+ymKIVW6
TW5yqCuaaTNTS3Rtm1K/do6BRJRHSxsySkwmJVbjsSV7WkfvCuP2t5yW2rXqmzOMe7RDdxg3ca+t
F5Oo68EyPNPHUTNMZ3OE0mxn7sB5soObiSgfixvZjMaurZi6UOv96sLGgeGQKDpIUT1SYaESmOF5
iM9/mX5oyzPjjgaZwaYFAtaf9dDjefuSDQU4cp1oeOXfu0OIwU/3NrGYc9WXzrvGunFFl1Hrribi
FvzRpZwqopIZ0Q2nMtqlLa69QMrHSRrqxkNnnlaR5mQiLWdJXCfxkWRyD9VikhTBSLO6UYnKeIs6
1boT4we0o/Ke5PV0jCBlrPmmuPjTUB0dDKD7DszmGVoTuFEMWR921Tq/VYb9Nakb84xErDpwocWE
CJxuGzi5fMiN7HoYY/86sLLsHIsKPmc6f8TCpOtYLB1Q4/hUifZhbGaxxp7AvBwS6WZijanalQ6z
5BxcWK1UcMNMPE02xzqAk/FNnvXRztZJuGnLVn5OGsfep9jpdnzeP9K59O8bUw3ruMmrx8iTXEGI
Vp8GCli2bRs6+bVToSs6quyvq1JEB2MYp2TlFm63t6WsLrxziw12MjaVhF6+NqMy8MDVkvbZ3Paf
I1rKTvwNp4051IuPrGaCzzOnuMN/54BnnaBSUnO+FkoQxFUiOdOQ6BE0K6t9pyFM2HrsXs22jTco
iKDUvOytU/JL2tRY8bk9nntcTHgy1RDTStIQylFVthmLGCK5NarfJJxNPO6TfkiFC9HUHuh2jnyq
hPwKWbE1woelzfnGFRg+h8DCCw/W4LaPUktuQQi0hKvNwl8bbWwcKdmlUIj++XL40go7f0Njw2w0
EIcpGMopJSdbxWXvjT3PtzZL1NEyuN0LLwPk4PBfITWHqwmt7tAnnTgKWnA2FASaOyDSkqiPkX4E
ZC64dsbGvnOwttk0U11SSCgnU6XJru7S5qgZSLaAG4KDRTXSzhuZvAyWaXt8l/1VUsBWXuUjea1O
GsaG+HMHFrHqOT2r8qNzBnDxNocQHXFQnWL3MPQWdSnONUn++lDaBfXAtF3uKul8NKK+aO0zOiRl
urbTec8l2uDQSedYYrNyit1kl2QzE0YuFltYhZzXXjyh9oEitszGZSWKbNjQyXPvGwSC04p0Ytni
AmuIS64oTsCKQ9RGzXm0C22g1mT87gM1Dvvc1cHBntIIQGdxMbLybmqTGFSvQE+vDNxK+QRKW8tN
lmT5XnV1telmAi02zb60TGu5L3tr5iLsWSxyRxIPgeE9draZHOY0rOhUkt+a0DW2Dh5EyjI42ptY
y7mRZTH3A0tfBlOSqSmmZgvTsWSVaZDA6suLC/GNmzF+nN7REtdNrY9j0QYHtmFgekGRnIpuuuSJ
82aH3tN/z1Jll3TTvzhLcb7xAVb9heJYfgVC/ctR6ufX/C440hFMsNfybJILNnfSv52kfP+TYNUe
uJYFuBNtmt/6XW+UnzwqYIXwPDpg3e+HrN9PU94nj99YvuynTPmfnKaQpn89TaE3coTiuwGrN10f
0tuvpymN8pXM8UhXnjVzmmry/N1JwctwvxMmObMZ59tqUhMQGcjhA7dFQDBu3BbXM1facS0prdiG
Ium/eoQBbudwLN8C2Ng4hIIM0DxfRbK2CtkHlHP5VjiQgATMz9s2GVygh6hd17PMgdSQjMJIpwJw
04nrPzCu5vftyCAo+veiatk/INI9d71oX6ss6Y313OcgNDJRj+8kEIpxlSgD8IJhRUzHY4CLY2V1
XpRta7fJiLFmaIlWWzBHTWYbUpM+JccMezTblDzQ1ximQtqDRDjjcGtBkm7zyveQ5ywANKvUT619
Qw8NYYA4jM9W6vU0Tkxe4jHA5a61JnJWfdRQxF4rsDw3Wk1ira1cXUWBGj5wVZavMEYgFLMYnq6w
+DWXqU6jdyhTqIyc/lZAd3Ys+0DosYWkjMwfbhigqzt8JVWwGvyxgYdQDN4+H5PsxreK8WLn1rxb
IlATtGXPGzT5BSS3vtQAlOxpP5iJdycbFZgkW4sPwoyEEka4xS5U0mPYpd0D/ThqkygFYH6YrEM4
cy+FvI070ukib5NOs77yx4HU1aw4dfczWcCViDhkY7tqaC8UhUl0y5jyZ6uo9YO2M45jWg5QLLNe
QjXPwpeOSfZYD06zLbkinofZxNhfIpJW82SvB5jn5zmS+nOeTXWzdoKiPQ9h21xh6ut/CwgSpDjx
OoMykBw3Z2+X+bbGQJ9uyiHAlsguYylBGFtJOaTO3pspZXOuxsbZR9yduMimg3pLYVfkzMtNw4DY
WNFd6QelPAAdSe5ZWFufzahILsEyha8s4bUPsiYvoZvYvpJmiuAS6yo+ICtGCPFVDXWxbw4D7Vn3
UVyQjCzS8dUoo5ZUcxF8w/zutTtXYHleSWvwk+3QNME9Ivo84EKOKuMljSz3LrahYa56n9QkodU5
+7A5XQUIwCaQEjEXm8DBNNsUsC94HbMndK/4zhtTda3kRGAU4AplaNVAGiQsbZz3U1RseLtWj77V
CMJ6XaU2RsPvyyqyr5ve1tWW/VB9k2JNSRRTOZ/yl7GUqU3FaASpnh8PNXeiPgV9IvhXRcwcNP4Y
9FPqYj8PRpGfSxwFJaAsBZfsUAzL0qCfRXhPwaY1nWInTg/N4N5Jn1KH2vbmNXVOiPlAsR5GEDP9
Vo06fw1DbLIyD9lEe5qU0jqrzWop9HQeNNF4Wg0TSZLQnpo1fGVxYyNVsgFx470N9RPGuALqn024
rULGLt8iO9DyebkPFbmSVUKw6mn8Lv0h+or0zku46wcbu0YYfbBnBU8oRxAunRtTNsZh0O2zjRzB
rd8PGOoWtdFCdmRV4V5XixJZLJpkvqiTtS6mC4qvCakN7bJaVEx/UvllaC2iHD81TgKiVpBvPcCC
LA2QnxZNVDbxzdI8pxe1VCCbQiHFssd3soxmrxdlNUBidRet1UF0TVMMAQ1kFOB5im+zKLOLRhuT
vjtC8q3WclFwQdCr2wRRN1jU3WGmmLRaFF+wBCG+YK7WE3JwuejC4aIQZ9PXVvVX3czPMOxAmH8X
kyUh5Z1Q8dP4XWlGcoa+j/aMCO3wikHNNu/Fok+HCNVIaLfukLI3Q8LGaodRc7qin0zsClE99IlV
UJ/gdethEcHFkPUb87syTszCP3ixzAhDIJzrHxo6anpDmuPUWuqqW4T2KfD7vbmI7ywYCDTYpof0
FmTxiZkdQGk11PMrGy51HYyDvSOJujJ5G125i8QvopYz7nfZf2yqvcFwu7DBeDdh97uhFwCngKqI
mvqLfaCZpuAe0x/WQ0IB+SVbjAZAFL56VSxOWRLJq7kImq2hMPJxwh5pkaVwDceCz9vv0RNttIF/
WW2axdowLyaHyI2mm3wxPky9bJ/mBZBrOPj2zSC5OK3R8JHAMgF+R6FKY6Mg3FE89HkYXgjQ2isS
cCnMUzFtLF6mAB1nky2mjHwM3+PFpmEuhg1zsW4ki4nDXewcejF2dJZ7UovVY9S8dVJDfHYWG4iz
GELidAzXkIsqtvHex4BMw5gceOtZj9MOBmSw04OX/+bC2L8BZqMW48nQ2XhQ2sWOwjXGOKddgkel
iYvmnuKvfEO/enZF34K1dhZbSzCq+MP+7nUJ2EKuqbe9502Y3wSVyEFsLJbMxSaTLIYZKcWdZyt7
s1hHjsViq8l9K9gYerHaDPLN6Vu0BmlkD1S+UmS1WHM6TME79d2vw+Vw8e4QmFhL2yt3pKnRbxzL
3cvF7mNgkzmxD5kOJWVtR7fjFslGxz0auXTl5v/jnPw5oaf6G/Pl/yyax0dVc9aI4u5/f/2l+vHr
6Fu1ee/ef/nF9vuIe9Hf2un+m9I5X8o3+vkn/93f/Nma9C8GZcsR5l8Oys/f2qIquz86835+zc9B
maYl27NoV7CExKbkWOz9f2oOnoUcYSM4oiK5OGkXhuzvk7Lzif/B2ApvhzH5+3z9c1KmoQmALAwP
G+1BCipV/qNJ+dc5GRKtAzrc42/Ig1AIhezxR9XBh0QwJ1zjD77Ppq2IY38Fzdj6F1SzZdr+A9OM
NilJXtpdmKicCKw/Y55D3TemVUXhQaeULNL8Gvgr0gLVW9lRu1u4NKrlc4MQUc1d/fqHg8s/se8u
r9c/PDi7RUwQ/Ng8fti/PsXYzfPR4r53iOyAqj+vVcOmHyWP64jsPmUr9Y5KWgcQAhNrQ/oy+TYa
Hctdt3WtDRXwbHhpVdx3PX0cVmNAnsmq+Fb5KcBw/LYsGaa23qoomq+18sJ7GDjDjw/gj7ftv/sk
PBQw/J3C4Y30p/OMaO0a5WIODrD5zO1oV/OuMAheJd4wPTWWYHkuM1oYjYLoysLMeR0CEKJOhd5A
wCQY79zSpKdY+f5K9FB3AmZ+BIIsPzL+UJjcD/KxSDRc7XKmy8YoqMj86xeCc98/vA4+JmWkLXLr
eJZ/fR2UbWk9eUNwSHD8bFpBiHakw3jvAUT560daDNl/frthegEWBZ7eCf4spTmsoYpa8ki9FQkK
VXBdd67fnNrOai7CISX714+3vIP+/Hj4on10QJs32XcS8B/MraZUdIaCEz/0UdJeuKJAudBUuP71
o/yTn5+NDdtCabR8Dt1/+vkFLZcLsl5QW8wh2WMY+K22AsCyyn/86wf6fjj+0/NxTMkxnQ+e9Y8X
hTSSZoD1yT+Y3NyOs6fMbRzwnpmIgm6mAuco202X4tGqy+6n3vHPde4iFKUyvI81XTCF4zSXdlow
m25P/qGWyy66R6Q4RHkdnqq8nPYJ782nPkLCW1uzwHQQpQNqmx3xIGNt46P0WS8p01WfB3dODn/9
JH+gEH55lr4Qkk00KQJczoGzrBD+8KqFZki6bW7Hw8CGkvZ0kq90kKuj0bTZrsoUKzXwSyOuiY2T
sc7mzZse8oKwXC/rbpfVbXtTZwmRlK6E6u6W4rMkTXHjBJP95g1F8dlp3C3ELfNBUj/FnDHkkhBq
mD+aIgt28ZwQkia1QpqjNDdllEx7xFAMQdEblzMSQZ3j4Ak1QfonoPy4u9ARXYfm1orc5IC8MrEH
ToptbBJqB8LnP7JoTo+pQfl0ySyOzBeFHzE3nnWhMjo/6rm/rXNJpLrHQn3GDJ2zoWOZW+Mmox+t
1hzR3Spfk9yBkoU2+9wpkH3w8mGVTcYtPpLp64SUSQNJ3G2jrLP2TminCn2QPfGc1e7G8GYbwdoS
j0CDis9eFGe/1QCyxlUmgmmigyFGnRgwgZAIiscXzy+zjVeY7cEJgvyYTmCECJG7+FXoQuj8pAxW
VpEMt7ormy9lSsu1aNTWwOkBkif7ZmSGf82qwmBZmURbw2tPsMX4W6Olo88FS3NYeVOFdUgstaQw
JGqZowyvBBmRkvYMSWLRiLpmL2UwNyO1yMJ6pcR3QC2IxZEqz+Jsh/X0ZORZR7wG4/iN1AaCyESy
fyu4v6xxzVh7KtL8o55t671FmbtL+TmVx05AHG48ZT1mNnDmmndET2hHN5b1XlGvsMti09hY9Yjz
rTLL9qmclF5XGVvbPgQToEYQasOkd3FsXcyw0Fuubf2xy7EpQv/G+tjG5ldQF/AuXVlfpja/TkCF
U8fXZyjNud4ASmPLBHNn3Qpx4uxPFCzCLgZrLsJNGl2T43qLcUcdYpDR96Gcpy1RPCjT2btJIHUz
tCpdG6kbPHdO6O9IZ8uzN+oBpT0LVlU/Q8cUbKH0EgVnYiUfGxikXys9rGXxfd1djVcGToR9hry5
ngw/fDXqeOIvM4Y7NgLgxTKrqlataLBXcTMCFzF32S6JfBes0pAkhPRcc98qZVw5c1WdO6MS63Z0
pndWIOKiE+URSJ4cn7ORmdaAeQDX4zmTzdU0SfsYl2N+kFYiDl7Fx8UlG4VIiAVrzvTWRGuFVMEp
gjaQEHRDWn7gjopeiEPpr66npherb4dTwdrmmMFNIodY22cW+PW+6bKQ44HojxpGAZmrDHksnyho
XglsxvJYJpis4BE0brEtRFTg1JjHJ7sX5c4SZnwUAK62xGftdTrRGQOtgHJqt4E1NeJzKEVBXJSK
vXNa6owQP176Ew69bONWuMMM11erRolsF6b99FvftUN1I6Yop2aXoWDuAVa0lcmqAu1lk0TcOWjY
9lem0PVW9ADOecbtyXOhqA3tlG3MWExXcyfU5xl48K3JBxVru2j0Jgs7GGUC/YPMfzvg4xYzyIG0
/Yi9MdpR8e09x0lXnrEzykdDMF+AKI1vsZcznfSMfMAFyA5FQcrfjqxhs9JSMMwIN7snCty8pKmV
bTIxUxZgMBcaTj3tAbpZx8FuqBBGX3ymvjcHHu2orzNxvkOe2lx7Wp4kpOf52s3Jacx0MB6myapv
rHgOT56iyGRCDKZNEU4k9WaAVYK255ljMbkl7zwQALDMLfZucwvSPrqdcZFi8rPhqWMFzdVnWsSd
tW6pVB4yHQi4Nh1PiVKEaNXhBgDDmqUQU4LYucXmSxFyqZJ9jWfuIFI3XweeDk/MKg7AA3YlzJHt
qXd5v0ochL8xA/fPSd9yXa/M5pSSC8FjAGRoL0XR7LFaOFddWxn3Ew8Qbwz8sKs59KjfdqbYeRtC
B2mNurbuXni4dkOO4/ctiifI9Fi+CN+5olgn3XuETvcqNQnNMC9aV84oUFi5KMhWWzcIV/auxiFN
ebIJiy9PYwLwYbytSv0ow8Wh0XUJvaaDs/UScdeGZUBGnD6GfVv3U7znx09RcItyGJ9bVeCJTOFl
rrqxRBTuilaQL2U9Tea+QLm0x0lFi4vGjm/GwRyx236/vf/XJfevDqxcMhgc/29l5/FbWX5T6tu3
X46sP77qd21HfnL/GQNWfCL9aDG5+9JjAvU5yf48rpIWczmLukzAVDMuR9m/2+TsT5z6mK/Y0qEX
cWz9j46rHpa/X2dtLHKupLyKPhbkoj/P9hD5LSMenPKI01zJek9eI0r7LeZ4CDgImr5cEXYzh3Nn
MmwUCmeGVNCYGO28Q1PYCc1CIdYf/GnyRmEip1JOZFs3EeUmilwFSqC1tkXkji8FcLaF6OZYFJGU
8mjWIl/rwBnWAPrIaofeV13W3bG3VLR3ABZuXD9r1hLNcz3PeK2mXgBNgPdd4egaFbFQSK15yaFr
hZL0YuNaei/5sBzJLBD+T1waOzyQO9xCIfEl0S1QKv9QTgkTY2zho+iVDSIPxat6iUkV7M3emE+q
zykxijA1fYHFXiPkFNQgr4o2iq6rdiLCnHb+eaQk614PYAjK3Lsg9QbXAigoWIwoesvRoLjxZP1h
9nSPCEyHaJiKdt96NFIOib3OsPhcqrrC41Sa5c6laYUzTi9vSy84RUxw1Kxnd9zXYfqQKV5Rvetv
c+zYiCWN89ASkEMnsMWa1J1N4m5UR61mMKbGLE92FhsnOKk181ozr2MjnbFQieq6cbkpbxvfIAA9
DFyIktremjgozxGXkb1dy2JnNiDLKLmbL0yx6tpLjHCVafPRHYvxY8q0u1UD7qPQywBwZiHfaHLz
nasrpP56xPCSpN4XHY44t6c3KjoU+zUrPeg+Mve49cPnHjjqLk1DUL2Jm02035npdeQg7ud+TThw
HLtiCxmk3yTIOgfltu2ucU0Aj2yEtlz1TYIvHeM/y+UvflsOv0XDFOxmUY7+ugmLEqKjZV9s9Kp8
4QU9IbenTz61d+/cYRiTS2hP10aV9Ve+gdBfFYIXOQnieluDnlqCawCQ5sw/hcItby3ZV9f5IJ9Q
P6mnMyy7Ofi6yi5j1eAzL63+1kRfv7IbRokVjTgE2xJpFB54TZ1Mu1Zlc78KkLvwhehxOLkJPP0S
NWYFb9/axXbtr1EVCNRDMSgOE6GYdUmCP1qZtoaJlZsaTQCfqLlJG5Q2RSkc1Lm5uDMM5xA4DZkk
XTbXrWu+VznMiXMDeSC+Qp/77Catd19gwAjB1RlHlWg7NPeUraSZt+qDoQw+ZjQTesLDab6d+1Hd
KW36xQeyKFqbXQIF8Dv9BCHEumvxw7d6m2feox0q6sFaLbcEm4ITwDhzCZoo+u7r2K3v69Ggkmad
TH10QNTJ2iczH2xiEayISkKcbHUr74Qd1FfGBrIpVBgulPzci76mVcJNaTXFDROKVxivQ7cWtRHd
NJNXeJ9JlpsNeA5nkpcSTm34NQWDuXYwGq24wtGBZBs0g+rqgXeug2M0wJu6AtKMiDD2eVKjpATp
F88IiYP5ZS8wAlfsAVBmtGbC1y3E+ZAEjn09REXwXEy1857RksE7RcDXO5LS4PBdNsN4V3ae/XUC
fJ3tabXu6wOwKA94nZEEOPIlotWWkZ6HxELSukgcQj5a0czmHRgWAjOJi2TPtY9HZOplvjYDkDyb
AsAcVj7W9NWt508mMOYJedHqrjL8qWJTVT2ne2/0oi3uFfd27N1xR7CPX4q8T1etw8947cK5ecwH
37xqXUJ7gHLbBvtcEQz0NFvuNRmS5pglAZ97sqzLmRwQmaktbw+sId6XCNf7CtzRXWnmqK7sAqFg
OdV5RLO7Cuva21Xs+4Hx28jfC6YQX48utcSC6Zon32v3jkHchc9qyvWLI/a2jSrL2MFxEw/EWkCQ
mmqWhIEdugSMsqTDXFf3fu9RzeY2/SsGA5MEkBVcYYmmIqhp8dOMdrTvWrSoFWCmXKwKFowfzdR8
4R7V3mA7d3eDF+JdQ5JcxvJGPEToWjvOIP4Tw6i62FjyuDmU+TGPPHVbdb6xy41JnHqS/x/EN5w7
yD8b5VHPzqUzPBR8q5fMk8lGAVV77fELViSqzfqQOs145UEtubYdPIZRM3IwGKb0LTYteXKaCo4P
XF3qAOzViNqforjEeNnSHp5QOoXzHd216TYGSKjysn6aAbgcwTLqvYSDsXf6wmlWqRyG9axo+Rhy
9qSeHUACbhFerxJrGb0hYW5IpxIi4/Ef6OZxVqYEGoi9Ib4jjjOs+xksr50G0d7lCWAPp75+hfc2
5tI42y+W1bTcC1lGvPck+66lN8tvPT30O4fU3RYGpjy4qrHgaPF4ZlBFmxr8zS5N6nrbkii8ycTQ
PBN5ba5127V3y478jO2sXM9xmZ6zeEwIQMX9TVY589oxc3dBQ70RhErOExarz2GlxU0YyoBvolwm
gYJlpvY5kVaFBeqN6odunfDJv3NSb9wHptu+0wa8bhRrMiJ43aVVzlis7MJ3gYKp4JK5SxF9mlVf
BhWRchoLsc04oh5jEX2mthERqMRMmpcevgxjsrYJYD1WudJA4Q7Fdoir5npkJXRlGYr6NO7+zWY0
4AeRHUX/HmX3ZJjAqjZaRUqtbG/cBljdVqofXRYUjkApC4DarcrIpA8W5jdhLkjMMuK7CZB7Ftkz
3fbdpoJM9W6OPjOFHaP2eiTzuLu1WYBnsHen2CMYmfoRtzx8B1H8qNypTi7/ne//LecWHiLm7v97
vr96L9X7r6SIH1/y9wyMQ5+yBzrEwWCO6+5vehSH7U/oSeYyx/vwPpYSot/1KJbNvzu1IENgK5Y+
xi+GfrSr/2Sgx/b160BP7CXAdAKu1nU4VLh/rnVvws7P02h0rwqz9jlvu54cNq4kN9mstWKEaUhK
fA9vZIVVhTdVOUGQbx1hoNXPHbrTQ/4j96F+pEDYrrQ41v1QS3p9rWX/7H0PjmQ/UiRFS5p5uOl+
JEwm0wNubysDmtaO5ULhnnu7UR/4pC+dnXjESU3DW9ux6+1ygIdgCRquJ+Y8PRj+TOMK+5OkXjfw
9AibLSTSeU8GTIlzOcrcWadKsG5EdErUIW983dxBnc0e2iYMXlU+W+jkqsH42LZ9Wl+R0omxcE3B
i2ERluMhJnfejvQ1sU/AQEd13VQWLAoS/zZrSve1wRy1MYJqeAMIBTAdFXnHXgj2EwClxYdmEpyo
rNjwwTCyrcrmgh0rZMQ3jjrNi6ksDFqySoIPlpcf+Tjd+KJNubpmxXTkH+F1r13rNnFYnHHGk9su
tYL1iBOIP0NX9AVFL6bGZZrEphsizijEjrkQ0PwA0dsO3Wk1SKc/0HNW3Gnin89cG0kRttOwh+OB
61SZ0wmu++IBS8zRIAJoJIc4T5OvvB+cS5r1PbTMyjRugeOBuHBcyqKqUWKk6srHePZokGC+vasI
da57OE/UOfidyR2uNz8b1DvaKxf18bayI70JatoeCg/mAGbhmYo8hwAlQ6beSrPUW+qlYJ1BBd5Z
A1oFs/EI7y1s5jdjKuodWQdjD+BpPtqxOX9gEPOOMYfQB9zK4Y02mupcGZEu9jZJodtRz24vgdT1
dkerDmLXj3/jtLH7+NpwTBhW3CUIaOJO7wO7bE9prSLaeHHTcO/ceFT/psEO3R8rg4RcBf/uez6J
divCSv+9ov57V1TIN395Rf1Wdvojm/64MOGyt3zR3xcmrDdI+QRLx82yf/mp8PvBp//H3pksR25k
2/ZXnr05ytADPniTCERLBoN9JjmBkakk+s4BOJqvvwuhqluZlCr1dMd3IskslYEAAnD4OWfvtWkj
LMssxBsfmQyL379aJuIfxjLP1XXdInAP+9+PKyyTctZFRLK/CwP+3gr78wJr+9Ch6Nk4OB7pnJif
566Wa8XSn8PoqAyA/WhzDO9uMGg4WEPZ7ZKGAl7p7ymGhEPd2GDR0soX96pS3R6sitpZjdHsUHPp
+vqHy3j7+6jt/5R9cVuBaWj/3//FN/aHr8Yl4U2km5goef18mmqPFEVOZrIH8hTwvTOuL/3szy71
D4sktZCxVEWX+iiR4aqL0A9qtYKheKmjfLQEd63h+JRX9aXWQvcf3cB5oAIjr9J4Qc/QUZjlS5FG
loTmB/mldkOGtxRyttsxTh0IJg/s3+s8XFZL1VddSsB4qQbJal0qQ+HkDViPpWC0GeYUK4Sk4ugv
FSWC23QzSvHI6r7Um2LwrdvZcPsnUdU5KVlNQT2dg7Nd9UPavBfEsd0TMlrB1rMlyEpMcbgd/Azt
1VaFZpwfYdHmDD/URChZCt3ormyIDB2iAb1/+DyGkbbDbyaPTZQau7632m+JHsuzKMAl4W66Ynx3
rOG0PnplMsJcG5myt30HFDJWuK+UFiSMJFigUW3eNAS6X5dRvNWI6EUa3RvVvWaLF91K25WWQOUN
5iyPv5JGWHsrvXeGk4bK8w4PPAAWL57azZCo8Try5ge9j/KznPAojrMooRIObCC3fqbZsF4BZIo6
xqnqAA/mzUzD6545Z32vYKqui9Avbh0Gk0B7LWlkJ1gzrfWURtjIRzJhz/PcbMhpMbeNyIfHSddH
MhxxYI8uRgO4b+W29ro4o5/tYq6C3b+EDxr70QrrDWg9bcWUGSotA4wDMTpMpprIveOqN1eArOU2
JVD4GBmWOArD9XHI6nkUhKWef607o32sFplCM2AuXme9Vj80bTIDQDLHa0vp3m+RF7tbXP/NBrUz
+GVTdet8UnJjJlUHJT1W9namBGdrn9XxW8ZtTx9PjuuOZsNqZtWnew9hDcKbunKGlraFnYid3cT5
BgZuuWLmb3FCnUU6aiHRc8+0lTBxcEvLwgu3TPtasstpaH51+JA1wGbepb7oN44YjDczSmN4pdP0
3WQofGqAsAT+OMo9PBjk7x0BPC+8iWcgR0wNDqZyU9Q4gzXRyuwY0e94A6Nt9py2pUptCs9EzYzX
aaUTSxfkUR7NWIdC7dEZWwSqtpZ3B4Fu+UrUDkyaket4UB4Ug1Vh5PF1lLnlFXwVrp4NzHltqyXK
SUEoxzic0sMJ7W+ACAYQmPkgH2c8T9cih9W5qtEJnRxKbZIjBaxlP1merthvAAaw31A7ImMsINOd
GO68EjTAzssq95B18knEw/zuMa3chENrH4SbAphxQR9THgKtZiUcXlRM1tSq9l1GSkU0l4sjhspm
zVt5mHCtSO+1DD3RBw5UG+iO8FvVDfpw+0CIIeUU9SqeS0N1cXE9VR7zYjEpdagit3IAXxDZu04h
0MLaqlxJyyQyz0i/hztXIlqBbRmrEcZQm59JDwZja/oxDctKVRj+2GgoCufZvXFZDoiQhyQJgCkv
ntkINfdJb3XVZsxNyBiLKlprFoG0t2ilk0U17bGFygOjT+xAX1TV7kVgLRettZod8LtmHN8m5pA9
1Ysm21/U2dFEK6+oB+ICLuJtp82yb2lEf4AoqkXerVnSvW2TKde+AltDAE7HXNybF1m4d5GIR7V0
5dZelONytprjVBjDSwRmG3QTCnOjQ2tO8k8wa64G+nNRojO/RZTeLfr0WKh06w1KPjgWPupVaLjx
3SKc+1KpIrn3prEw9q1so1vbtmswb8ys87Xpxe1rRXImFTYkG2cnF918uCjo40Y0BhyTUZ06vAvY
OYzBibFhLU35jCAZvMaLHt9RUIhQjXfqg/UdeTtDh23jQUl2NcEhIqHTbmRt3qaTlR5kZo6bZvEB
sDaMh3TxBkDCMfgHNx3rPA95hip2NenVogueIXYzecRgQEsGk/DFduBN5mJBYGR9RPaLMUF1ALk6
33UvP9te82NcrBLbJ/6LtakMb9PG7rfUQkA7+Ha9zprRekZXXh9SioVbQe+GoxbfzGYxSggns870
hK/pe7DkOPl1NPkh3gkCxj0MW9DRRwInCy3wdfomdW2nN5NDtIZN4cBfQHh2JvoW2T+m/OHGWcwc
REmYQRFP6Lgl/0h8XXtNFwuINK3xynYaO1+3dYxFxBHqm1psIySMeAGiynG37Eve88Vewl3q4LW8
uE7siwNlWswoLaT4GIOIJa8sfzG0OFaMc8VoUa9s+kmDT4fQXVjbSWoJLFbE789u2nXlplmsMcDu
cMlMtIaXnKrFPZNenDTdxVXjx95ALe0vkveL7waQrHwhoCR7ZgvHzwX52k4Z6JPJeT/p7gNGfWeX
Xtw8li0R/pdk1p7ai98Hya15DrMS2XoXV6/TYgzqeixCeGb4vaCl4xzSrLR8tYBv8ZkYi8zFYkRO
HPp1bzEe+U1rXLcsZzxFizEpuniU2HfhV8p9YLsYoc3sjXzGl1YzXKa/iC7XQyrqI8wAzVvx1Gkk
xeH3idd9Hg7lRqua4p5Uje6mWgiD9sIaHC/YwYWgA7FhoRH2bXsfiYGXNWK6EwENMcYmHrHrxHQN
J2BwhdR5sGnerZzCxpEAVj8IFwIiXoDm3RdNTazRrIkjcmcw+4A3iB+B6SY20wWnKBeyon+BLIqF
t8iUbrahc+VA69BCeBT4aaquG2NmMjxcoI3yAnBkeyK/mKkH1pEGJIhHaDMjceQL+FHnHgg3YuFB
qlTyJgDQUjZ7Ii3sMRiHEBkHzW72X1Vu+Q/jCF+yuqAmbcIBr3yZsdDGYmGPV26enmQ8ZSNmYK/A
PuKPz9IUzT32Fu+1Cf10V7n4TVaYIyE0MQ0H1+M15a5pJewqLUL8Qht/XlQItIR3CeLDW3LU4+JI
OrNAwuWRP1LqdrLO9Ug/1H6a6+tyaYq3Vu/qwfh7s9z9vXX+v2Xd/1dZJ0yf/tV/bpRdV2iC/mBy
/P1v/auu8/9Bg4uBM9Gmv+Nf/ruyEzYpUPBwEWOibWYW/m/ttgVJBuE2+Uk+canoQf9NVTX5QEHl
CKoVAhhbo7/VO7M+6U4N1Is2QlDmnVSKHumZlFc/KBiTSQ59lRjy4HDj+kGaasa9HjfzCc99va2a
1Ec6VJPy3Gpe+OjFAm59UYZHTSbgTHn/r72cmPOKseEOtYta3ik5xg/2649+XbB7iGuokRUDKPgo
6Xg2Sq3/nkqskmMc5c+2SZxevWSPc6+Hp0q3IZWXpqcC2RDeaES6HMgq1+Y965D7wLBl/Asy8afm
IVfAtikdHS7Dgr/9TCZO2axRqJIZzlYTiXPYih17FrE2u245L773D7fIn5WsPxesl+PRrlxEsQBn
jM9CdlNDWh1lWX0YNJLixyh/Z9Oj1knINfj1kT4ZWJcjeZZpgOulcjdotf782849KHze7vkBX18b
mCzf7CTJRiAzKnmAvG/vpjgN73990E8S48tB4QjTL+BmQh67/PkPN1SqgzAo2H0e4CEQHqQtRp1W
Nz0n6EdHTn/hCvizozl0OMAP+zZyp0/VfyT8ISmLlJgVfXCyUymLeTu6CGbPfS7+QtNsLOroH9S+
y6kRCMBBPAsGMaaKn09tJLEiJh0sOTTxmBPrGVPLB01TVIG/KPxjosHOPeX89cC0aQ/8t6s3SYvU
6u9eYUfXfeKqdDpCHovKz18DBLIHe4gdY9NnTE550beBG4Xho3ChW/7Fwf54DzkonHlVo7zxbRr7
Px9MUihbnXRTeIHzfFf5sg06jScY6l0WH8AzMJjzSvAvf3HcP/6wjItcw6BQdmmJfTaVZAi5k8it
00M5NIpNOb/mYPUDIICEcJi/dUEZHvL5ULPwjrMK6kv69I+3rJ1og6FikRwS6nlMahPQpVqX01WE
5u/p18f6tN5ejoX5gksJCd52jE8/Xlp01Cjs3Q7zNA8GgzCvOOaJpf5pt/qPbo/PbbHlnDByEafN
IsPtav58Tr0LDcitxoSUHUel7GaoJ1b2BN8hVJbzEAPrwrWKARZ6Aw2kcEOlFZ9+fa6f7p3lXPEY
sdAtailX/3zvUJyhAnI6voNql/kpDp5VNGuIha2pOAL+oJx1rekv1vPLJfzhMV0OazIRJihgMTlA
Jv/51FXksrsLPTIQYOh+kYRpHJmRTzc1Y4adtOoSEo5WjQyPpzECAzL0kzoMbjn+ZrgM3L/VJF4f
s7DEGLqgwEJonMdwTrXfx4//8Rf6s+/pLIYi+r4CJv7nqVXmWOEwe5q219GBvE9Tb8u1AiTCT5S7
g8u8gxJsNaWaBzW7GrKTrkxSFKwyDA/Yh+wr4JDhAS+8dSM0t/W2BLBVKSxH4andr3/JP961WGF8
TFf0WqkVP39VcEk0AvIhYdCsTxmkA3/MqF3abvPr43x66vnpfJ01hsUNDzUPyKcVNtFMLgrDZwLo
q/lOJDPuj5IJ+hUjGOfh18f6vJxfDgae3uTtiMFHLM34Hx/7yW+d1h5TlvNKZkHkhyogiLZf48BG
Cm3W0boeSasz+tF7wcsU7Shpur+4sJjtlifx59vVt5he6vj6+KHRRP78NXIJu4wnI9x7SOumg5eb
LKadGK36EIHMu2OKp787UJ2I1+hhvE51nEb89zK7dwsdaW6kwqPAGHXbkX/dr9omreW6IXmSXLOs
mE9I8wiaJ1Tkfs6t8ENhVX72p3w+zTm5GAjYpfvgoeM4ou92rpTUWXDbYjDvHZh6D25c6/sOe/V1
DN6zD0jJ1AiQG+a7KQqtfpXTcDojzu3e8nDS32eNbRwzV3ATAlnBR+GjwT6WRUN2ckkS/R5Ugt3S
Ko17crM89OKETMMRRl1k2m8x5N5vzAOsp8Gy6mY1hqogmAzo8keuOnsIig7vNWEnaXyCEFAcbYel
xZAqee9jFu+qjZwPOsu+iVGebSPlmE5m5ZCIqCcOyrV3g431Iyi9sf3N98hNKYEvvfjNIP174q25
33j6o2ybVYLDY2vXoKe3rJ1623svMz7uYMygdHnL320pdIFjOChbmmRoiRhnuvcoKms68Z7Jn5tm
Gs6Xyxu6Q7cxy1i/q60mzkiTAkh2CJEIwRICmX3K8A+SUDbHKZ3my2oFJ+kK0Q8rlG+M2mtZZdyR
lT4aSDhyY96DAuPa4VZI2sWUET8SzGV/6aVO/qQZ6eXtAtld8qT5nCFO4hMo3yhoGy95lzCiFpSc
nCIyRUQ+rxjkOw8wF6wn5GF4wzWTa1tYZvKeR4W5BWZlv9FmAvbFQ4ORKUyK+c4ZaHShW5fjra6a
8ZxMDCUDzzaS19ztWJqwfj0bE3yjjbXch8USgeD35I2vp9jvkmAeDTYwRoETsVQ59xIMw/mEtBFm
Ukjpheq7VfNd4WgMjhYkdtDHLQzilBOgC4zXK1y33GAbPPn1Wzzg1IOxzd3rZPaIvjyGkNfHVAxY
urVHN864YNhWplOk5ekx8/ONmGnUMesfz5WWN1sI4QZ5CIRlNi2mzEmr5F3EcP6gI7q8YnhirxMi
UwNUXPrJsMr52De6u8d7Gz5Gnbep7IWw4ZbZaeJoa1C03rmYvV2WzMz3y3AEDpZaLz7QkFVtFzu9
mpBXZr0V6No403Q0zbXBAH8rRgRz0IzJYuKqms8iUeckKqdjauD6ihtrO/RxRYyfxbRF6wEWFINY
Ec2aHrE8SawwWQ5ReQmfbW3GXo79Ipk5nVDTnOXi+GEiPgZq8u01Lxxr6zTJkxviLoEMaF7loFj0
PsNr0JXDDlGOvs5mA3vLrLvMv+15kY7et/H0DhT4re61dpNqhRWQ3siUgZ7TQdP9r83ik2fCX8OT
HPHUhH1tvhaWfUQHhIHXTG7gVeHbt91HpcKrqvSirx2qiE1sT+MxzgsWYHvZIxXmdOMmlnVCAtfc
GUneHjWFDWOe3evMayYfM0CBT0YQgtiYUfu9Id9qPxkVAPcyVCH0/MhKj0ZlV8Yq1CLvundyvlCV
E89Mv9ecnxwsV9txyMn865QprjrDaM5slOw4GNxlcObp+ZNEWfZEy3J4mCqH/UPV1n60qtU8nTIP
1RgYZm9rZ2QKp0UiD2PukjHXiIKDsos+yUi/951huPeGadpYc48Pi/ePs6J3TXwqWsLitu1oCno8
afkBSSdbATMDSS8n9iKZz7AqK9127SInZCkqB1qSIW8EqHnevk4pfVAhZEHBNm8rZp1eF/xPOKL4
ds6t3j17GKQDg0Hbjd3MKG4jKD5p0LlAkrfMNIsrDZnctkwz51YHmr11vT760qXRcGX1Y9Al4XBM
h14HbELY5auFADtcOSW48rVinTyU2PKOxMeDMjEHuOOzKrgxU/YOlAi5dpdP0tsUkySNi6BmPEnq
pbdL/6OzR5TgbmmYj2bheF/GYRbzTncSDbXYMC4BK+zHSKHe1wASb0atcYnQYFKF26tea13jEaCH
U1eMhtnhE+3l99r0/U09pNOx6ayTVwAZFCHeyTU4zmv6yCVbmBLRp5eLuzxsQtqrVmhR/KexTZtC
4j1KyBY1ulwc+VHBsjjQ6XkJ5x38H2V/G2e9vfNA9xzGpmwDvyKxy3e5BZDxAmYJI2c3EG+ydUlw
B6qd2E8ZGKLbqGstOCdGegjTxjxxBZPAAr3dqNDYKcfhxhblyaV9sA4LYd5GTe7s6e5b1yKCrAOd
13kIncYICn+odpin6m0+t/5bv2DCWWiatWoZ8q39rkLemBGWt4sVWtZVOTAaitoQRLc+WjewKauz
PhPlh7YKjGvdamm5mTKtsuEtqRzLVOm9OJlLE6dqoqtRc/yKXDQ7P0yamL53lOPXnTX06Ju0kcTP
WjBSZ57NO90Wg1w6k84NFTtqIaQyFABGdcyNqePp6urTkBb5be063dlvx3FvNW0s1onw9wUc1cPg
g9pDaOBfVaQtnNIeyY4dqeI9K5mebMA6Nl/syGm2rptmH8IpiPmpPUay8EzoJaW5fPba+rXgozey
qRgfCGcmZ7ANZ/WmM5IYWARaks3rnr0snhS0inFJMlkKzgkBMUS+imm80yebrDC/DZrAMkcCGjxQ
YbWbMoomkJV99Y7aUx3nMWXaIXgHolaed5MzhQGDt+7W0FX7nsqMNbvJeWuwCCCz7tbKJujRecLU
WXrtN9emVlzpdjnGH7EGyqdL2hwhq92VlEmd9oF/oTyNgHtvksHpn8gvUe+2TPyXqBfQ7hdmFKR6
kmFpfDtTkXvFmo5IuddgXB2Zt5ItVLgKI6aR3OhZQf6wryBdpc0yuRwytMhugeDBnLygyxu6GmYT
LurwEe+h3Y17u0z1kz0keZBnA+8MRlkTDpS+d8kGAmLQr0jvHfdGOHRHQ0K5CkD6VSxnE3l+vpWa
xFg7Zg95Gj0qQjh2STB/Md5GeDcek1zoW5GRb1bzUthZet0d6znpv9XURst0JCfzu+AqSD95Dc3l
VqajpJ9irzbJE2f6vXd1K3yG5Wq9aWatfZhIP65DH+6MUyI+Nio+drRH8WSUiVqZvSNfw9pO2E7q
aFbb5ImNcbjpQheGVdbcu9YzEAZI/jPLa5iH3FTFs+6U+kr3tXtPjdkq9cp5jRxxi0SLHLySlBk7
0/FksjkJPC8m2q3ETudTY4MttCEbjsl7lptxuQbL6oKv6ipeldEeqZq57d3hO5JjsaOWt9cNQ4Nt
ZvjeOitcKJOFQ/iywlru9Fu8r9A/oUYH2GN4QaejcTU5BdGHxttc88Fx1fs7c8IcURRTvgOpNj40
IEhRuPvRKS3Vh1YzZmhmothdpcxjQmN309LNOiZyyvdCpz1gjmrieZb9rkb0/56BhF1R4/PWYSN0
BJBlA6JLmm0xdC0s3BGtszHuMrJqV3j9xjVFtYuMbzwPrm6QgjK6e0cSYaoXQBrbpiZM0I95QVTh
7Wi0zGgxTm/9rv3eSa3a1Fo141xNFuKbeJWTVmzlBCi4g9e6mhl84NQlq0t7S1x7WwGbZZ8ibmBi
HQuteRmK+dxn4bGr3CeIyyeWXBpGedJduXL+wEnyDMjk3jPLXc1umgyl/E3oCSpC4iJWXifeoRq3
61kuKj/NcJ6qPCFkqTLfR2GwsdIiFvnYPOSu7AJhwm3taxQI3rDCWPytUIIskIKuNjAhKoIIHvWX
2Zq/jYQwummP6MTLk2E9iSn6oiPSI/RR+tkR/Q4YwWlaEQZl4azdqCb5OmJL2fddfO00T7qveoRB
jdjEbfLgWVG8B4GRrWWj+q+aKf3NSMrkXlHDXPe9JMeANHEec+T9jpV4X93WLhkoNS4J1/EgD0nj
0h4d0qWc8EQ87qrBYAuNRsEmtcWdrzvlaHIbF+O9AzDgN91lenbU6pyGzioTra9jGjMH64rpd9tC
h0ZwAIdbLp9nNln6NtF0HmhcoBU7REXHHe0NoA5WdDVt8lcBrRpbxPRxtcrYD+09q/e0m67vSJlo
tSoljkfQNHXbgZIzI2lT9mb44kdZ+NGGLg8gR2XEgI2cQsT0KaQC068oiyJu+z6oWF7oMy0zjanq
w5c+okAItYYaozIdSF7zeNPwjnv2m3A6aeSMryEBaptualz9JtWcRG06MVF29B7L0tCm1ro0lurE
SEb1PZ3N4Zy6E6EORjZvjUhmxzgbwpeo0GhyR7Zn3But021cR1KJMIHV3zEtu84JFv9S8oqumtax
U7dEzCm2Drnm6rvasOSBvT0fTeqxBoSOAp3xLBI7z/Corwa3e3XzwgwSyfYPSGt960jIkIYqDwTt
pEhsKnkws5YXaWuFRyt2aAqgDj75vUePYJnUXI6nalvbTChHDqFrMbMhi3yne3bx9fK/CL8w7zFT
uw+Vl4qd5zjznlSN+q0tiMlbj9KkS+Bbw3nAnxxoFJvMeubSBQDOxUQw7Kwg8DfbS6O4hhi+NkfQ
vpDPyXYpkprsxyQWBLvyFYt4yI4Ef5VYNJz2S5V0nECS8omsIzOqvH68dZLc+Fr0Or96mel852GU
B7w+422G4Xd7MXDjvp9PYz1NkHV1zssm5e+xdij7GkXywBqebLNjq0Zt3/e5JwOVhUNGMjFdEZqX
LAaYf5ivowWvbOVgEAp1IOgxI2btGudH/UbzL9npWUpH0Z+vhJSAPYxcdLRk0J6TBIK/adtlw2Bf
502n3zgIQq6qFOd4Ozs0r8IZ1O5y32lJCTEn5RewZhBxJN7NdzHJA5RJo7Z8v7gOPzSGxzRFKLPu
8n65JjlceySi8x2/1XhTeYrLRpNyvQTPn8zSKGHz04prwaacPNK8zjMWKBxTmO5cmzugs3U+W6jl
A6HsP0Sm0IjsUz6R9Oh7Og9C+Fh6+ldYvvMWBYI8eOXyp1XH1TLckRvWsLzppPgguMpSOEEzaDoG
UscmkbTDywM7wbiPNbbXBoHbPJFLwU+ecPgxGzZNpZS7yZr5UCLgqjdaifBOeJ2rp85Ehy2MITyq
OKzewlgf8SLFPDpazCMM8YfZ5NCFx7A2qrfMaxGFAS+3IK+qXEc1kIfGPcUBZ1giEV1yh4HCr320
CztRJuY1dYv80onl8hZkGx/7isuk2sq8HzIoRZcH1myz+LdiLuo3UpA49Ni36kjycXjAAswN2fta
+zYT8xPpdOS6hr8nZJJdsfi+906r1rGRUHp09bdS98Wa+Ax/1yoZHvWOX6frQh72kScw7CdBx6IE
TI4NZhNV7nSyaIGf6kKFL6D/Ud3P7mxc5ZGJL9Zyw6OTW3zzjsrHCcrFNaVbDs0PxqKgmZa7YMDy
cO3UDi0F3BpqnfmI+1agm7hLvFl/j/S0fmMUqRG0Ftc80zDQw6CiOkUByPoobK4UPD7tcaYg+PDC
mhMW3XIPSh0SlOdA20FkBuPch4G31zygUOTcUvb5bqy++y51MlHbxvi1JfD6dVSYmFYtG3JJK7WO
NjHbCt6MpC5dG60qb+Kh6x8T/EC/1coOP5JqRD3sEKa2IolyONvJ0Gwnx5siIr25A5a4gZfUdZxy
1YKPBLtf0eAO8jqppt/bz//r+P8Lx7+JZeeXQofTW9u+fYt7dmFd+6OI/Z9/859iB1f8A/EDUzve
Cxaj7R/CcQDVkRNr4VT2HXfxBf3b+Q+Nbhmp4hfCUbRQpemA/wtUZ/yDQFq8Qph7oH4xMf87MvbP
0wWfIzDisxDRc7A/zMSEBU0qq7Wa/Kb8I65AyWh+BbnfJ8Tu17OFPzuSqeu0jzyXCfxnmlde2qVN
c5MjLawMzNavdQm9CElR/xcz/j87EsegI2AT9gIA5OfpATrKkPkd7a4OrAjri35uFSJpt5mf//Yp
LeM0G7kK9D2O9fOBlJcbopIzfbU2+8jy7AOPzUfKv/8nh3GY53v84n/4jTo8jG3sjDWu/kFshA/h
ZZEwrLMx+R9cOu5VtDRQyNFIXOZzPygVolov7CrmjBRNtOuRhietJtO/luXfhsmhwHCR66AwwaN2
YZb/OGnyFD1qxMT1Ph7YeLj9dD9F47OhTc+14pX46yu4zIt+nCdxl9NpYkjHLGlhkn2aMFO3VDyb
Vb0XTctC3RZyn7LVXVVa8sYshPaAje7EmMLu79+KvmuDslhUCUztP42cXVn1Zh6X9b5ukuqhR79D
w0TLnrWU//r1OX6eR17O0WFIaLkQ33mqf74Z5z7tpwRO817rG7mnzQhtytTDh18f5U+eLR+KyX8f
hSXrx5/NpyBXWp9zFDE6vOvHZ1XgrMI/8T+6dD8c6dOlG9BxkJfCkYjsnAJ3TN+IVAAJ9teP10V/
8/PtAT9lyeRm7GybOHB/PqkqLBy/qOpiXyuzCmpdaQyR6m68ne1iAhWtk5AspIFDwnH2uhyrIM2h
JVuNXR5V49D1gXwwbvwRYq+syuGbFyfEJafA6xdV0Lb3sg/GCtYhmg11qj16xLQtW3eFibpZVTX/
C8LcYqNng7nGF+jsvbEpYI4J80vmmZAJgA+/qkJNCHNHZx96c7aqJrZMQ8r9nHmjG63bCWEs2Vqj
H6gmsg9kEpebPstJeGTm9dBpqX3UCTr91oSs8gbJZcCSDI6S2tUVvWkF983z42oz2Tm+JdghVE18
H80U9lsRctIZfcptRbbHOTJnkizIAwNpZIXAPwykReOqsTp6NqGst40ejpu0YVekMcsFY8bZzQUL
FzOJbu11pYkhgsUljhKAoC6vAKaPBtFs7K/XShjW0cZuTwLSXF3RjERNVECbhOGgoa3TzS9RrJyr
MTLS14js8md3yLCWt1b90riF+SXk3OuVNxj1S13Y/cx3UnipaZCJDh0trJvV6NpsITVb5s/twISX
zSwJHlrSvYZcmqs4beqz26cfusFv2kMy+IIe72Nsh/Chc+fqMCxLY0xk2pIKDf5U5vDGeLZR8d6m
iTvep0weD6zoHYyuItlBjLNWbAMw5APyKNk8oi0A2RwlNxGdYqrnqPxAA2/cMKLhIva5UwamNsAV
vdz2eRsxJNJD/5oBEQFZyJe/hH1MjWvT8CnAdD36s8kpRV6SvYqZnW9BvlIAsg6EXd4h/1hXs3Tz
HXkmen0yelWLwI1D9TUOa02Af1HEGDFRTXCc6KW81qiVvvha6TyOZVZ8IP6vjpzjtCk7Vk76Fs0e
MqV4rpAzP1o0t9O1I5lQrKXtEGYNU0tV234sxLUca2slBGBIcAljxnAHIQG67SjT6NiBv2sB9gXk
nc4anWBecTMg711n1Yos4nyo4+eu1CBiEfOSvkHQ1LZsgtUJdgigsETQmm9h+t0Tm6e+znLOdk7d
d/kWLaGZbNPacubNnIIQWmFoGIjiGTPjfRZ1+5s582yBgZiMAKBG+6RQp72QkelceVPOGjpWfFnZ
a9YRsVSCRW1g/mJk/BJOHGWvTWSWR1xj5UaOrbmmYfaBsURc46awjnwROjpRMQXa1AIViws3vomw
dm3wcoldCi8cvwGvPjp3+Tr2JaULk/4HIi6YV8UQcL6XtXD2ZebSCnMJi7+2jf5r3U5YB8kokLBk
uBFmJgNHVOS0gRa7q9bp69bId8QCfe966QVxS0h0Y+67SqEGmJJjUbrmpg/pH/Iq9O7inofSKPla
upGrE6A7sfAnCblGGk+B4mVffErqK12MW4YpODTmse7WxZC1GcJtLM1Wl3NTsyqOt3FeT0HZp+Js
sancNhpPfQa0L1CIHFZWm06bWbK60SdVO2N579Y2520W6RthHP7ZH1IHXHnr31mqM26qaDAeUyx9
x7HnjspYUF97AQdOz6cqUCT+bJx25jGCuCnOXdkP31pN0gCLWtac2M78O8MlYczWSSlxWCilZP1w
Y827mxNKOVKbpgDiG9xMx+r9u7DK5LUx9Kxkl50Ww4SGgVLRk2pBDFZh9lXgDhxaVpXcJ60PJ8Uw
hm8x2Ky6JIiO6A4IUzbwPZnkZ6vuqm08WFCEYEue22bZVxN2e5UbNTfT0MQ42goDCBRcvFUSCpQc
LsbHy6qLOuGly3zjuz6wWqnlHnH02biBFpjcpA5gQOhwNGgHdhKQKzrnhtSsbcu8Zq0qiYvMAiyL
VYko99mtnpKRKzRDnWIs4sm1DZZ+3fML48XRpdxHvA0eVR2FlK9libKrL+7anrVHi1g9BsFDnyk0
nQqjwdZiFLuKAL3cWKGpvwuj765IOWY/WvVnH6INrCZd7dK4EruCbM1TJ5OzhZ7vq5am7Xka4+4U
pvOXRLeGL9Dw/cCfqgRzt+HsZ/RNmzLGy1FrkiTD7MVrZBEkVvwBBiha079/4nl+loqsLzqcdAWj
ggGRbtVne2oZhVToN1jc3zWHeHHT46WHNMU+aEmM9qRk5QX6IZ71wjeotw1aYTM/KWSeZW/h2m29
nfkNttRezGTc0Vvz3ia1kVjAfl+Yji13ZSwAq8T1gBCDbPEVZlIWs5QijyRhZkvFItDOFo0mFCK/
9ha1liwkyoNmxhpa/xd757FcOZJl2395c5RBONTgTa5W1AwGyQmMDAENOKTD8fVvgZnVncGszjB7
4560WXZFxL0Xwv34OXuv7aTlijjH3qRbq8gDk6X9pSvt8qQaBwWg35tyDYOoOeHqATJqldqG6whr
xvfO+g+mnzKLlvWv9FV03+BgJL0qzwjkEulYJoSjhQ4uDJoTY3ASI70dMIbwfJw1tXg7eEDTWv9n
p0kCBwmalz+k68U0cmP/OAW+tBhXhG1HdeOaSD4m1nUd+DkjwL7t+1uQTRhcMjGEuEGDONv2MmnF
ZnYGixDrzupeA8Bv/ZpmygMEYAIIpeXBOKK4BhInfT2eqoKMD/qe7yIYmNFnYLE11l9B3sDO9ni/
WDjGO8yIxqInMRjH+8T1GMLWe95TG8BthgxmwLxzsJuh305N9JYnbr71IfxvbZPmKj4SeqT00QjW
IbRhNcWQEithD/jDyMC55nWNv8Wo9IdVbnXGqvBpy2aFYRzTyTWDnR+D9l0Jj+WbGOyBaamPg1uJ
sACyww8+5IMqy3Wg3d/JCheHw69nFRwMnP0R3roOeCA4IL9U2N08x2LozOLADIH1xlZY6uKB/nbQ
Uif0lJbXpJsxUbNn6oo8bOszLzwsSwde1MoKf3dQ+6xYJWyK/pyPfZ0OBYfdT4dcP7bxs7GEHtrS
ehpMBFg5a6ry8YAUwz28MGv3z0eMpdr+pRoPTZiHNp+E52phony6APSby1jJgukNRVgVAW+1Krbj
irDesyFI5Pvnz7P+dqZZPpAELdjmiIP+IFr/5dBbtRQ4wssLFhRauIS4ss6nJArKTdaWb+hiw22O
mOrGcwN1+7HtoMS0vH1iK2uXWGjLohx8cj03434iF+43BzvnP30/9NHYMECR0En6dDyRU4p4DxXL
ISlLcSL8pPxZO3jUV6qH0VsuipdpS1YRL1KSWf31YtVd4ujljbQotFN+BKVMdQKYFmy0zcmzS2XF
wFoP7pmsufBStVl7yb0uRIvQpHLVD5FLBAyrsjNxcN0Ksn4fQKeLN/ApC8aO/7OHneHfgchiA470
VDwRdpy9fuyKFYGLwVrNOfjf39yrT34DwdOI8h4+n+l5LtLYTw9HPKiIUUGXH3oP3rJrQEJk3oqa
0RHPDSOrA2wmIlqyxN659OTX+MtO//wV/nbOhiBB9BmBAYt9BBPAr49nr9Ehy9RKD8RypnsXz/4Z
SdbvloG/dSz4FBoVtucQT+D7n+858aEQxKs6PXiC4tmLWbgq6aHKsMlJW3l5TbM/4/BA93t8/ucf
aP/9GlOiLDx8nAZYoT4fh5Goi7EtVHLAd0i4RCHq8GIAsXstB0pj5seuvgkNN1yi7Z/yUDfM0F3F
sHB0QfZCHwdTAA0cTjpzbWcb95JyEqvugfo7vAAK7r430TIIJZyUg+vHt//ffvVv+9U07f5yo5d4
lz/DWK7fyh//9/9cvaFXeKu+/9qq/vhLf7aqfdJRxLLEcJoxcdHRWf43ccUP/4UcnzaWiwUFVx5L
1H8DV1BgBkvjB9KUY5vOf3WqSXhfmtiWT8NoyWPhf/p3pMztHws+aTT/ozfg87bANuThnWKNhk9L
IsSnfagyB1bjJJ8Pfmy5M5YNUV3iiayDEtf5Oo7BQP/l8vz5Bf7KUfn8ovOBPuJz1Ol8c3RZn190
8K8gIjx9mKaM+AljHNeeB+j7nz/lb6aUj90VuyHNEmH9DSPTux06YTeZ/sjToL5r7vK6xfuGy3Zr
GmqBrUMFJ77MuO+UP33554/H9PZpu2Udw4eyeFLY3P/eXUYjz3hP+z3Bdl4xIfhcAOM+EPBRuLDo
bDDmUza13V7jy7FWElXgorpLjXTdMXd7QLjIMbxGXnSFTZnNI7ZEwQBc5Ttt5/xZkPqUSk5hsHFM
MmOwCymYoV4faP2z6XV+73A6R/gczAfCn5kI+l6DxNBtnjnT6v0id6dyjC0N/6pxOK/idQEB3kzW
I5MGed0i2XpEozPd9g5EcOV18i0oy5SjcA28PemWSBZyxJ6KAeJGl00VR3TK/TZKIaMp4gHIwjPr
1yTV8oXinb+oJnbFjvnkFi9WdB+OqLA3YyehhHKp2DtjTIzWOsLTREABZgOmjz55Hv6c2o+65kzj
T0Aa3WauLrUISfZgekkp7KftXV2Qn0JQMDSdrIdW3tHfv5qdKT0wY1cbjIjtCdJuc4e+AOz6AOnQ
awgM+QCpW04/PmUIh56abPYeuDsA1/ESbiubE9gAxf6bJsVtHfsWz5Cq9Jekj+oXuCbcmUZW5sFT
Ie+QYhDr9FV48WDAHJoGYLqiZfzFbPkr2my7r14NijCaODs1cW89Dogqv2a9qi5TzX5QlgFXBL4Y
EERRKjqP3jCbq7woiOyRnNFVBQoeCWh+Lz1OTAOy/jWple03EfGfcc7OQya1PRPZPEHbrcTQwEzg
dWYsoPdeOhRHwvLktfaX3BIy85JN51RthbUfI6VcAnf6GcGzj9hybwCHvqdbkCMuTZprXIIuGu54
/JGbuMernsiDsjBNFg2rfuUsPD5FYT1fhc3IPwUsfi/B5KysiV8cKkNeR9DR1p7RuDdGDO5fhPwW
D3ImHpSkXI8kCJarMakg9uep3gNYEzex4E584PhFRRekRO5E3w055U9FEMEbqlp3jX8+4zQzIXnA
khRF954ZNd+oNOarSiX6i62o6FEC58BnIPOjHe2/0yDjpMoAeIM1GG3NwsHvYu4jtDku9fKIFhUa
HA3bZzfn2ibSc+ZOCK/We2Hx/OPJly8wTiNY0PmLMroB40tb3sTBT4RiyAVSg97UqotKG+ya+2oi
l1uoRMNTbPNsrmyD5urHqUqQKE1a8IjW1Zd4x1weymWEPyXcKM83+l3UCKpOBO03Ya/cm4Hy8LFK
O/kyuF79aiCD3M4+EqHWJqXKKV19zhzDfZiCRbBuZOgEgkoRHMUovVqnjjbQFJCs+PHjAkrtIwmO
xv2kZdVvpjSbr1Sgu69IdfN7XWPIIUCC62PB3D1NRVauPWWm9L6IA1tPEfhRd0oxsxXkwPDU5gPH
exA3JEXn1CWmJujJs50G7KwdBza9idDKvZeRjn7/LW0H8ZJCC83jA5nNlTik/WxUW8c01XClG/IC
Tip2BnHv5AjXGlD8X6wA/U3tDQmRo+7U4oudvR3PoYvEj9EYavmpZ2kaquuhRtfe84SdhJHf9mZn
3JF9d2+4w7UoZbmDquHezYh8Vq6PVrl1YzTP0TUCP2wSJCUc6Mgnx9LOv3RYg7dgKobtIPR7GuCg
oQfwnTiU8kja6DcsdckxmTnxV9YgLzVcjG3hjhNS4Lj/bqVds43T7jzR5N3BCLJO05yHGwud+rrw
3XgTS6pOAS36Cg3wqNctih4vC040/JpNSqbNvJJh1ByxtIELMib0m6S/rso0hwpTFsXPWM54LRx3
0Zp3guAaUd3ryk+3dmmE5yyJ5VXnZWrnJbywTVZa51RzvhnCIMYgukRHWCPJ5EjOD6WPCkf2TkCy
I1EKyGV5LQkm3SemL9e2UZpn5abhgSDxB6eMQqQ/fneh2+kUW5tr/62TSnlrtwmNeVXCkYqAHfXj
wZYpzkFLYTCK0A/SVlrTNB+OsQotFMEh1EE38mDYR903p1bDPnZj9ry+SYPdSDrqKgEPuQVe3dxz
qIOc3+fdLkbpBhsjh7keBtNrgAV1pZx8OldTzImlyPOX0Ihqf+1Nnt5jbkEX6XvIkDgFJWt/FA4V
otPcUZ0hsx0QGxwl66sJDz1qgIbn0iYRivfqShSdPOMDmmGomfbRniQpoEnCW9VtEQI1q6rmCUT9
7J6k105fZuVka5JuxnXQgaUvNs5o1AiXvflNFqZ7tHU5P8pM1vHa6sLDNLvhsRwifZvmzrwZI3pV
OaimtWcXJY97Pq4KBSGmE4648zvBqIoO+wBWSxHqKQP6wmO5NRaLlXIdGiyhkz1DWU5XgakVtC89
roZwNHZAuuDcx+VdYRns5chjjmnqIMIW47iJjTh8KoLY2hcpTzyZUskxGCfYJSoSV3VY023KlXGP
OS64tppZnxaoQUGXKUywpnlt+UPEzXUSzf4lnCBJroVSSJQL13axiyT5lYRKfZRJiYMgTbz2XMyR
8zKATRHwuhQ4Khtq5DnRuFDWmZWZP2RZlgUcu8qbNmZGcs0MtWktS6MFpV24L6oYCNwhHiW7kDfQ
fSudzMMy1YlxJjooIOvkxSYQ7KCSnNRXiEYISWEtk62XuON7nVn1ui/UUhfI5g48frEBj13V24AB
09mYCvKPIsK0fB6/Mjm2zthemHcTgMN4ooOYR6rVYYIB1q2ztHZvtB0RM89w+t2WjL/wxOh8uTcI
lZYS6SM15sNVl7kdmDAb81dALgO4/khJyF3L2Mskzwu7D6vwz6ookMdpI7qXOH94B7ALXvzIlNEm
dhd51DITbSBf3Mxpatwb5OO+EBjsJLsBAEywiSHrrkuKvASA4CTfJznMcpu43KSPaB09UBX+UXw1
qc1gwNLdd5n5GQMEN+H3WSXa9NWkNbFqqfQeJqA1hPhQMFZbG1TUhqZAccRXXF2Kdp4PwiSxsKwV
i3Gb0U0pJTL/TeJ2bO5hSTBMtSTjpLYT38QllUblevI6nj++Rdg8O5C1SL1ommVRxoj3s8+oSdLQ
pzwJm8a6ZRmsvjvSq8eNgf+aXRtPqhezEK3Klq+DrUzvE8sYiPdBhLeyGiOo0IS3eh+Xnj6bkGu3
yTAqAjTYy2uKrRck0jRZ9VL+hl794vdTcbQ7foITC+sxKCf9M4AKvSdFtsbGmYb0dRXNUk2SEuYu
6RTHHATP3T8fIqz/dIZYDO2cl+iMswL92hNpaUrUcWz0h9ggaicKWQwphxcyNwDaOyxVlPcOzaeR
G/PaaWY+laq42EPv/u5AY33unCznmeWbYDBEgOmHn7plQ+0ggsia/iBSKv+1Nw/uzUcOU9wjqNSC
gjAJubJ9jKrSj+sSQp7rHNAKv8aEAt0bFTi1zhn1uVKyeR4GIW7G1J6+KCru3W8uHIfjX3qdy5cN
0EJBJXBD9AefvmzgB7k/Gk53MNLFdtehGtaSF820MpBpA08dWxEPmDXyxOc9MyyTfWpxftVvmaRu
9pn4/AZR8Lf+T8ixDTETQpKAg/vfDr7x0PCMpHF3KEsH90uIMHnTMZG4zMogl6gdkg1L87zVEONx
iQ1UUBn6lr2fUETjdyX9U4llfuHhyI3c+jtMKv8u8MjjCvtmRsbUIntoetfY/PPldP/DgwjdJaB5
Qct60cF8OrO7zGploVV7mBr2NMBnxAs0JXTpWqOLkGlFvlbi+D+hBowHKAHxzrDstyCTX1UVQ393
KZcMV8WbQZb11dja4mWUsrpKZyc/m2bpvNqkqkxXMpbVeG7JdUUybuUbxsPzLkVwvS9ZSg5xmLo3
JkOiLSQr6tWCKTgFJHL7ydFnkVDNt82gNujthidbDMb9GGM4N1B4Yg6PTdD9lSC60elYYz3hUfeq
GnwMYqIjimBqdg7LnEvinD8EoJknpMWTjMlwqdWnam7uqqJZ1pSQYYjIKehD9ORMQlPvQaBd3xIQ
J69zB8taNmADIHCaM+OYjE8LjILQGuj8r62D1/3UF7MPRSxSMRcpxchoTF0/bd04T8z1IJ2oMA6O
A7KvXbt2b5DMzA+q7Kc6EhbmFkfmR98j+IKMiTHdRPPy/4go6KON2YGJWkepZwXjyqXiPoem6L77
hTNJdmNq+tZMsgqPXcIvjqsQDiOLMAqKiVIevYjJ4Igi/yOOlNM3S2wguq9mxlETCbi77lzMyusy
RBI+tRzcgkTId50NyDXSPt0jgeB9yhVPJIr7fkOGxvDUp8Wr33J+XLSKL4EqnHTT6sUfuly7MMe4
eJrnBerkJsZ9m9nO0WLjuMsJEtoTUcSiB+OxOPa4A98m3NJvQlvUhnZh2yte23zn9EF7y0k0uOjG
BFqoOPR7RdV9JQuy+wpSzTmaE6tRv5ztmDaiDsAXqtZiLiakAIUadtYcl0fSAzm1VIRuUDv5d6XT
Dk+mhQUfDXn95i75bNBW9FlanJ43BEmwA/S11YF+o6HUNIW8xl7i8wYLVpM+qoKNE/ScjCIhep8M
zJl3pMOSx/jM4n8kuKL5Vldk4AZLLkPH6XDlpoTCVQl7YiMbunIMI8PVFC5baEJk/c7VPg2g0m6e
lfYDhuu0WQAXhpfYku0p1X518aCb71s20H1FBhejz2p8CgA5r3pFfz1YOkDAP+V1mdMf8lOOyYGq
5p+4ZOJ5mwazfMm98nacfPmOX4bjNkm0ELUIsCtVsoR8849WxlI4L996Eov3mOghHoy6WO6BoyAl
La/qtKzvJrF6G9x28tVtpmE3tWXmrTKTQL9hTOmMLIfXdCI2ZJNMorlDKMOdqTNKkY+9WFYxagJ6
PRogI1Lwpeilr+Pg3aGxyq8rfGIAYyTu05Lv+vEYIvZfdDtVYx6mwdBXH0mtTqebu4+OT+Xw+JRk
rJPkQuekAfR6LCrmD5BsmeEEXnAZInL0PtoDRmxwGUTDyZaGI5d+aeTNaaDJVaUhpJLkJ9BqfTXz
ulXrSccUI2qiFxbEdK9MOeX3jRRLhAaDBc4plGQD0rbbZhhpzlU9tzhm+gzGgF9konekiTPzCtbA
cB9t0vJo/+UmJvkB4xqYQdoZNO7Utip5Y+KpdG/s3FtQO6bZ0vgaO7zULR3BWeTN8+wgx1q5vWq+
kT0GSsLs9ZcKNtgqstuCZDIeCuznLGuc6HHyLJ2axdK1Cig18NfOKf9SadPsaYhM3ToWH//Rv/nY
JKec3m1VJ2gBTOOHSU4y5bJvcPuKkmKpWcIe/3g0sYDupKA1VNUk76KLqS5yyXpskFBfsOU1z7VF
mY5di57asNTKqnSSm1Fw0sIN0bO4G3b3vS7C+pVBCLoTswkvymedrVXCJUxckDomkVFrlecoPjqO
T9vOozwHGBwyiCtvm3ZZhruo7uC8FHQkw9Sn5s1b/jqbqCb0hYIvWbre1CXLLsAB7dUKeCTEPHTf
hwbjSGJF8Y0PMAVYxfL85IIDACvRqvD4OdHS/foob4MltDrOq/y+hHe8W2z0G4+ko8ePvcFakixx
S5I5w5JP34kmKnoPcePHBozXUIXBpQkpQxqd24/wWsZ1WGK68MDjQPTnxideZj1Kz+lW6cCNRNSO
Z7owqwuqgeri2hSx5XIPEsrDl65TCAgR/lGcK5K+bHzOT1pRJsuc/pxZF/bjR4x2xDr2XHeBfEEM
ja2IuNX1R0tw7GlaBjYWjZgQBdw1lJ8dq4lcc8zJdwuoZ9fUE8VJz2Gn5MVGbObQBa0LXgptjvUr
AE8a1IqesZNGHBV6CmfHQ8Zl01zestnz8Hwss5PP1aBzxFicJISvnOo1Xne7XM4TIFpOU+tA3aBp
80X6VO0GMGONIX3kYposb8nIe5Rjof5qeqPkjOfwrBlmdD8p+mV2MZXpsYL3emIeThNxWSqdJf6s
zZ38Zg5IhCu81KXrBW7CaUL2h4SWCe9kS3e66vEnAdhHntf4ww9/YW30fHWIEDkvbhpyCMHtJN/R
Q1NyNN1MhkXFS5ZKEjwRjb6Oo8tVA8jkHFG28aqMOdegR+u4qUbVPFOVZGI1TJiTEBLVIXXL4KbX
+KBYZBE4jU91HVFBapSr48AN10E+X5GEGd1//OfHi6nLjC3GgFHwzVXsqbARxZGY2ul2sg29K5Ms
xY5Z80KnVJWx77LIjC5PtpD+7ELcTecr6c2cyJSvdxNS/EHMtYczlNjTj0bxYn0XNidTtVQBeiKQ
aQNUY9jTSOAXE1BdZOowBOIFn2tC+smSbE5DZTu42INIzBqCUx/19R/D7P8dVf5mVAkATTBz/p8Z
oldvafXjr3PKP//Gvy01ROU4nisY7oDewtrF5O7PZAjf+hcTQl+Q8UAUW+D/95xS+P9iXoVw3Q9N
1Ot/nVMKyKKuj9EGLTYV5kIW/TSX/Kc5JR/xy5EOUBfOE/4dRmoEQ3if5pSaXEqn1wucMwKSvHX1
VZDd/OVq3P4xGv3rZPLvH0Fh7LrM5xf5OJDSX4/b0NkW3zVb0Bg5q3xGpqerVeBxSf/rmv9/fMry
Lf4ii2mjcJqQpFJ0Va+d8VpPP/rfjVh/90M+HX/9tBYIh/mIYb7zzTudbpr5/Z9/hWV+MD1/ERRh
ZAE0y5iaJ8OyPtt0usKQWTxiiiCIrv2Gjs5UW5qJTOuWUZiLeOfeMUuMiQXTQ4eKl0XEmbZeNll7
PY1qn8q2fbKT2bHWOGRJXev9O9stR3eDzVtdwtZLMd6jMHP6adxZYxQ9oM/G2OyXQ/aoF0oNbbns
TMEDuaqGwxGgLQpoxxa1NR4YbK+h/iccZ0A/bnLDT64KKfUqb4Z6RXZjjVd/wGlrFv7ZJMgD9JrP
kpkQVHxlNoaHNbIgpMBkE0gMdzz3cTmQC790CEmTGC5DWM5f0p7/TGRirzO/+ebZpQ/Gr3S2gdGM
m86fidexu4vI7f7LVGlxp6LB2hvgYLY1uWM4iMn1LgZL7Lo8AC09SesqAJ6xzRwxoeiexnvH7/lH
8Fpe/Bmpb83+pEEJddZVFBH7g64ds2g9JHdkaqtvYV/qu5EKAIxChNDSHwndMNL5h6q86DmRQFI3
JU3iL+htXGejCKNr26VUdTvR/zQYsJARmhX9U2inQQLhtBd340jemr9cYKYgVzUEjH4F8kyuPe16
G0Lp+0vhgRABsx+X24gZhFzz/XL0fZx4hiIzkNGKH30H8FvpfviezdMXMds/wip0XyYbfQuH9fS5
z6fsaHJ8ww+aNNa+UuLHYjYndlLR4MgaQjQyhn8Tc4K5RzXHv1dOfI9s8vNTGbrdU2poJipT45/L
YEgwu6po67gtuSNM0e9UYWfHmApxE7ay3Sl6HvvaJlR9hdskXoeRjrCbaBP9Pz3wkwsP64AkjQ+w
Z2/dNFm/V2WQk0yYjQ95PQ8PvYz4w23Y8WAEqXtXxKDTzSLKTzT0BMkS9bAdgTLeBCGXk7YpB/QS
TNIGu6N/3SsCCo8ZBLQdIbgozZGFWdF6aDEakzQRw71LzYclSp3sU0Xzwy6WMUwcm3tLtNF75KMt
4SkxomtbheCbOCj7w0pYJItmMHRuNIPsjY61t57QP560bJtLYyzcAE4ORy+U3m1kOMaeCt259a0y
vijhPkVlg/WYWALY7u5oHuDdefaxacnIG4apmNZEkUfvPXC/VShV3a8cYzD2NUO/nyLLg5+QY/p1
hxj63PpW+J7QrtvS/qJxsYgFt0bXh/jfwuV6RIT2bax5+l6AQcvW3TgVaI/BAFqdpQ9lENqXIo7F
I7b8eRvpwBr5MNfak09IAqYS6jmwo5GUCze5I38ceUVqF95GDBOOeT8dUbEDEPpm5V1/asqhvB6c
Sb21jlNdVUMc3pCD4TzirwfX1nXQG6bGcs8KbeatM3ImjWUbYDxpqzfCy9VdqzXlU5b011PXeBdr
ohLssC+dcwngwGrccS117z1IEho2PdzVA8rHYERjbvMBjbUsXoUd9XftbPocz8yIoNgKSd6GpllN
nI4yf4rU6znmE0b50JCy9t3lTHiwRhah3Ci7PY8GXEAvdHdSy27f18SobjqZdht2FXIGTNGcC+UR
B5HUTfI4o1eOV/FIiAAvTeJtspCQOIrQ+cS3jR9tq55Pmk7WGSyXXhcu2pA1YhIzA5+fhUe6me4O
HL+HIiAOj24Xgh/Apr+V5hLrk+QpMYqewzMBgAeCRGj2W1O37dH4ADYkDWdk6PYGqZNDRL6MWYTr
Meq5DlM9o6YGQHCLCrV5V03fs4yNOX1tAUuKuTHK6KR5TdOQidvo+4eepI0fpMrNO+bIuOQWHIGq
0wK9NfzSty6vrXfSX+jLF9jif3Yh8EmNcPQGHi8sieWP2xXHZNJkAHZMdPaocv0FMAEsvGOovB2D
HKc3z/DM1SV9UuA0AXq2fCRYPaAlAE7GNZHK2OKdYmHW0Dz+6k99t8FWzh/F72hsU2Jarj5IGTbd
nHuAS7jKRVI/jWlZ7vtwqPbALqJtOnMGzyjqOWtCCDKnxUdfD2/0YPtj4HtBTsJI5m6CKOd8yJmW
xbMdr0N4ToAgEtfYtlaYXnk58SCW0cfhChDddKjBZtlI5Gl4kWsxLjOwsTxlnYU3w6+9fljwU/Oh
ryRf2JzoJocpFA6LKJznDwhiKhboyQcp3ZVBtffVMpKZ5cDHpvBHmF3TIrfaYYTq0hiPMvWgJRsT
tz5wyBisfQgjQ+Ek3z9gC/kCgihbzz1HFt6F2OsghDd0RXn7jWBPNdoeHYl7U4VkCFVVQz+w8Ywt
rgB0Cz3QDvw9+J+Wza4LgYsZGa0ThTCCXgRUgjqEdJaAa7l1Wi3erLIptpXkASesIj/NPNFr+Mj9
FjRb9SNjD2e0Y3aPXe7NTzxI8S3Wlfimz4bwoVqmtdgVgEy0stoHreM99xSk/WpI7ehS0M3Wf0AV
7MhAF9Xn891smOOPsYqMLyWGE+AofWZtAsP78z7l/RT91CZfdhKO2plCWtegRozHOMpZZFA1nDKs
a7THp/SlGjDphPU47QySq746gxZfx9YQXzNX6mt2Km+XNImx0Yz6yAMX4HkiJtNzbLT3NYGDW7sl
b9HInen646r3LmM/zvIB/SFzZ1ZVzcbXZWe3Rbzf1IQPVsNMo40HcTe5tXn2wZNtqzDrj6Xuna2k
LQaJxRS8xH6oTwOIipsoWGKaiVHJ1x/P8hxYAHQNQbw0J5TzHKTTNTqTaAshjNG2QPu8AqmQ35ic
oY8e0KbnMCL6qI/oo9IzZDMkYYPbP5MFkHcIiKwGtgyqAKckqhFchjtbC/EDmmiup2sWBX2kDVHd
+MwbN8xchxhEh9RPJthclwBylW3nQXc730KAUoQ6I9bdz24czJe7wYErI4YSPI+aSRvD6rPFWjnd
NH7H1u3Tjdv7TW3gZZxLP9/YpNozQqdHuGVvGo9YwPDZR1harlRPwxCHZVU/ks9e7fBuAO1LYa2d
aY/2N01MkwZnCC065jpXWlny1IBn3eHjN9Cy5JXx2JkmLdOgpA8IOIHO4ghgx4xpHUDSlBlZWwv2
PBhRlxNcAuADzf6TCcVoW0okIk6YWu8fnFFRwo5k1m6+4/KzhxXqdgdzx4LjpeG3TZF/n7Avzndt
7vsnTwm9DXrdHknxgELi6BEGbRl6OFwwNbLSVZ0z35nexDtvOGgN18S1T4/CQLW2CoGmXAasr2u8
XeI2c8iGWaHTjw6dlYl9ajrzkZAXb6848S+/6MZPJpvEXjdh6Jza3XpIywd7ykkhD6ABzhKXTe/W
fUsjUtuvutIBOoCqeXBGBw51nhpnYHS3g9T+qhYgvlRm/Aga0kMtUT07A5S5gsDnCz8DkZfJYJTB
R9fugqBV25q+8T6KQLJV1CVnuLot5OXG9LdUiAkMOLdc94m+RZ5Skxzuld/8yvgGTudmsjtnZ0/o
K6jbmiNqIXuFFPFR4eVft4ERY55o9lyIcQ3rvdrEuPtBzAXPDDvbNdmjNeC7joFsoOKYbCNYXmbQ
g690pdgWvuT3kvfEVHdAmMuKDX1PRleySuJ1PuJ/9NICaHrtkFg9z1nyGg+je8gnC4mHHqZxy7Sq
fpDCs2d642ZDa95O8Nh68raqcvmME7RasauXJPBIOHdEfz/4FgTaTREwLRpGPZ+wKeR7USTDwUiI
9GN01ohbEbTzLeOe9gFVUr4FrumD1qNpv/Fmz9tOfhutI6Z0+yKcs93Y5BzJzSI9ke+nYVf1zXvI
5OFshQYDYDwcYbtRdewo6GvDlOfnrnqnvLdeJq8KrqxwwF2J1aa+G5uM9Fm7HtRtNGNI6TUAp8xI
ul0f4N60S/AWtPUMuGdty13ckHH0LhLR0EFLZn0jrD67q1z8gQNpIy9eS33FkCWxr3UQ9i/EAvon
mrXVV/QcZrTCkeI8mcsOiWGb4PokSBByVMM5SQNxlZRd/5UEO5febqNOhRuPZ2Xo/Bt6MvpyicXN
rYc+uh19WX4vOx+PomcJ8CZZTXwV6YMnK7fFpe0hVXm027EWjJXgrNsR4KoR7X1xKh8nZ+RaIKLG
MbmuDf0jH/3g2a59FJnhHCDARp0IBzlbZ2OpCSNMZrbCpASGOOB13Xi6ZSXLiuyQSWQ4kuEtt5fd
9qQ5VSCHdJADWchAOjlviGt6NAqQb3iNcVUCSKNxg2ggRFmXW/Jr62TOJvdAJgFk9Bti46iMUUh4
5WOdl/Wlnwv72LbAEannS9CjpGDlMhiYVHZoVQ8clzzjh+4LYKyqdY/W4AVPvdFUK86dwZ5TjGKU
mkZfAA31FzbF4pZSMXtjNld/yRpmFXKQk7+Xhgv/LY2aNN+PtRu5K6ShNoepvroTjqUqFMjgf/LW
s9E0tSo7jfbwI1YB3l/aO5cpDKqzQ2X7rZKmRySuT2yFkV/P9Yj0qcP1ue+h+a4BrtUXZJyKdnsj
+2sAmfF1RjG0ykSRdVvmNA0sXQ/0MxPJe97/731lEmjGnob2lnwrQIT9fArrbrjN0STgaiuSJ1Td
DhsX8cPoGqO7Tjr1u2PQK8069Qpw+GEeQCXvfJBGGwOa0T5Dz7zvpeGsedWKB2xjiJiTpGnvXbPo
ynXkQchNBnM3j4t3myeedLVa7BNini9MfuAX5e1Aum8ZcjbN7PgduhPiX1ZCLLgGkZbx5D9y1GE/
Af79GpW+uZFx+FVMQp1Nadl7/hV700xN/yBSwaw4aG/GutcExkTjblzGs1w3nV2FoA72Y8t4kxF4
sMcuNbX0V7goTuR/9cdEPKY4ZeEVprywbUggWkVNpRMv3LmGy0QgsW85gzyxIOc3k5y9UwO9malk
721lUUVvdZjP66JVwQEVZnbtTRGMTNfgFGO3VLeksDaM1FV1X5FDSYVr3KEP64/I3su7KDW8Wx9l
JLminn1tJaPz04qrilGiQjQwpPEpqpLhpnKn5FK4ufsgJNRgIOFzZAwvWUUIJSqxfclyux0lefT/
j73zaJJbudL2f5k9FHAJs5hN+ao27G62IblBNC9JeO8S+eu/B32vZthV9XUFtZ5QSHFDEpkFIM3J
c97zvOTL9XtEu86Ojvl+WXZpuZ1whvvcseOSosd6zvcHfdtk/WPYK4RSNIIcrFlZ1I3Nt8gv3F0S
RpxYBIIHNlJtl1v+cE0o59JgDg+1DeuU+LcsfvVdQik/66rvFlz9r63XIRlZhEDcv5d6kuhXRtUH
Vx5q5xXZEpoXKC4+9qYmp6Xm01l1G2dNaC7Loq7lwmrKSmzqQiquZlEDuXJqssciRx6LPtjfRvFs
lEEK6xHC+E9kbz0mZYQqTW01B10B2xDcGkRmUoUUgktSDaxTGZDp8tg3EPcYOw3m64H1L764ufOc
A6td2kEZ7ogKsxXpjr9aMwaSqE8BPALO12mkGiCdV5criEzUNVyDe2IoBOwuaSKt94y/6AQdr+xS
oBiuLRIpadF8CgNjN6Dh/BWB8LgTumbet9L/VUtbew5Zek+gR5poJdqyBj3XyFlVY7gLEAvllv76
HlPTulg53SwHhfd/wQNkzqW+z4LijeUKB7iPb3gnkBMHC8ti0LxmN9rk7waNZFxclczJest9PL/Q
1nKS2fXm0QB16OBinJNuHVcKSZzkNrupRP2rY0GwiHMYKVlYZZdUP2cejFY81/eQZmJZdaT50Vun
Iv1o8GCRFz7KxObISAbjRu+ABnycTD7pheWpDBNHLLynfUY8ylcbqdCnjLryjkaE/jrNunTnNAkh
J5N3UVPf3pYDk+vjQc+9SnhZhkUeTmCNcjSoiAPDBMbR7qaUt0g5lFO6IWXHndS+8HzHzUiAxnwW
NCUMF67YifIrZfNXFZ33u3yKLHQMgZawuXkJokEymhnpj7tqMsggZiq66ZHhXBh/Llwcz1ET5R5O
Nd5cozkqbEyhXUUwRtqdl2sk4AsekKLr08fv81ggOD8kijvkpHM3GWWB93UNaXBcdL7Z7LqO1K07
RkQRoWsFt5mpq52aTLkYYECsS7r2Nx8PfW7+WCYuYPS/0lw5V8F+L6n4wpZGaFrQp8Z0WleW6ELy
KiSCXU3PakScRGATDTvrj4c9t/TpziU258vSPDurEH+r5FgtWlE3Zli3TrKDkQ9PDjDXXegwa32X
+fvxcOcmrMUeo9tgvWZ14/vhwqbWDXQZDNd24rE26y2Xf3xcA1e/sMsYJ62q87dEjGZzA2ej0Y9f
qFL/fEtkntA/3ubmFPQ/ZMfc1NrMwIoElKzjKf0VqTfJpJFU/MePe27SWr7nuI5toZo87hNMXatT
2Gw0WF6E9r3Aahd5IFvsx6Oce6l8wrl8pVP4PDaus7F76e2credtFxiSGYbhT3Jh2El14fudeyAb
ASVEKrLy+H+9/36p7AuAF4gox7Gmh2Msvzle+e3jx7k0xtGmFgsU9xzUzc4wuxvlNFvbyy+pks9N
DuYf3uJMRQFR4f1z+H7ijY3ZNbuK2PUGhoJ5MMuCQtkwxl8ijR0G+q/+KUQpv6osQNp4Y13a0U6X
Hg1AghIK688ndXG0o9mgiCwAAvUuNNA2dZiWL2lTq68zuC37tPKL1Z++V8ZzwUMSR2FzeLz26lkT
O7eJ7PJCEqA40z2+4+6FUOJ0LlrU0EFGkto1T+Xefmh0qkmzmhYo6FhtVcZL7DquXZhXF6bimZF4
iFmGjCfuaSu638axmiavpA3eAwistVfW5D5WTfL88Ws785ngW5hwIMQcHdnzxv3bDulUeQobxS3R
yunrJnvVPEhzKS1odXABH2CenrEzSuN/hzoKV8hRObMpCi486NlWdmGHs7qvw3nOH3A7Ggr1NAni
MUH9g5Yxm+y+3oB7dbiyrjtl0lhE9XdrtqTR8sYiAZ7bsJQFIuZDZ0k8HOjgvQky7oF2XVg00FAt
4l7VrTOzS7qDO2Tydix7Mti0VNAFS8ZxMTqxuvCgb6CS94c5Jzh1PZ0FYKDLO1p+WaY0y4elgbtV
1L34eaHfGoP3MDlO/JrT1nro544VWMVfG2wkNyBmyJlIZ+9guRMLKrNGXaVw+p/ygIsRFEzoZPkD
vSY3KiCxlJdpjXJuJN8YWy7OTYkF4nwswR8PpnvQEq1fSru0d9S20Sx12F8xTrIihedepzZahiTF
31iyX6/8cETlFMqVTbji87ZM3KV9+mq/uzMz+Y/nGsg8MB7w8TxC/qO5FuRDTfQx8V4Srb0eDN/a
89XlLkwa/CdkYI27jwc8DXjoy0fILzDHoa3/OODB7mMYRvTsO9/rbMzxaHmo4WJcO1bVbQMv7K4j
Uq+PNoZgVx+PfGb5Es0BFMBQDvSme7TLN+E0aFHvFBhzTdOXwRmNbzX1nkc8IJOfHw915iEReLAb
kevg38ehI3VR7ptTX+zyoaEqgldKQ7q2B8ieFM3eadPYW7YU2KfFaJK0/3jwM89JXGU51MK5GaAz
eb99uGnYk3Yqih2CTbBbY/EYytmkLJmaPw4D7HmTMoD2cr0SxyRTckBtiCfbzKrxXqYJoabpyZ5V
ZFl/PE0JNxBMIYzi9nFixVi1ZdnTs5ihK6BTASoWaJXk0zgKZ0Pi6cefvkCbng2D+MamoV4cH1th
nFWFTcfCDlmNtcMpryipIVLTaTMrvWQWe7rZMxihDaEBOAvzuFsJGa8ROX3Ok2n2Y2RpLzg//Uik
9RiOzoUYZF7L7/dAhuJaCrDGZM9/Mzr87VxBFhxPhYYQg7aUtUWu1C9FtnCzQS3UbJSTmZei0fMj
+oSi/iyAOwbkaIgiPXBB6a42BtBn1Ws5of9s6Prskckuot68/vNPR+AN/5iogxGP1rgAPoCxnZvC
ne0PUzbsQL18ih39wjCnASOYZcwgbctziT6O8R+Dp8s45q/eDZo5ey0W9r6SnIgfP8zpLsIo0KcM
dmbk697RQsZ8RhZJYqS7xiKjRaYHXHv/yy2cezrKKKh7amlN5YVd0jxun8NF+G3jcIWg2R/8yvvt
I8gV5hoRyQRfYBE5Ah7hrKtQykqfKr0qKGK3k4+DB15UKb3Ayq8oe+nutpN1uM+oI29or3hUk6gf
YNxj3FnR8vsWFtSzvweyOOfJN/FPDbtWXPj1Zz8MnrrMOAMIzPGHQZIQZVQ2sh3Z6WKdTH5y0CR5
zo8/zOkOyytCV0lKyTdnAs37V5TT0uAUYZntEDUD+SuHnQ70w3P/mO40fwrfIbZlH6Lx6OhTCJqP
iqou2IhkZSFkCaK9dHS5+fhpzu1A0F5Iw3lcynl3759GJboJK1hLEQ/R4zu4HFN4a2FX0WbfscL4
8yiaOyMyUY6M2X78+IaKraQzILhKuTsGP+Z318TOfd4ELx8/1bnF47HaocnPhKzjaYzyujBUyeLJ
YuHdpXPPtxGIHxRbyk0TCu+vMcO8mmxhe+GoOrfnoYiFpsvhe3rpIXWqRxZ9h7swNOGAapiThJsq
ea4S9Znt+sJo5yY81x6Tyc7N8iRJhs8oElJcAXc0AaZbODXu/WhiePbxy3wjfB0fHbxEF6ikQSfm
8YXf703Z0/yc7rx+1J/jSC83GorjRZBYQ0Ztzh2fEsMr6c/phk/1VKS3InOtbeSh6VT4Q1FYTqqV
UUOCwPoEPUZPq8qFaMQ4++ZdbtisTEsQ/7yfyE3Q6gIQIqeNtCkTdPWr0fnlElVZu49d76WXZCfc
KqKIUVjxczoO7R70yrcIRYdyZmOzMadXg5T1wpm0Cmowz/Hxizyz1qhpE4K6rkU/0vGBmLn8hlgS
btM19qNSRrfRK8SUQYZ+ZXr9eKwzrwOSIAsbTwcSxMdhjImxK24OHaF9YPzQSTiscqG/tlNW7Fy/
SPA/croLEcaZRWcYVOyIaDixTkJsQG2TbMKSx0vElygOMbpFtUMdo1ELC5LLU92M9Qo1xrD782c1
jBkRR2RjnFATbc1Hbui15Y672i32WQ1Z6eyebHxI63/4PHkivDDbzn1JXi1pANPg9mvPr+K3YIq1
MnatXZc7TQ/r5WQMqBIKq7sf8RPd5Q4X6Y+f8MyZwwMSQ9EGS772mMGXBw2duiWvVg4hlQubrkm9
LuuVhSL2PxkK+BY9gQSMUKPeP1rl2nGXF1zRDL8s7kRWY4TmwiGPe8O4sH2dm6OwvpieNtvKSfp7
QBJXKDIDuzbvHzHM/SlE/ZjRdLWIQ5ok8Yv848sRGxhNFyYMS8onxwvQkNTazFYVOwXtCS7A+ND0
DaQIsPkff68zGzMpdSh1GH/YtHHM3/O3+VEpjLD0gCtgFoqXUMqtp+rHj4cQFn/H0a78box5jv42
hq8laWLT37xD0G8s7DiuDq1oxYPZO/gzZyMtbqGO69DYVCswNuFTOTYuYiFqtb3XpCT/etSQoKuX
JW2Wa80yjDX0jGwXW11zULYd3Zt+KJfFhPlRUOnFNm8RZ3G7nZbIYIN9JGiDVbqUd8KYjcITyvcP
ys8RWxUG3W1l3jZbkHKBzwVKhp+STCc6LGffxTRuPkXSjbZG0077TCDRHKwovxm0ZtgBO3qMy7Rd
8oZnWhZ50wXsk2qHOBHu2giLA968QCycjiDNrBgD8aTffPx6z81NTnFaC6kcUqcw379dXIXhwTnM
TWTCr7XsXj0gpralbSCe41c3/tOB9f9lCp5b4cTcBHuk7ykIHY0noqmorXAqdl0dzTmnWwDC+7Er
LgSvpyk/m1wphS1iE9J0/tEwePlGViP9AsBbel9VcYNm0PurTp8oQgPN05a9ML+FTXHhymSdH5cs
LW+Uy/VxQOZXOMxXoyAnUk7qSyR1uoQaW7un0UXP1mhmuOPUIsfqMx3qVVYgEsQvlo28Noe9QOUv
klHbW3qvbYwODHaAMJQJV22pd1LB9pPvwoDqNEqkgDBfwpXfgcWNB1etQiP4bKZYZHpK1AtMxcAA
dQrnq4TfQwdh9ZOeD+Mu8TK1rSTuVnR08d/nikbmtkvWLragzzWUqAuf4twXd2iNdX3KcHyQ+ZX9
tn5jvRU5LPNip3evE5XCxTTq29Tohgsb+rm96LdxjgOjoRryjKboYueJTF/SId8v8yhaf7xczh2I
DsAa6grU2xzv6NTQaxMCFI7oO4pO3nKCAsFl/KVMAcNH7XSh6ezsYOQrubMAZT4Je52GzajIWCta
5OTcRNV2sKsNClC01F184fWd2wgc0v6cFrTsnQS/2TRZToKKatckzb3ZuvTxB9NLmTU/uxjNQuRc
eJOnDOjZXYlbEhdYJATucZ1GtUDhPJs4LZEZRr3KNA6eakbYV8JelZYW7eyqxkyx8q2HWA+i3RTS
1BCWcXHjhV66gTc1PdHSy4qiERk3+I+/9Llpy3e2SCORv6V8/X7ajjIAcRcR5ox19dPyw+fIHD5n
FjqS/2AcF7wCESUwtONUcTtoU1Shx9txE63I5nSvxaTBKembCwfpubCV5BSiDX3+D/doHVojJPUA
7eWuo2ckapG4jsV9U4pD4hmfsrJ+zDP/QqLi3AT+bcjjq32i7AyNnp7vtFFuw778CaYIcbtzaMrh
wp3DOjd/uZFSJCN85C58dC/qRs+ulHRzthlz+oYbzS/AGJjlQJxYkr4Nl7P15jJnR17H9dxroBmz
MrNB9Idr+ItNUuUlqDGM7006Fuhqo88o6prPofLxwgG1tcyD1ttId/SePcGuiVd8i2BKayWAsTm1
WZq/9NGknQUAjKz0b0nZY6gh4B4R8sXegD/MZMXrHnuBz+CsBYe9KS7MpnNvwZ87dUlxMG+PC7Cw
QNu2oD9hpyq1V50yFp1uv4hKXJEzfeni6RIq/dwnnjuzEMq4JFuPX3uVGOFUEwztYpB+6OJ6SAJv
xp8WWMhg0c6a9I8XzJt24iggRDFj8oAsF66ZR1861KaMKmmW75xc+cto7AHsRKA2CmsSV1GZZc+V
mWPxaaOcfGsX8CJcTvNe4fuOpG+rjSPK9Y9/1Jn3TrAxt0D7NAaeXHl9Z/LwPrCy3Wx9sY6aybkp
IsLGKSlhuDaG2qGL/P7xmCfoJZKYqBLI+sy7Nvgt8/0WFUqhqmBgRbcqQMoKkGyDINXatAHsYB8D
vQUzBeWkyNZ+2ETLiZoMnRe2sfr4h5zi8vkh9IUjxzC45sBUfv9DdKQRTt7FOX3LiUVpZO5riC1c
ZdFWF+KKN+PuoY6IK1qsWoCPJJENLaeOilXvcDdao76ZpkD/EgG5X5qd0r8QFhfbaGRK0TEFJUT6
Yosk/+eEGJste1jbThKt0QrbkD+KbgcPx13LqHdXXngFJs/6nFqF/MSypQltYiG8RF7vHzLd/ar3
U3rhYn7mrJh53PSgu3OF/jhxRLotyVrcIHZulsrPEbK0nXRk/BIb+Gt8/K7PDYXwGq0B3egcG0cB
CEWnus7nY8kvrWhV1d7czSer9OBHWfjy8Vhv3+14pc3ZX4vbK8fg8fW/0JwMVlLM5QD6A3ggCsY0
eynb2AYVQIcCN8Yro9SDu06a461pauE9PCosga2s2kI+bv4OJf8P33AB34AGadYg/g9K4JQ0H/9F
oum1+J3g8M8f+ofg4Jn/Yl3i7gFJnqVP4vB/CA6+/i+0RwZSOF+wl9gOkcE/qHnb+xeJGD69w6FC
WW1OyPyvKSqdpJSH5jCO5DOapT9AOBynNeFDoLa0iayZaTYJGQb6/ZZQS41Wiqw1rgo4QF29HMI8
lrtGzIivSC+If8toos8gSQ1txFyJYhTst6iCaeRX4pV23sI0ALOSqqUFPHEUdWDqm3ZyFZq1RjNy
UODiUBctW+Nvb/ru7+XwOxpi/mW/LRKT8gWqu/mw9ViUJzIxr+3HjLiquULPJB+MqNCWAkOg62lw
dbgsEx5sHw9oefN++n5IStIEz2hvsVDknb1/WVqc0RTZl+EV/pfX2GPTbZUNZNO2JErCGiZ4rdU7
o9HBfZKpq+WytwfX3vkOFhcbEdKfsg9ccPILNVBIp0k3wLHP7GiT9IoYJHNZYHpOft94zEyER1s7
KMorZN0U+HEPhDRqpEHjLOqmztVSIF4D8TMWvGvNGeRDpuBOmoYSr/SRlu0iqT2G8jG+C9eNG8z2
VgKBLQoYDf87hy+CjVPX9v2GkHu6mZzYfGygrtOEYWHy0lgguieSn6gLOjokGw/HvKUbxlO4JsQb
wzX2gfJOj+wM8U4Umo8GdC+1iN2WZ6M7o/6qRfRmh87Iz5CgCyRt/2b11RxG2gmc0qyjTzLK+UX+
JKz9pIxIPjU4BHDjrjUokGYSGS2nClnSW3IxrrZx3MmpvpiwlKJD17TMvxCTe4wbUcY/qKaAl2Rl
pnypPENq3yyz483FLZobGMClLPdNBS1/OaDoUnRwAETEpWrgf616yBVrepnh3UtVw+DTUPdHM7sO
78qSDs6IRj6L50cqJV4TzEKe+wl3raFv+OMgwWjEqik1cfvlr9bbmpcUTzZfwbG7rv0SAYmvdrbC
Wn7Ne7T6pYhnZ+9Yy8AMSQEs8vOkSj7rMKvdroh+s+ig5k/izi/Hp++G70fbypVfa7j4xVmnuej7
hvEmCmkh1Dw9gsQgWbwzINWDehcblNmaiUWYQfemP4ussrsqBzNbgzYPV5mojRntK6dHpzO7W3xO
gFPkCY2UNGH3sMmTTtxMU+g8a4Nr3I5Dld3RHRu+miN4LWzEbG8Zm4X7WoTp8FJZeiLh9TFloxHg
6DAOnbeMktk9Koe+MB1M6QhwiqXrP2skwLp7M1aasxKDy7ShgYXXO8a503zSOykIp0SoFYT/PZ1+
dNfZHlgS/OlszfwLb1C+XWxV9vhrSqa++so/5skv8ivyIc51+GEOIciyDJkjLfiqfhmVvvGITQOf
J0u12llowci3hYmYYdgJSeMrb4bFhX89izKtyjHYtLpWtV/aQMgHGoBYCJpyecGxycVxm9LKcyWA
kVeLQLY4yw0JyMMkMOUdatMaQoOa5LUFKCKkx7tnFOwYE0WhsMWEEqcN3gt8HbB0Pb2/V7i7m81j
qpSmPcMiUfV1ZzZaczdJMM+bDCOs8UnlGJY9xbaepw/BkMD+hLhcY7tpWXs1zHZFasp5l7iX8S6l
PkJt8/2QF1HpGAEHmYfthc2uQotlTRZv+TaRU6nx4WhRZx07w7wougbu10KOEC/ZzEvzMe41TAw8
w4ucLzLzevNTEsBmg6VnpOVfrjUat5HjYVPE9YAxtTRMJH3QYZN8a4wGnuaChuDuhxV4XfrSsEMY
EE0CJZpPZV4UjoeLjhb4azeja3ptplwbF8gwkkNbu3zzLmuM26TDOOLF64M6/SncwjRxO5zqkJZm
fTDNTznnj6oXZk+P5D4oTA+SQFk6ur6PTAs3OnRGIEU0Uta4Iihy13Ho3RZEll/E0Adzu/Vnl9rH
uDTysn/C10JbwxGIsJuv2qXVh9HeyvwAywp6pBZ5zKWSFMYEFsfNxQ6shjOnipNaizFstft2Y1fC
KRI4xFNQsMmU+6ry9OdWVObSyvVvGqaCi65AFZhOBQ3K0Si9Hb2J4fesDdyfMqQnoTCa4hO9ONf9
2NTTOs0aeY+6PfwmrKFY5xxSK8DZ1gP2zsU3w47yjVnoGBsCuKEPpXObOz+kIdytUjqVAapkN3EV
Zk9m0roLX2+7jdI6pOODJAdPBzU9pWP1achUfi3g6K97QIz3bOvVt8Tvo8+Dnd2Nri6TbVPTKVdP
NDTpOBxth7iMP4etkz1R4GzDTdMVMLQ5wFZZWqtDpvnpBs1wvBhQi82cRpdtb7DKRw6d6ksh8ipa
JaotNl6sly+R48yvloYmME+iL5YOVc3bypHWIsTzj35et/0VN26zynrb3plz/RuEjHlLc7FrryJd
FLRkToQDq7Yxh6u6zcutl9XT7Kdslfu563kTCuM+Ccpqq3N1WdGgVX2BN1iNnFKDsy+wchjWU+72
t3VnB5/9KnK2WqtSuuXIbCC3VB73Jse51aKuvmLDnnYkDKf9qBk+l/90XE9tQ7OxaffLup8ScJKt
8zjEg/qh61ly5Xu+umqKxr/UH3R0GyYkovLLv97c5KjYH5UN6zK3PGA80CC6CuO+YjYQHS0OIVuD
zQinvbwKWOUXbmFz1PM+KkI4x60IfQcdQ+gS3kdFdqAiNxqFf6gh7H3FwIONoepMYoyP46+jK9jb
0yESQEVCtGdSXn4/zhDhL9H6YXCwcWRlT9Ub9uwZ0ipkwIbx54ORxoGrTYDM3froVRqsYS0kCDx4
GTa95QzTfHOi1+LeX3881Gkgi9MTiUhicZ18wrHQsQ59t4LUQYuiMxm3xQxpFCQNQfx25VU7Z7X+
eDyDe4jBNKHzSRxnB1FSsGyzXMAeiILnv4+ggmakeCmK2b+3jWm8uPA659f1fo7wcHMClIYyPt7x
NWPKQ7vzm84+gEAluqIJiOCHDZUTuJDwcDBx4U8ttXzgn3XcU+UfT1IspwXveW6DMk/aZ8rChlSV
AXnu+3hu94DzKI3xkr7tdCkwCrkIH0GVMLmZvJ+iWWCORRC3ziGEJLqb4gJ4s3cx93duFC6UHppY
jPPQAL8fxekssxYaz4LngbdyYoCnaLj+g2kCb9AiqcZtZ3YHez9KWuNDDn5BHMwAuiwZIybFMI10
Nk4BlsVdJQd14Up3un+xp7OH8VhU7Bn2/ZBFPATTmDn2QSsD54vRw/tS+kAo0lNhWhcAcE1wP4op
8vGKON1ZSOz4FKB5WjI8x4+KXjDWVQWNI+1Z3UHJPtk5g7dSCcjhj4c684hMDnJVxOAkUY83S5dm
I4bKTXCpM6AzN8or1eLFndlMmHS+wcl51nw86Lnno6bjUc9Hc3aiOR6AOFsRBMdD5sAGLHLb2me6
F2256Fxc6W9akfdL3Sc7QSbcdn137jx8/xHLyGs8nf3koJoWwmpi5AKVgKtnD9WgmtsSfytseuk9
vJMjcR0u01N7O9QYmmywu7S5XJRYY4Pc/kG1xCLqVAVO817qVJfkbacbL9U9iyITO5JDguboQCli
Mca4eDDDc4uB4gAmbyI1zkuUiUy1xCes//hLvAErj98Oyl70Lz6QohMNcZiRLwk44w6apxHrSs/i
/kALH2YjjcGRGVXBPN+T2Lit+6z+CpdWGSsr9uVD3Zp1Rnt/r+oNUVK87cCtR398OJDlFGSDWAx8
u+O6gl5jITd4rPpceQTduki+GSG28KjTi3gx1vqlNM7J3HRgh7IaSOUwRVGOv58uddzOQT/Yk8EO
IHXosz/JVBdMUzk7t378+s8NRt4IjT+K59MmSk/Ryh3WUJMkopm7pIBFpLcetxyhV9ySPh7sZJvm
ychO28YsWGM7O4qL8lQzqjbQJ6BXgotlGHfMLBYit8SPBzpWVZtIqSxnDh4ED4es6mgig/WKpVO5
IxFEE7V3One4fql5bYfugvJ1e1UlA5kQO4TqHY0RFtNZBRAM19L5GCxr+RDFKXkCbeSytGwNSPPK
xSxd1xxSWWS9rI1OdwLX8zrlcvzG4usKnIfyP92I37S7qKc419BZHodCMZChys3b9mAqjAVHWqqu
QNvH21CHL/vxSztZ/AzFHLBpUCOldyLqwxPF7AYJ77uhCRWGdsLzI3nz1wjjy6sZEHcpfzifXr8t
fZtjjc6guVjhGQLf0aOvVKgcYlEj7IODhPQnMs7h0NiB//yWEHFcWnphwmbiqZTSvHAAmMdTxGZk
6iOOxcgm8tU3tddvahA7C7rYRsd0MLCAy9VKTzwHpdZEN7FlYgIZeN9x90jt1VC2RnvrhyUr0GrC
eGd2E6B/uBLTg97nZBFVOudranoIuVj0Df/8hs1ucqdNsH8y4jsXKnDB3wQec+eDPMITPQWmeC+S
Vj1TlOO40zgMtlPXwN8aGqiJC9NpEXqNktRYG+BUfpWSOAoWcT2Ec3EJudINnIm0WelGmt+PZBtu
G6fTthI44x2dH5raQujByXzoMGbTXfzCwNkkOmAaV/TgSu2muu5SG1s1N0NAtyqpn3KBVvEBkoqx
hIIvgGf2RlTD4+hr+nbJfesDHn2WSoqSNUMzklr2lZEZP8YGLOF1oiWsF19WczIUd6zobpgk/+xq
tSr3DvAs6oENaK4dqnRuRUVN+/Ra1e4/weeQBmRe/GyOa+qKtRYVmcAptGhxREsN2ssBFCGnSvd0
NsqHCvxZdIdALAORE9ZDd99aLR/ErOifXJdGXqUPpdI5L5q+M+oNOin5kNL6dB06Tpk+uJXR/gAp
yFPggybUT8spevumqY05FTVCelng98Af5NHFq8C3CFG54duYgpuJfT3MTl9kNDBkoy8KMOzGqTAl
WZEHIXPVqYhEuJdPjrUerIC/sXeiwPiuRqvY1zLptc8SMKRa1qni1PJ1POprmJpWa34qxkF0D0YM
VmqVMl2iO+6rMNiMyR2rpaZBSR+GpgX9BsdeW6qqwCnTMWdloAqZQUUxcJEw3TF2r+0hMMZ9BD43
4Fw1hvi2bDJyWh4dcmorqcKaCwhbZBnDXpfNo1GIJtvCiWWCUToGUaPFDWfDWxxAzp7Zh4sFqYbI
KcmbGY6Lrw39/ZK+d4BY8pffqeDOU4O8+zsFJ7KeH2NF0ni0E1O8xkEUBesW2G21+3tZOSZ7C/hB
az+6GMK+FsiYwXEJ2pcM0Fj4bXMq1hRkbbbxxhHMotpzuJlFmeC9mu2cM7eStv8+xTigbmRMHv7v
0gwNv6+BsOZAIrSJ7bzStV9zI5kzsQ3p+UWFlHkngW+q5dvx5zo9ScaI3JV7LQCCqkWqxzLZwGvT
26scZ1G1zSuNSkM22bxYGzdia5P4Zhjft0XNDzF0ciewcs0W/I9Ry2+9dC0NZzxXpOmDV9KzcCNk
hoNtkhT2DNKNp5+eRiVjnXi1ad9PRkUWOJqIjenhNUY35zymDBCVICRJg698m2pOygruLPeFwDyF
JSGaDo+vRRYPFTaDQaBycvNaJpJD1rRk64GXYFlPBk15pCQSOzjkug5kCwif7DwSZKofkvHvE///
6qQX66Ssmt+O3zN10qL42ZYdTQY/iy7upv2P//6vuQOSP/XvQim+2x4ttKQtuYkRxHBg/4O6991/
0c1AssJ7q4W+1VD/XSj1/4WG3KJrfhYGmsLl0P13odTCyNunQWcm89BQ9YeFUjg7789voAZcgunI
mlVpc//mUaRq4ROTow3VrwpdK6O6h6PpaCsMgwLoAIas1ik4/HIxWQMca4neGWJS1VmAnDKsgXIV
F9SZpvYGDwnbL+EXJupFqsy2nw2f6Go1tsZ3rKHCp1xiahOHjngZ8Ce6gZ3V3Sk0GcEmLhN6DUr6
um/Ckf8RvJ30q62WRPTxdUlx5SaYfeQS6HXTWd+1EYvJK6pREhNYx+yuhwQP0icrDXr3uoXtia1V
5ow9Jji5NSPA5+Kt2UpqY6W+8BMkRRPOgSptp5XV6NYycq3+K+0XI7WmHrPqm9SKsWmpG+TTm5Rv
+xn1Ue4sLbMoUxQwQfxkRBOUIupf4BnjhPSq7QgshPBF++zYvblv3S7amjKBNu1Pa/jQs9l2HdMr
Rlp/m5gxVHkrvXMSKpg7/i/WDcaPQY63MD4mHU0RzaKxgVN1hvYqUwDtnp7k457TgoMC/9M1Lei+
XA6YeqxIVNZirbhmPhh6Jm4Gn3qU0fWuse99v+bWr/zgWeWe+7lyRfDYdJPp7Zugs7RV0lYiw6HG
ZmcGtph8GcYmQtVuussUVTLvoBoWNfSxg+OX2VVXubzLPoe4Q2QTUBuepvGq67vQW2phFa3d2FEP
dRHasb4NQBrvUgOz1a4hW2R2IwKmURUrkkdDBMGrTjbeFAQ7u8zNL5WyMJ1SraYe/czN7EUXjm68
szXdy55pVOmLp3DmHunrnjNWamuAXn7bbqmNTHq7x0mngKSQZCI2XsMWHxC+HLROgUp6nbf20qwr
+xZG77iWegDx0i+MPblrWHuBs/Yp9y7TtByTZSwwEbXLOsf1xu9QH3Wtt5hRCHDphInXLpw6QAQe
HZya+5hKzEaFuQ/75kbMLFE1qgW2CLd2rWpk4SAvJc4EblpsCiLTJ02L7iUy80XDMJtQSfj2w/TV
0EeQ1m4cbIJh+kw2vQWCjtwYs8rkus41fV8JO910QW0efBRKi5Rwdt1qCIVzW8ZgZrNyM3olNqLZ
pPY6iFk+UGY+AWj+VnQeJr5G6C7giWtLG/jbpizcrjsgsE72RGXfG6KJQwNU/woASb9SKoeigRke
5bNla1f9xlYV70fDITjXimVYa762qPA4BDgb/RSq/uJKqq4+1QfE5zoWR3aDqyq9VPj19VN4DQcP
cTP+7FtMuj53sQbWuYyNBWWGYGk3iXHHr0+uEjFpDYXHrtoj8Oh/YpozrTzQkhuXxbYDTLtKXQ7I
IlT43df1vhjF59rKHkDiXysjIC7t9Zmh/xg78CT11j+44fjQ+rjwqNxcefq0DjFYBbUYLb3Bfmrr
eutN8iYBbodpXi83TZWB5w4UyrLAfnYsyvaABduVkWc/M1tvoMWOwM0BmX6ONcTD4EWXfgdYED9E
NsHYu7ErmLpJDsBIh1WyQJBt3wPSprglm4Li6P/j7sx6G0fSNf2LWOC+AIO5ILVYkiUvaTvtvCFs
ZyaX4BZBBrdffx7VqequygN0zwHOXMwAXUAXKhdLoiK+713HiWerQ8vI5+GTA1L3iZFH+iZU1eca
oIliyI+OBOKSsKFgzEiUKC95NJQ3Glxlw7fCeshy+TASHGmEvKi1bS5z6Jbv1fU0EzoNujgse+PU
dbb7WNjSP7bdkCd8YIw0SKDfApm/0jbBOGPPP/Ohtm6yoGdFKWRFROnVqgJxedRL4Wx7jvWHgUjV
mOrU6CDK4DH11QM0uEm8cBCe2tKYgoSQ6+Er54re2GOQjnHnDOWltEnuloMY9iYf1M5spYbR8vJH
Z56js5pN1A3GQEo4wbGZTbFFpO+Wud6RK0hse9kFmOz7x54cMd6ha1OlWe5KRzj8eK37nrsFDYg5
t4MkBkRYpEaUw1PVCH9n12v6ZRLTuTOkSmbSWp+RtTx79DrGlTG+92v06mdUK2vP5znWHYaZinJn
e9phpDq0frmP7DLlXZTuxbYyuZ9C9dkQdrn11NpfVcFPHZ55HmABk1Hn1Xjy5GRecst51FF3W/X5
iy+Iy7Xp2TTRlsectFvfiL650QT16nqJuJ6lnRHeh72z74tyfpz56IhDHzHHcYyG30SaWa8VuVkb
5QR81QyXjTUYz8EybsnCPbIdDztvlPZJ0eAdy7EjUh93Zp6IpQr31azXQ94ON+hUj2ORij3FT0WS
RUYHVWnsuMyqZE2jIA4nWvXIO9buJ7nLw7WfzQgvy2q6D3l97SYLlDxXujCSZRpJ5C+9/APzvptM
tr6dC8mdMFXPljveNISER+PKxVpG0dZWwxf6Qy6yCOrPcW4IMFley0BU25HXg3CgFQlK4OI0LrQw
qtrauVSQ2klGav1lJq+YWslUdhvNFnbyCi/bLYazxL3OnLe01R21LxbJwwbkbLcNBSfTWDvNfWaM
PTHRKqdPjHutK7BxLC3p1rgFu12jO31rU/OHysNmedEmLcCO8Zwb0/V6pju09aPYCL3LZOJhQazR
3JlZNxIus1RuViAALfVjUxrhIerFepxH59mdze4DFxZBzWmNNmJH2r9zTe63sOW5bksRI/esvR2H
6LM2xnsrD4pkcKfhsfea+6kxDBZI8kUXIkMFUs9eOWpHgmV7pHH+a9gjdJ8LmgUMxC8Al+PGph70
G8erezNZS/perpbaooMi354IhG3Zjvnep1ksDslfTmrh8mL78S3KcHs0ZmicyTUVL100TDFy9fCn
j1N5o6HxYy93qvc2DJYvwWQgJNHhmyO8LqnDOnihAa3YGKlvJnaQl090JZroKQBPowD5rePM7WZ2
r18iPrAypumbnjb4b77X/HgZG8y2Lr93SnwsphE8RlEzfnX6kfxhnV/oJPM2CwJ7tCqdRddngXuT
pVi5cWeq6tSva0t3nXaZEZrsbNnVzSBSkdC5Ss+XjtpHxBGS7NYw1w8EuoY3a+DLr8Ya3ZAXOD+N
PYJmWgwI+I+o8L5thuG7FOEnp3O1k0gWN+xw+rkorZPfONG+i9Sy8RB5bVN4+jNVzP4GTTZleKQD
NonRljZKC2x0BDTI29LqicYe+uW2dqfoZmqtmcJs+VllZKDQZFJY9103Wl84IHsEY9qhS8Ifprza
u02GrqJ2BZdXbzRvEurylNF3s6uYBV/MSTkLpZpViKjBXZwvde5YHwAq/gf50jQbrNc6hjSXFLBV
DAya99wmfwKtU8h4XI/HQK8GvX3mpnHsu5RFxeF72yiqkqgm3dRMHkkeFmOWY0mwwCVPCo3ETtRj
9oVYbbCsM4NWUtPqqaL14NvTd2gsf99bhG+7EVnucGZbKmSuAhXyqNfZi2Iuyj2f3NErXULc2WY3
VduWlHfqb+PgDolNsg+J5KlD8HObxiqV3IGivcndhva9tBtitG7VjYPYIM5VOR4bKp9S5VzKvHSQ
CpE3V3V+eCryGinhAOckggipWb6rRsKM0YG7e9P60FXO0IQmgsit9BnkqY4raW9Sw3U2VF3i8PRU
HJLFB4G7NNtA4rtoePZqCtdjyDUraY2mSwp33KAxkhwphRcjohzjXpLxuor82xSRw8SQv6PXySDX
vnueWyrdif9BHVTUJ4K5lg0+f4R0M+Mh+jZS2LOg416s2kPbuo8RApM9teKfVaOfUdZ4d4ZPKU7N
rmIPHoV4aCHpdh82nbsQftx56mwoaqrUatgvEG9EGld1/TwP5DeDZ3LdLUQklhYB506LPiSHVI3t
sgVdo0Wqlh2qKLRaSdGmxXehrA3lMpRLIODczpUfLyZ2UX8O0+fAqm5lrt2LcqMh0bL5yQBM22He
b61ybZPcEDYf6Yjcsc+xaej6WbklucKuznbSbaKti7eNwTskFNMoq7PIOGCWSdS7yPTkxQ/TD7NX
uA5JDdvnk5gf5IIcMup9K8GVweRjddGd2ZWXZl70xTbbpG6JYF97dcVNzOVil9HRIASELILWSYJx
hISPgukW5vd7y85RWcabHa7vWefvA6vXt6y6C2+GQF2zHtJQjFuUafsq/2mEkrQLvzdvrb7sbqRQ
98SSnZo554ikXCZBwGDuuo4VF0Gds3eGcW+3ngViVZ7I0OQSLc2jKcJnKgexShTr+xzoz1RnH20r
eH5a50EP56BNn9txpeZjbrJvhkHnsaZMk1bHNcmc4HaNwtewazcqitq94IKMKQ7pLildmeQMm9at
63YPJYbjxOhLMxk0tQ2xoHH6ItJ2YkQz7rUvxzAW9bxyLZQpL5fbQCI/6PIdjsn+oHiCvy0q/+GI
iWcknZY4d+xexZNb4aPMvfqtaksMu0Vh1YRS2Ljh5tapGPJaFWzsXDWkKdsDST6zJKjAF/uyMDKV
dDZ9z0krIH7tyUKqBwDKotPJ50mHFWBnPh6YrMUhovxi70aNu+uWNTtNpvZ3BPI+LQqDOXaquyjU
5X1TGNZPr+j1ac0L/9g5ZB/b1SKOuk2XHZVM6sltFuxUyn5njy/PonFZ8jPzbl2zMRn7Nrt1QO0S
jYr9DGzsbuWKq9xpqRIvCWjfjYFr7AaYjY0qMoaABt1X47ibDO1gXBM5TqnCcA2vXgwoLpImXQKF
/K50tnZepXc+UmFMGstHWAPF13aAcLfiHWOwpfMJLyLRwgdc2kgXp/GCBI/Ros8Ro4roW2SalOWF
AdrPOkeY23kNo5BaN5Pgj++jCUiRRYtQch7XetphCsFeS7cFPEq5y1s6fJkdD0HdoNau6nF3NXls
OdEJ2K+9ZlvRI15ivmahCh91abh71mFQF2cu30YREZeeuqY4c11zE01sDJelj0540MK4wyG/sWn8
osykTgxg77i1bHkKlt6kqroqbnpBu4BStIagJjRPg5DDsW+dn3LVZ3KOKDJiv7DX4mJxum8pBKvv
S8XH2F4D7yNhb62qmhIDZVnst8WwEWi6T5Nb3hc2AkfR1ufMD17aMOr3zNgS1yaPfz/Pu8Yy98Qj
jmSXe+wz+L93WsAqGIg3ET8OP9a2Q004nBcw/FgtKSi3gy6YYgA4jSapKZ6NpyHn5VFt6zt9gr6Y
U9kz0xu8XmjCRecxuCzHiW9qoq+mM1MPnJGY9UllGj/GoPwoAo/IE3k/o74+FP1ib1gjTxzRLxio
mh2VYFvWLZ5kkP5kGPsp5ttgXshhs/fhPAGlrFy84L4ot63HpTQOYam36+iLREqriVh21uardA2g
k2mawp0NzszZ+WhTsMYrGoet+L3cJZySTLESDoaJkYYuY1CBjZUW0zEngYn8/uajGdroocwMPsjQ
I9lO5htUh+szqop7cqgGvIWWvXF6c0eyVBC7tCRg/mo9g0rzYIlZcsqnOs1/hJa89Kt9EqH/7lg2
yPj7YNVUkoQ/1bjQaREWy5b4IJrV6mgjyyaxyq7crHL82Q3kJlSG+JZLI9/KK/zfd0YibHotqjUE
L1lpFtw0DXhAbq2MLmWK3bG8VzkHdNJr5c9Ifd3gjqpf+2gw13dIa4nTmkYW81Euil/ETY7ovUYD
2slt08+N2uRDALfvn7raOinTSyiEhL+ZRaV3IDmocCpN4cNqBZIbepH6FlaZINverqIYm4Q6FJWE
BOFUG2L4Q+XRbEYrErpepvLhyXD9ut/VIYrPnTLEpBIHmo2uR/aEhePD1sWudCNL2jEt44uXduAO
FISbtxobzEcv6BIcblMr6kEt/pNy/p/G7Pc/2st7/aP/X9c/+JPhgnMuH/733/+V8tQ//t4rAv63
f9n+Dns/6B9qefzRUzr0p2nn+iv/T//jH+D5v0XjIdD/NRrfg5Gr4u9g/O+/6Z9gvBmh/kJtCdqO
iuJPJN77jc5XbElX29E/zErmbz77oH/FxtFl8kz/A4N3/N/Qadomhm7LJLIJ3/6fr/v+P6nxf9k3
6/xCoUOdE4iDiImJHGGm96u+ThGmKbXMcEZ4JlNmVWX+OMSUv1C/2fnu+GZmdYCRwWsfC5IVL1fU
PJYhhoCkiXS5tYJrdyMVYctW2bO4y8OhFLFvoNSOArWfo8I5Do22gBqLTm68EH1O3KaRyyWAAWVH
42B+GqupvTUz6IK4tavbLlfiPmidcF+bUb5PgzSgGrRids9qg+IDLfz9WuTqAD3gn3V/PWrJiTVQ
lcN/k4gb2qelsv2vhaZmJwlqu0xmtPOJk+uRqp3r+NC06SP5B+6EYWSaD/racre27+ADRMQKh25c
cNaBKRJ6eYIT2Il09u+mdA4hpv2IXIY8bc0DC7B7I+jn+JxaJX8GXRHdOWUTHtq0Vj+y2U5lkted
dV/knaYXxFGPbu9Ox1IEJky0KJc6cUr7R2m2rKoeZgZgR4eFCo/IJTOb7ESljfHZ+GSuxlbXwqWu
sjkshXwdo1k+ltPVN5GH43PeDcOXKBpm9gxjVR9XQ8orR4OIgIIZPKn+LDWYVoQWKmxQq6E5iG2z
UKTCRCJgfLfUu4Rs14ntTl8x63K16Kb6qCh/vYnWYqCGqig+V1NXt4Wp7ow1845CDd1REY5+6tIK
47IXUEg2h729odeWlcFctK34UDPxyvoLssa7pPnTMJvv7N6pTotFU6Nqa58XOkfctFaqb63CM6gf
NfP9LNPqCalp/lUMRU4ETtOR1LvMbbslPI0OOsRm1CUhsiHps+ABBLt29Vm7BPCSbmY6grpArGL5
elXHZqD1ydQ3+aaijxfKM5qnnwVIIfPjfFVjNRWMdlfmzX2BsSZ22QluM9WuG2+l88lWYX3uaAS7
teGilkTUEwAVABuXldd22UsarLYfRzpzP+Q8uUQS41nYBxXrUItf5Gplh/xm8mMYCxvrgq0gesjS
heIUcpa7nA6ZfBk3vvJoOYnGzyZwxMFU4EhUgRn5Zuz1wtKez6d1BfaFNB6a56gt01ej9jPjCEQv
yy1tLNZ3AMFex7k56ceR3vh0Oy7CehuiKmWya6R+sHQjvyl0Egntpta7APVhbl2G5bHHphDeuEzo
fazCiJAue+njqHZmeiOGPC9inVrOizOa+UliVvtg6icdxoJTzhLa6khzzJrwWxmYwZm2rcU8oLeI
nlbgSkA8WCfIMUDLinKevt2FeVO/owqInuEAPgxz6jZ+p5yzpf3lh9cpuK7estpmm4Zp81pmzBkU
55Rcr4Bj6m0I2PNiCKyOBPZ22IBwQb4NZGXe5vbM4jqoB1SAkUvSM99nrmLSvwiy2YZIVhLmZh/r
4DVC0e2KjQsUvl1JojvSshkcPbPHEObk4Jt0ZpT7VmuONTARelwicuDGyi0e7ZHCn7YwxbwxoiF1
t26gzDebwA1oMU7U0Ta7JYmauij3wdBVh2xx5AVU7Nor2zrDowoLlzc2qMuvoigllXkWkDcnWqoP
aTaDP4fG1H0bA3ptoaTIdaBHM0sR2C39ndsr47P1AlD/3irH+0UuPAZZBC5TkvKqIEPckey/XH7z
p2X6Iat8elvcxjo7fZHW22GiEvTaR0fZWZQ68i5folRsQrurNxYg/VEHQ2Qmltl9yUTfbUh6mkB8
FfkTeFE2fhMcXUpENyPxLg9R3lebMSvSQyk4NlvLlfvZrJ+yxtP7Xk1oj5AtAmAo7CZYmpYG9mL0
t+jI1+8rdqN6O1q+JDJF1wDX+YiZ0AzLu9m0qlGfyPj1CRgjSq0rvq5GxpKzBG4jzNdwEQDeoDWO
NQyvGkq4vEvnlJa1qPTvrBK712pV6tGvK/PRt4LsnmNxRkgu1sOYTS8Mq82jRHr4qK0+tWOzKNOX
CWH9q4NsBrQoaBhrkSO9hI1/XQfIXXik07G5N/Vc32Oolbs+q71kKISL0gtWhUUbLBSijWObKy+Z
66W4aDvSoJI0aTD11vWlpEj2VfuCiKS+YhO7to3zVY9AnizV+7e4Cf07eDr7TLVkyiq3DukXN1T+
gf6uiSomkIM4HxmRndVY7hoj01SvGrJFp7Wkl6jtui9QT8Eh44V/gtCvB8pVvT0GZXrKU7l+E6SF
kKYoqZzPrGphZqSCDM6CMPmB8EcBCDRudGGtJ8IM6N4qyF6sp/JeVhoHmLSdu7SFweWQFenjtKZX
+sKGXWkzWjdXN+C7ptv7DJPf/vp+PlFuZd1G5Up3g2sE+1Iq406IcWSrtSc49mjNv6cDXshiZkWL
lZzxRXvmsBwX6KkHW6hpHy1RdBgt3b+otK3vR8sbb/g++QvscEu5YhdAKPRThh+M/H9zA4ufs9I6
kXyY6GqHSy0dOldJQNjmXkHprKzcO9bN9LwG0XzouRhR9RAD0EThp9kW0afVOzYlY5RyvRbget/M
KRWHvjW6PeJTI4TR4Kjh8cu5pN3K8ZJrz8KuGEtxDyUyfeuCYNoI8q3e7LagpnShv3TIr4cmrhS7
2K8kY69bpWy7/dIs0SsWUGx4I1V9HXYrqa3EbEI7h2GYorfCSMUXlJi9vPdVX/Q3ToCBNaazUHh4
TS1p3to+oA4ostWYEp9uXnRX4p53vrXX5YuS2YZwYDqLndwPdl3kB0mOZzBNymx6WC0bMnRQVLLd
6MHIX73O8Yp32+crnuD2NL2tmqC4wef96y5ytqx5HiE8M1GY+sgjayvoobHBE/0u0/WN2Xf+Cn/b
fJbjbL9EiAOeLJnREiqLJ9kEy7Z2ZH0IZE/apx7RzbXzo1+tbxyA9ETn7+XgvwV60h/4rpggXIVg
o/f0W0Cg3o0fhNW9tKotNWPGLR8OujRF72ODOvCns3pjEw+dvLYKA8tjk9NFdaPaZXhwvEksCZg+
+FSnYCeeQl+rbU3Q4EO+Mu9ARE1ebfzfWY7Oxadq+/bn8Pd16PdR/5+70v9bK5T5b1eoou8LIux+
2aKuv+/PLYoUBxNlO1IijwyH33VLfy5S1m9oBj12pX/uUQ7/9w/tkmP+RrgDBi0OT+LbAi/87+xN
6KT+Ll3CMeeRWG6FqMSdiP2Jn/GvKQ+oaqQnCPI91CVdvkFGmbZh98ALa41vyBty82aQHjMmsQNg
eZZcqJsdW7vB1NouzzzbEkw/623ER4Lw0ziyFvSZIsXFwSAkNgGRtm9rJ9Rqc2AVej2lRbBo4IXO
3nLPrecoyMwbfkpwoiUnJ/Ay5g3V4WWI4FfSfbJTuUOFd8mS9IjDPUhUmZJrOU3oKoNr+beTL/sA
k8Cx9WbGY7+Zm1t+TKLgKK7o3ingWHcY7cSm0SgrF3yXYGa5Cy1xUy0dspMvVrpq4xgCVFvA7JjV
vo+Zk/m7KQogCMwxzYptrbNZgdblhveWm9FC2WsEc5Gf2sFBwxxP0ALTvbQDooyCLJyyy0r5abhr
CYHOHilH8pHKi1q6pGPWJoBUD/2/MXLToXvTvf7KjN7i4HVWgjZrRlGMAYaALPEX9sgktXqc+dYU
rk6YWMK36AuIaz9lwyZEI/uo1yW7Y7hqt625VlwOwSK7GNo9fF31PBgAS9O8Rbkb7LW/EoY7zVcR
s/r0SjleApD3PhFm5txUSMWhMux2M1H8/KqYh8Ko2teqNs9MoChio12nxrAkycsHsgNYla7s7mk+
tHlgusCMB005r8EE9jDSIP3M9iBezZygzqBq8sQhQeA6YXg/jGYuHzEj0BvHEki1qRHt8sYq6IeM
nLfSg4GeEHtuikA1hyJqhqObkkpuWdVjXpXiYZxxFGMZpGaimeTesCYfDLVhTl+eAvCia9ll1H94
rZU+1oR/b2bIxoPIKFcxp6E+YT3qtz35AAnJEhWkgt/E0rDyfTa30aefCaQcilKV+5FUgveMG5qC
7W4xL9ESgrENpWUciTXkdy1mYz6oHrnPJOX64tjVU2l09hvbapexiIrPwvatFz/kS+VOjrsDFXUP
GQwhWp+5Pihn+pGSZva+IsLYRh09jPGYZ8M7SoltuaLMtfLJZQ+bTqObe3eV6KudM64OPFOWtjcK
Te+BHAP/nLYBXb22Di8W0x7I9zQcolJUh8ZdWKEJnnjqCSq5cyavvRFO7ZwmsjguBAAgD8w6j2zO
3LrosStfZZOXb3yi1X6etXPSLSuRbpruIoiR++yygas2VVlwLJSz3ktvGOGG8Klh9Gc6TrswAJgd
0OwaBuojw5mLM41ozkO0mj51O3wlbqpZMd52YVEcwQacOw23ezsqp/iKGn0eqbqezHMnxuI85EI+
aaGnL+RPdUfCJpqtMRfRG3tr+aJGfzhRtkg8FZqfkk5MVtidVec1HZRReiCIbtoTY5Vhb4jCnZKj
99MbldzjzVi+zqVNX0BE17Po6sPgpWcSHJoNWa8mk81VCdhkBzvqTgvLCuoQB3zf1d91M6G2FgTl
m5iGYoqiW+QR/bhXRRPs7Jxy33X25UeXevpkyqnYVe5SJH7jTg9lC3uXk2h70yrtPOBuXF51W6yf
BLGMD7wh6d2MoP4r06KVjO5Ub/ieDJu2nsubiRCdfeeWPsSxbsUzYaoVFgeLb4txTRENRPfdMRBv
rWENCTunprOdfbZeWavhPrAwmjGCLVR52mMehzCSP1c7Bw8ziZ3hUYYPgrd96mYxnvO0vu+QXFxs
wI9XMreq/epFcjc7C0pucynMs18I8xwNIroYiBAflnnUXBSUNdy2rVXto2q+q6Tuqtjii4rLNnM3
K1oZmnKnAewfN8Oxa2FmMFXTlqyd5qwljHfgcNSwGxNhg3bblq71xV/QCSbmYNDxK/3lkwgRCm0n
Cj3Z5fuyvOmXXn4gukSfWFIcPws8m7K1v5Uwj4eq9zDJgf08WarsHzN6TC9YWNAEaNw1MSFk8rlv
dIRqJljPI/j6e9dq1K6WNT1WRYswgm9PcNtM0/J9QbwAcpJJj1pxbzoaWT3u094iTnhQztGmaHQX
FlK+TJ7X388e2N7ioph3ijl/4Gbr3vxItx/h0AQ/FzwTaMaGnryYKPsOiVtuidlAkjB0xBaH+rTM
vbch33ZAM8HPmURGD+FBv+sUm301vnc1VD8BMcTzJP5qIHWnjeKFGOhh2wZETBCPWKSJ55fiJ6XW
LHnRKL+GWUM/uNtm9YeTZeG+kXN61lYansawMeJqXsHUohB1j7CreLG53xAlDNVlcM3orgzr/iys
ZdhqAtCPsjWGczog1y9dgeynCiDkxkZ/DV3kYXaHRAYVpIHcuHcm/QBkEt6uRrT8MCmE12BNBdd1
xHt8qqbBeMpzz3+TBb0Fs0CnBnVAhdH10CbTH0SBtF4zbO+QhDoXkkjpVqKtbyPCarHiMvVCEAp0
BjwTU+EkdmQQZ2Sx8c1tEL4LXLY7s3DeXd23Z4Ol/kuIpie2zNm5nYbI5RhcbBAINNBZ2pyvHyAB
Bo61XwcNstQUm6iU9lmDEB8yuwVhzZv2vs1s5zkIh3E7BwZqGNl6e8Mv0WJgctxiqbJJvSioYmqd
jkQjs38IvMz9HHJVsVoPFH7raYy+WB7a6kb29s7ElvHkpWXuQrl17r1IJU3m9jhHD1XWBHvcb20y
mc5tmKqJj712TQThKE1cfz5Ggx1usc3IH7ku7AEcFkVNOsjgBg1fR6NQvyRNuvT33Vp11FR08qbM
bftmJm04WT1UatPE8rBPLRV8ZRawn2YnKhcCaZzgZ1gb+q1uQ2+Xiu7Vk1WwNcrowbFVX/L6zIG5
YwLfsTny6PYcyvw4dco4+CjIyYlCeZJyacv1s+hUDSxWpNPR1vMG7HE6kfKd8Wi6sEKl8O5TZtOd
RTD8CXzBLRHoqgDUgbYisHAO4YuTabnppXoh3K6+I1rI7ZIU1d2e+67ZjS5V9AhGlp1RWMGN3Vbh
XWAFM7dCULwxoPmIZkp0QXJJb3RXpohxRWTHgaUscfCqzEp4ssk3odsvT5Q7lx7xEi3j69gTvAJj
9egrRW/26kwH31yIZRESnWeF35KHIwpQh6w58Luw98LkWMFDwDA9M6my0Nnm9GU0q+zZFG317NrM
gNREr26CYk/edWKITqu4VsFlXnowgw5EMCNPDck48DPimTE9FHqE8CYVpjyWA0p1dnir0IyY4J3Q
Z1n/w6nLoI+Ik8EUjOLakeFtOnpig9lFURmNCJYN1zmjM1kukUTLEokiS4ZMzse8mdYtRYfZ64pQ
qHT9p8ynylrbxQWLtMWrdI+1CKxvBV5KqGIiWWWKKjymYvrVWkf7sFBSFI9T7mykNvpt56zvKl9g
f42HsEMTEeWjD4ht5XEvEbm1QzPtTTIkE+FVycyKcCoqq95WhMjzsTg7vaDDhuzTG6diuDGq4m50
C+fce+6b1aPtZIXXcSZEtREiBA6vK94Y4Ia4qmFYsZl0Mcan5oj410HGGO7yrFmOaLdADF37xVEk
7yTh3NaJ6TdqZxEZkazGTCiY0M5mZeMGKK+B3OYpXovSeVsMe0a7gba7jsJ9lHrB3eyD8Hd+g22M
x+/dINmXGLL0iUg1/6Yz0uWIBsg853VVADNObrKGimuuz4tDQXPVbumHNcEg7CWLq6e4a4fs0hAH
tovgWe48kxdXhtW2WIeaPaFTA3oKxOp/If7+oNj+GqL3C6HGYgi95zjIH4kAhFS7Lo5/sYXmKQxs
ocPiUNY9a50B8XRUa8gp7cFbfXHNRn6S3Ro2XNmm+Ddec/bbvxlir385rCGUYeiRgX+NWvzrX44h
BjHZ2hUHa27V51oSC98VVX4HbCse//Xr/MWLfX2dVFvwz3X7hbz85a8qMJT4ZM3xV3W2bLZ8Rxai
rZas/fGv/54r1/nra6K1w72GsZrEIv9aQCTaZUHQH2QH3SG9IQvBPfh6trdVUwz3UoHk3o5Rjrh4
cev3LsjYqKc1y++oX7ou18gTm+2//pH+60d8NSy5166BawDLr0HX2hzI4WXLwITZrGezVsveKa+R
fG4VYTk2s1x9znrkc7bUHxWg/9Pk+v+H+BEVcX/5mP6rIa5tCBT/xQ73++/5AzsCOPoNp7aPGOka
Q4Qd/h8kPFT7bya55SbRoJbJmcsz+E87nGma/CeyFNCn8o3+B6Tkur85pP0wUNvw50SeW/8dSMl1
rL8/6CaRpaS08z+H5KeQA+TvX94OiZKdQgbeBUj9ILmMGiUY+QFe4klfLDcBKYcNmqMsLwEyne6c
2ZWRVKgqvvcpRgzQk9ruEmIL5XzIV4nciLHb/1yVjQ2pKShEd+tuuW0RGFZfi9WVt22/mt9LJ5uj
2NJ0N8cmqW7LlUQbnX1h+O0zVp0AS5mMxvGIJlhNZ8UJvc0xK7O9I4nDhuWLc8cxkVg6HWJEX7em
XroiJhoyQ4nTrPYGmcy3ESYYlD9H/DTOrINLGVo/SJRAB/N74HMU8oXdgjyhrnL9vDiTuD4dGHKD
G4PSl8PY1iUqlqKZH0Zp7O1S25vWjr5OzUxzlVENaGez9vpTIZL/OnvAyWidEfCTGZhHFlDAValu
WajcrHTY6LYqWfIIbfCYIxuOCoYc1XNppchyYj553mVz1VD3duEd3XLt7/tuKv3TZAXeJ+/IchJ9
VKbqiTKq9UDCX2+4p0Bls9iSkx2TpOjP3V6FXV5t7dmezm3pVoVbXWV7iDuaHT6LerSSyc3zwbmh
aConOAI3Szfq4AT4RJ7ZmliwnzYAVC50CUVE/DWRav/B3nlsx42tWfpV+gWghYMDczANICyDLuhE
TbAoUYL3Hk/fH6jMWkpl1b2Vo+7BneQ1KVIRCMTBb/b+9lHkeE4Gan6ClGwsuEgS1Ien3XEqvzJ4
qg/SEJe2BReKQlib3tkKV8kPF7H4DwDVdDw3RkGehXhwkF7vWBis8AFs787nagQER8/rDueRiuBk
41rgQjVpAHg765NjjHxSknSc3rOYbbZ6zPYxiNLxtiXCkeVZnHBboh/15yqFVs/c6aSStNyGob7s
ljhO92kZ3Yq4mi6d3ZsxoujM8GOXfsDL6i48KcVa1zMlV9szEhUcmBIhPMvAoh/h3jc7Suz2rTSq
7JvR1ULygG9t5J71OlxSgULlDKQbq1brilMrcRqYMsyoZ1DYH8yi/xIl5tB5S2lad2sUlUVtUoWk
qJj6VZiY+Q6/p7YfpIlfkL/umtFetReLmO6LshOrXJitpCkCB6WVGvtNaujp1WrVQW3HeJItqV0c
h1Fnjd8FCQu1LjPP8BWWE1s85HKJTtPVs9loJDZEHe9Jn4U3doSyxe9N+wxxC8DplAZf2Cm5xPIs
A6oEaW7TOi1OvXCqJ7gPN1bhWPfrnX3LkFP3HV3iLazF9ZIgSGDp03lKVhbtNOJYrkCl/ygJGbst
rTT8HFYxxLzaBLI4pNmhzdC1zbEd7pNkSPcQt0gkqqv23RhhWlR24z6EpsZMFcTvWaXO82Lot4VM
cG7iyTiny2BRadSoNpJ2fLHqcow2STqNOHSk8ZpbM3OeHhwrz+ZMlxeA+D3DoVb+0ByFgr7jauzS
JemOfZd9g2rjYm1lrOdr/Vy7m3SwzYdKjlOE+WMov5lqDh/R94c6w/PG+opgPd4XODL5HZV2ZCYH
ExKw8Kbuh+w46nhZ0glXpUqSZAvmc9rJIlSHySJ3aawKJMu9jbK1s0LBjd538ZVwo/6RHhPxINfn
sZ3qe25rfB7GfHZHpEZWGrgHzYkqRXFcOyfVaAAWSYVQ75NdRHdupuLDEJTFOwIp1890VmebCse8
vZ1LU2daJI6BnVy6vFFHDM6Tn3J3PwitrHK6wNlgfCADb+yQS+roXObJwkTpOHV8k0A82jBgkV/K
LCSKIerxTI/CTHyQd9arpUbXl6JaLiXqKw85wviCbp76UybltZFVKGUGZ/qmTQVWLkN2P0K02DQO
9bIts6iF/2HIzwaexdtFIGcaJrXczYVV7kSGbdpAe3tFnJL+QK+3pAyUyIfdlWUbbtuy1t+gQjS+
STL2JTG1ssO1FeFyBlaxMWmIfiDI1Q/FUDivko2yRjZwg1CCI8eLunmwNyqMRr8oOfnViGzGUYN9
bdRL6PGNlHR5wngCN1RdqdGKTqXbVHe1QJPbAd7iyrrR/D2em+6BuKs68WojiPxWnzO25AKLQjBB
qRWC/mpp5rn34GV8z3OMhpTLLioIo7zG+Zd4mqybM9jd8T5ztC2DI/e6HojG2+CQjIKjtLX0OtJF
7Qv0Nl+ydjAeEzJPrp1K4aAdRctszI7ci+lOSM0U07pyCmKmMYE5ekMU67fNUKUvOXObl1AVzR2K
7eC5SoP4qp+ggEZsK55EY85bkhuT/YyCcxvMXc2gsYCgavJuGcrQBnfHIlsG7JFO/2SaOsPv2GwL
X2Mo5NmWWW7R5+h3NRsQuXXQx5yKUUNGl6fjfGWhPUu9uBEG/GRTch278bM5Ib22BryheCHp3LE3
LicRC/ubwe/XvDIo4jtQfCOCVt19mRcLQ6K58KBXBcKwTRu28Y7Bpn122PQ9Bs7QhBsNWFOKpRWh
i6/G6dzXZbNjfQCL9KPi+09x/O/0qVSNVJP/M1X/ql++z//n6q0ps/i3Gvnnj/5RIzvWJ9NiO4oL
w6JDR6r6XzWyoto1VoqEDoRh7W4phP+okdGkIh8V9JwEhpCjbvNTf65d5Sf+KOR9WBLWz6L7H8hV
yWH5a42MYpnDR7q0m4aCAuasRIlfumtnPcaRJiQHpjBg3oS7bqeWlicv3t/GnbbdUOklxAInwhOG
Zt08FgY6Dqa7iBk9Y0SHvZPLlKfb0irD+qBlpcAnWcEp1zckwbbveWyp8xyAJ2WAIG7I3DaPnYmP
g3IXAjveL3kcYgFwZkwyEFdpxkiD/BZ1Bgxfvhatql4rfQHGgkkadPNYCHUWkWG+sVkTN7m7utjL
IrTtTV8aqtobmRM125a8YH7kg/OTJvF8Z9Sd+9xLqj+eUSvcExjAdCEqxX3OYzFdGlwFxyBdkU6y
mhzoO0aRluxym1Ih83fa91bpAk9yDrXmA+bPNmYFV5vUhDMGvx67tsvbqDDMM2o2QvBkQopHFvBg
4FcWUFlq/UEOkXxaRjXdFRKEVSt1CkXU5+LmZx4BLXfw/BMOjqJjrRTdBDZCRYn2njSEHP4BvOaA
fJUB5/Rmkg1/zJwELLLSst7mkJ/b9CEvwBIjr3bEcXinSwD4SRAxUuqlHS0b25141+aKVVOphHiV
6Lx3sqCgdPejLm9sE9NbATr3RqaINBnziU0zxhgog3g4yhLqE6EA/IzzAUvF3wLkNp9yhu/c11zh
nx9opodAsZCxuc9Gv37Cw0yIAB9p2362YStO55FJhPAnGE65zx4hje+13OAtlPgpkA4NEf9UbQaa
CXQRlxz1Jq/xJ0FpBLduUTWB/d/XXY52qUrzSH9p7BYMUJYvGi6vcfkRBSvmXB8K93nOxku3tNZu
ZmlqejBAQGoYbXLP8h5hI+5AzcO2ajwWpGW+rst47tqcGz3F9BjsWNXzm5bA4J9OFPDaovUm6nRJ
NMJHlIDTDdwNjKH5ZF3ZkZvwkR8AiK83r8FLr/jhsOXm0wzgQcFg8NWDI9W9M7ZB6MfgGlo5C9zR
R0DFB1xWYF8wMYYtKqGkYlBYYL2JvdTFLrQlSIv7TfC1PJeIj0ziMAN51BJqEaoFyeuOlx4GWo7k
Gpc1bmks3jl3TIDm632aVkl2wbIGeOp6n8wuwOJ+/YiUxNaSW+yIlGj5ZTwm471r0f0yuSR5YRjc
bWWK6hX3UPD8cQvHGuj8OW3Lq3L9sq9P8dfAJvphpHfsvdEI57sPsiG6IBh2EYSn3cpTZlPtciFX
YpL0qkxxw/TMt68yZE/cAetXos+qeI8ImouHtZoPW+fgiEVcv2Jpbw61VQFVsntbPJroc581UGBs
dNsESFNShzkiV4cvp13C6VsMFWMUtMZhA86ft6PD7/qZwlAj9OP7oOvcYJoksaNNsZHjVzXF42B0
vGvoZcYGR4GE1F2657HM3PNSY0HdEKLFLVGCZsA/zDIQo6HTRvIOYQMyZa2hedx25Cb4OnDDA9Qs
HSVG4p4tMk58SRXcMJBPeb+SFOFxt7RzH21hF/ANMxp6lg2Si+mSGzQDl7mdGFgkwGDjuY73kobg
siZMHVWRAu/PRcbvwdRiHpEDYpHrWJ3oeiAeO6vquYKgRi4VNzqadRbar6ke1AdXtOEeRTKJDisv
304ZbaMnJr34oQWHaB6mniNSLrzhKU25ozQXAaGfYWV/DHRMS6ewdNhSyyInGiIPEmxr+hLve9MA
5jWMfEpZvCI0Y4C9W0IEuacCZXKDA/njY21aQj10JHzYDQshHiGTE5NgsZL20wYYwCZnG84Wpu3g
Xa9Y7ZFtno34pBY38RqekOeC15Pk1ar2c9c7B99rOTNsaPj1Rhi072FKaxNHFnc3+9RHxhLuM05g
kVyZFNoHekG0px/3vGlQF7Lk5T3je13v/x4TyU0fDwARGevwPvX1MTKMou4YoVjg5vS45Xxr2k75
WSTX+9GdIZ1VtXKf0R7wQf480pJWxLkPD5Nbifykpj8mqkV0WLNhb7aV0MSdafPtyrLUTbx+5PJK
ghE+vnH5oMznsYAc50211US7j5MV/rew2cWp+lnEmB+fxxC0/ov1EQmSmespJQaIrGbUWW/uSgxP
+jq/F1FvkJFQvCOCd49NVa0PA7Z3PJzRGrEzZCdyMy4WB1lG/dB7qlSV2EwR8pgI4WU0Hzh+ZD76
IsQ/Fm1CHNOC6JTFvcqLtmNR6AQTyR5t7Gb3S5LhzIgzR3nswsJnHqUwHDsr5yMqdL41aT9x1vKd
xPDFEVPC+zSsxKN9sN/LIn8uQ9Gc3GDq9XEzU/pSh8jm0TDxh7jrgwi8SPZI/EsFhaJXd6Jw9IDv
7iBRWgD9qYXobiydiBL8TyHEpTB6ip3aYqtcBF/qzthqRlmfW5xHXtM5nu4gWBk3fS5ybTx03Xxs
o74CUuI2ebDmypQeDpEX5P+7qmrrnWY77l1lDhBjnEtgmJb+MttZpa3xGkikjox3ck5VBmGS9Dp/
Ic3V8CsdbTjukAWeTEvLjBDHTDysKflBoOuMaEEqmClmKndpYQzY2ZCioZMeceRHKdAEZ5wHSDYV
BsrZxmt9cLktibXFRzdx+SP3qpPmcqumzjm1ictjLp7qVRBcASwaxRMScvbPtEK38ZKqk2ME3L2C
iBU7UgyZVFLhO6kmaMOp019hV9evHRKN5KbVrOktM8vkaXbyJ/h8dXbO6ta8r1MIOVrXjsozl8bd
qUEOP9q5cb9iZ6KpGdlsLtxk2xpgiK+auQEGkrgHfagHOvMOtoSqGE6YJt6nHoLktWqiZL7metnv
kAKL3dKPAc/xWCd2aHwi/Ra4F+qsvROMX4ZgIrsmcb6yOpwvkTUXvgAVsJOpQ5hMZzX3LSsFyp/C
3lpTPn1j8vmo4aNgTtC21yqOlntUbJZXOn2+I2fD3Afu4JwrNza3Yd0+1m7PJLmxqYy2bV6X1/AV
OaKw5JPvFFXbkLrh1OeNOBnYCZAUlu0xdXvzXEp2+Vy0YjuktfUAE6TEf1irrQbGAjetrUFSytM7
E0E7VP2TtqTilocASmwTMyqITfuY4Ze4D3HIy0IWB0MjYVqtTwg5A1SaQthD6ChZY8KNfm1p0P0E
NS4jLOu+j6EmIVTTL2mTqHNJougTc1TtTHQeHb2mHH5upHb92g2ZS11iGMupm4qatWJXfk7W/R9C
H4xn3N9G+mg0gTo4o9RudFSCwDSFg/TB3PUOpAOSZnImRY7zpqX550mrU3Q3kEW8oWnanQYUDA6d
MzK4Wbp+rwdp5FkqrT0O/9BfWHiDHIu641BY7xWgyK2BUNATlZ6tp5U4zoz63oIGf6gflO30mQgY
IhC0hkow1gt/TvV029UsioOaE4WTv8m3cSnijRYbzkFvGXED+pn91pgBJI2wXc6MfRymzLKHXMRB
ohquXWfpF+gqmWDznTW4dhxc58klDgSzfZHk6/B5aYfwncM/3EWJUfuLEhUD2AHWRBgF5LqUJKXs
OzvSOJia2Cbcux+ftbQ1FI89QNtoqEXk4zimA4nqrWM35XXc8r2IGbQ+Q8bIjgvSyw0Mk3SHT2nZ
IgfjfyYOkwEj05/GcFLc4lBXTe0UW2vhx0FKPsk34IPhOazzm2jo2pcVTHXFeOzaTguwRVQDD3lv
6J+BGNnNBuxK0J3Sup5B1thVrx/zFGjaSavFYgC0kom7k67s63GbELQ2bOAwyOA26AgS86qhpA2x
4lK9BnXGoR4kyVjNHN8zqjeibZpF7p0Eaa/lGRkcuE3YavoYQgfSe/nKyJKn7kp/s2HFKBnunDGw
ctxQDf9/ipCULaCVgwgd2L00WwvjB1GaK++/GFsKEXsweTbFdZXNJ10s02UGWvBILUo4U40+F1EZ
9dkvHf//ZjEtwBnBBKeBNhza6HWr+Uvr3EdBxkg4Tg5BiU3ez8tSTi+LufTtZ3NeIKCbuUs1UhYW
oQ4bAFb/jpn/902uMJUUaw+/2lql8duCa4xsUS5GFx6syVUwD4o2jP3eFYFxg9coCik2g2ofyzgK
of0FS7GtAP3dhEUnHpXeixuzZND8zy8LXgecr5TtsKt/X+YWsg9K1gHhodAo/ZByTeF2ioHPUZGR
9tKx/cn9Pl8ojrQhrF7/9YfyO9t/vRj89YQSKpsSHCfuXz+VYnZSNFgL12TOaIWwb8wo/tpa5Qkf
SDRbODvkqORj6gTaUazl988wwAHtsHFr2vOQAmcG4BodurWDruqwSH58JGyNxZqF9W9eMKvQv67j
hcXe23Jgg+o6kp/13/9yGw1uGGtSUxm4rYG9jztPfQuuMK0omiwXd11R5awhprZ+Ayw0X+qOWcVH
mF1cTs0lL+qfQz9M4eF35F8ZkoHiV8HF31J0UedSA5ko8U1HCh7Df31FmoV7qaduAHkB2HhjazCa
O0ZSzy0jHlg64LIZKRjEH7DSl8dqoL8osOtme4H0BjhmW609GFf2X18quQ6jfsWTry9sXRCjWcDL
/RE5+eulcgYdnVZTR4fKZm5NqUnvhWRvHBtnoiqSbfHAblCZx7mkbEVkXbbpaTCN4dKbA8r9aBjd
Z4a6dMton+mfRUcb+5GXQ0o45XscttTcAUIrDIrMegpX55utwUygNHWaCSJG2XTvP5vSOCfJrV/W
KUAxs3qLghhjwpAs091ax73FK7u/WFqFWQauFR3Qv74cxm9BHdzqtkOakQ0xmRHi3wKAIqHV8Tw4
2l5GFmegUS7Qn1W/tjrFxKvn4HfPYPwG7aEwFoYnUx7xsma8Dw+Ta3O1QrkGOliLtkZPmfxXLhb/
nFiohlA1aSmlwcpxMwI/Ycw89sDWS3yCuRc7oO22IYCmw89AN+DUDG9Yqw/cITQE7x9v9j+T6H83
iebpwhH2P0+ib1FX/sXf8/MH/vT36J8sDkRdB3CAhc1aNRJ/+HuYPyvhCE4eNFWcmivN+E+NhvjE
RNjgEBUO+qcPZcef82f1iWmxzi0n8Qmg1/lHth/x+/jZwfOzZqM6DLsFbdpvT7Bg1EJMNpZ1RMFQ
Bb6RLCmOCuLBLGy2Hgu89sUFQozPg54Hp0hwUhlEIhdN/pNVMBgm7Ll9YU/bvoSTbvxDXRKvztB5
+7xAdC727weh26sGUrtrHpPBLN8sPEF37H+KFYDKuVjH2bx3Kx2qSVViRvrlU/xvTmGe37+ddmgA
LcgtHHm6o+yP/cCvpx3iDUbjfVxjWg4+53XA/GHsY/c6dZvS9u3Kcs4IvApQxrPtXE2mC8mY+fCX
aSmWd6eHauZXyyxPYQYoMCX1E2Rk06fbpi7teydSuKixKFjHYMy7s6hktTP1CiIfNDlSOnMUM+bQ
5reRMesYCcWAaVJRHW6Qazh+3y/5vCF3W6s3srMnzj3beGX3BquRkduGY6+8cloTFyZn9IV4uYJO
yiwYqnVSEQpbgy3CIR3R3JMW+aI1jbZlD/7Yo/bO6Bprjh3HrgqAZRQQWrRWnE0ph8PMceyl2iI3
CZ3DDM9yHMA3B0BgqwhXT25M8+cCVbi10ZArnEncDSAAzN2LAo0E1EDP6Dp0klxxdcDjpLJN5x30
Phu4hhHTaBv49HXbqC9rm3evt3Es/CSsdUhauk095+iNrxiXbMdeNvFukBOWb1S99oWMinBiz1/b
2WZh0vIo+jICreKM/XE1LwHGMYruMqFnjDwhR0QBsS30HWMrQrSLoGMMv7Fs5j8koSwrsaxh0BGG
sTHi96ItYRQHv64CAXWwgE8jjkfEvBkt67OTzAr7rV3cpUUz4Z6u0Sj0JNXi78Swi153EjsSY5td
040W+wpD2zMGDd/ryBh2EPV3WMcHn2+qCxfQyS+LMQ+SgWyfnJZEJb6yOuctcrrqAFB42bpZ1REf
BsthBz4sBPyTGFTvDLCmzhvIh9gjSxcsthUicCWCZ6gcdBFjtIqSHSv6bo76cCtgK1qbuHDy7zzp
VkLaQqBEbcXwn130HwA6h8WSG9uBiurz3XuIQi2RN4CieqtCYp/b4wOw0XiqNrVTlIMXsBIJvWQK
CrFRVZe+FwkPZhLKm2Rv6OX4zjg0X1GvwCGiDTENTDPQHjXx2xBnGQjRgmfgbdsiNFz6ZU2hksnw
mcj2kGcpC+036NHI7wO3nxq+FbXWfSuCPsmgvHV15NldacbbDt6Xti0DNV8PsyhmeOFOJ7b9QEn8
MEsUmIcZ1CsJOEGxzgSLJg/9po/C6gsLAFSuuHtXG8JsFcxxxlQ/LAyCeBR0xbmJxrjya4ZYb21J
+bXWXNzqk14embunF8RU62HIfA4cUlzcJkuPvaQnNwblkMvf1qzvbY4C6wHOiBiZwbTBWhuZ7UsX
24mJJGzg1U+hsxzqElg7CQ4VowSrfB0HgzLKtQZGDdHIF3nbMojSNsRU9F91sGA6bM3GwpcWMO/3
KqMq3xjqupbPXHHZfRzlLu+cyQ4zl22XKM7RVOuGmyk2luesJXC49NJRwnPfTwFgL0ghpinmN6vv
afZPCnAf/5GGxLNxH2FoNEkwFcs4fC5CyJwtFi+reANbk3PrNOQKlc1i39St4BXTo5babkSOkmxM
ramIrDCyW3ZA5IKDLgOHCPJhYkwS0geQzNpsYqRPt42VIXVhv1haPrDzgTgip4NpMICqPJNuy1Bp
5BVw7+YV21E8rgPE8AYU2SKtoPcJFne+MA8Y4QbHDfiYLARMCbDEnvUNsx3VbKLaGV9LtCpk1M4u
Fis7KTeB0nHmMaDZpmNbfm1F9ySn0T4OTLusvaDvvu/tTGa+hll/2CtGv2AOVIyVzyhdSNxWEuwE
mujrSA4B8x1tLs4RkMlHgzErMcJRb33Dz40FbgB2tStHdHZGqZE+LKzpbGYJWZzREEG4Iidt09UM
IqZaVdZWTY24kigEjy4jIgcjf6A9pjxnyNmR7uxDEs1KLLq5Y6CaaGGus5gF8zB3TjHvi1ECaBGD
nTQ+53joQZE2oSdw4Le5bF/+Uzh+gLr+XeEo0Xz9UnL8Td/7U8Lgv6W/Z178/ME/CkgXKcJagdBs
rREWhkAz/EcB+aH/RcDr6uQRIgz+tYB0gWpROekm4nkdC8svIl/rE2UlSgN+7CeL6x+JfB3+/l96
QhOqxOoLYAJjCIs+SP7WrJquqlp7cozzols8M/dxG85dgJBV3+QkWWgd2UBV7uBtGhQO4w2F7fLK
2tUWnhGLQ0s4yzmg+N3OtZbvwrku4SUs7XUZFoeokf1J1aPjI0S3r8q+0B54slWr2kC76mK1ilJz
+2FgWP2UKOBB3OiJthdVXW7yFjGfjWCU2f8idga7fE70IZBAOvh28rrRJVnhIY2ja1vmzclYj7So
Du7Hpb6d2tJfm/NVYSwOdVvJjbIVUcmZfRJmgCU0df0orN97Nvx+n1Stlw9N4jWymK/xwgLZwtTN
qP5bpIGOrrNW2zKTEzvWl8veWj2ERWjs18fMCydysm2rNPaJ+tjihL1t0tnc0uZj+zU6luhOzg7L
Apcjc5u/P0fVx5UyGSYr9zC3fXwB6V/6uRAL23fD9cZyXpWA1XBAOHrbzCBvavja27yGC8jwjgZc
ryRqLEsiDEAHOeY9NSTokxNj/OtIMDRkoHlx9XzcduDK3Lw/IABONwGGxs3sYu1HgqrDftRp4BPh
WdH8jPF39ga0oVtEeZ3fIfjzs7kPvcbS7C2h4F/zFinfNOWnCnf3FV3F7EnEwOXi7LQ4q3akHxQ+
thIgy0xtKETsgws8v5uhianUgLW+BNrzLNlMsYuwUOihV5Q9NEvDBBGk4WY9Goy/HuEnLceWR4EP
qgSf4yQsjPYaA+dJNzGY40W0VLifehtlMEvIrSuSL9VUmVc1JFC2UfB/LVn7PZgf0OPhPpI9mdg1
8+4sI/g7qR/L1n5W03JOjNHZhCg6d1rBPkToS7R3qvxtIRgxIR56n5RBg2RixLfoJtqpNtzvJut+
vxt4MHNPPGbo6+yRW0I14T34q3LXh7A8mJoTpBFSzimxeGab6fgDrWNtJOLLbC7CS5v2atLSr8ts
TtuJjmKbxMl8sAq27csCfRQZMmziIql9J6zIp1pQqZq4vD3W3rWfiuaz1nY5MRATJXrR0kkRebYX
ik+whBKxs5O82QUyeWoMO7wudALEpfoa0v4Rj+jUnlXZ2iN5WfCBiPIyfSeL40s+kFZBnLXOvgog
AwS55lEvwMTCs0gvC7hGv22X6xYkyw4Z9bhF1GjvFibmvkUbvS0mjHGdoekwy5plqy9pvmVMEoF9
wzuJspyKw0nso2D/QQaOGg5IfTBrD8YVM+3e11BzPOFP5CoqoNgGezHPDt0RADkmQ90qmZBZif4E
6Q5CgSZsvrk1VXRUOZ7bI5VHBVo8pMDxMR32+kmwR7MwbyLh90YtjYjsIYmDJZntwaVNt3LGmchL
7c+OVkj+oHYuiDHbg8G4YWv4NR5ojUDoAe2tnRBY3aD5zsL1rJDAHBwABpgf9B9TEJHsSrLpidw7
dn129wAH9Mgw1T4peEMrJ+ZiB0m9RRpUQqedSBcjCtc3qfg3Ru1+Q2p8idFCISu5y7D8bnQyQvdz
rH3PzWXeZQ0C6c45xyN/vnWK/WjP62KrKHZOqDWAuuFhzQHzo4gwRPBn8VtdoscNFfKD0pgOzhoF
m6WOthlV33ngHOetEZeg8XAMe3poN9ez4ez63HhzaxophS0Of3lrPQRGFHq54yI9xVzOVw1Nbv19
aNntOgtgJ6tJ5F7P0NVT8KW7JDOGLV7UloolrfzRzdUhAhlcZsYX227PCVXnsbWmZzUSVE9MTudl
s7SBHsbFo+sOLxlOWL+qnO92NCJQDeLOG8Ps0RD9lWN2zU2ljFNcQjC3yjJDEETEtN7cZVGA119G
yqOD/NFQTaPhx0poLX25N80eXb81J9t67LIzEiboplOjUCEjnM7o8FoZfYEH4T7OJmb+rBBXi530
u8GY612nMpaDir+xWJZHmrT4jpAPSPc8hCYtmDbpSL+PAz7bNb1lbfTcelhlVL7d1fHVXLfHsMF1
jYtFwwoAnzeLeLxEeW2/Zun0eQz6/uDMcLp7A11WmEW73ujG/VRM2g69EVu5fHBvu2y400MH0L1p
ri+cSI+6DbzOwmWTg48ERL4d7Xg31fG44UDLjiLSXnoXNnGN40Kiu+cs7PujGhai2eK4Ieg5sA+c
v/GJBmbchxqn3KgQhPWwBTfo1rHdUIbvQvaUoHcrwGFmJfahk7yMQ2wdF009zl171aYEX7Co/yG1
yjllRRasO0qa58oWOwu79laYuX5SFTosOrwCz0EZ7Bp2dT4A70UWXzMGqt0T0fIBtJBQaWQ0HiZM
bNiAJ2rncnzuGPATlZHUpFCS5Mndlysg/o1LS+xESGT4ksHqtlp5qOFaMXBxKoL4nmTP4gHB7zw3
LbRMqy05vVPSAqoxTknDCqyLNHP2hq8luRxLcWrk0Dqul5QKn+GmSLJYi/ASVs3SNNf/Ka//N+W1
K/71WPblDZdsEXZl8etw9udP/akNtj+5OlkUONOoXxl/Mhz9o7R2nE8kvlLb6vL32axUn+htSWam
ilYKKsgv2mD1SZHabPAvf6qN7X9SWv99u6hTuaM1ttCpsAta3++v80fmFinJaJN+SCHa5eEPQpBv
CYZDqbSue4pDHuunFnmNG/SfRarBR2z9XxqS/2YG+mGv/cvCh5ewDl6l5D0bjIr/+hJKTIKVAogP
mwTYTa8eYkI/yEVsKx44+ugnmp5hEg2uqyqEBmmYfPmNV3PAKh35BV/na33NyyjVrsN4XjkkVkdY
VExrgP0KIoCgDJQt30wYr3EZbXoyOEBbJ61BLlm0mcFImvH81C7lPs6ZDmjb2XIPZsmgB2s3OEHU
pAwgdYZkG9R9Uvp62nuzLJ5nlW4a7obDZKtNLgF2GASBkMWxiZPl3ux4AwpWe0x6i2UllJCdBACU
nk2tv2foQVBfCB5Vc7t7230VUtu2ofOGXlYjdEWsIAccfbDnsfLoJIthvfOBPWKATi+c5o9JjYgs
JaFl6KovPTPufZz1d2HrXCWi+LqEvQdT2KvtMdvby4qM7xDloBn7lk9kfaQJ48xZH78VYFVDGw5O
sRYgGVNg1sf8ZQvZqvI2zJPw50br/82S5yVO4+r7e/z2O/FtfTn/hXz7/4SHbbCx/uW78bdm/eb7
1+atTf/qxv35Q3826tYntt2maa1Gclrd9ff92qhbeHRt1vIfKZP/teiR9OlsHpTtwHJTHxvVPxY9
LM7/gbGA3LO/9OWWDk6FoYG5Loskzhjzt81OJnsNJW00nCVS/iGCAd0YBg8xibaJOdTgxOYM4yhe
YZsob1S9SVcEp7XCONsVy5nlCkJnwcu/blZsp9EA8Jw+WJ7divU0PgifhmwIv1ri/rO5AkAb5SCd
YkrZM85W8Y0xgQpNP6iha1WLsjJqPZK/5E234kUJya13+qBy+KV6cdetGFJUYYyq0BCmzyQdjicm
hRBLpwZ4qV4jOuv1SCMLWZXuJYtUfqFDBqcF+LRVYiKYBBiqXVvLBcZqc4GHEaCaWamjQTdttVEi
sUHJT5yGTL3BFhP9kLluJUB8PfYEh705To44ry0DDo2F1Ny6rto727GjlzpP+9nDwFT5MhyMnRs5
uE2tOrpYk51sB90c8AbR6pxRD+MqrNsnyA5otrA8OBgWB2K0dVktj0XXp54upq/pNDHZk0OK6Ugb
4jMjCgqLorLaL3GxjBRqfIZPGZvdGzUO0U7rouXU5JAFNhEeYz8blLOG9JJOlKAwvWM6nOAACW8J
vkh2TjKlBFqi32xtF3HfWGJfjIr+XGgiJl0t52zs8nF+QNLdo613U68DT3OL8qo9zEAQrh0O+TMG
rPmAIEC+Qd4rT+RPdQ82k9sJ25WWbguDKT/oG2Iwmb/214uo9V0tHM0vgqy415DlP3Sz2b0iwMh+
zAAvHo2BWtrGcH1Lc6DdyNjZoUPqPnOtWIoBIXCxeKn8M9udYSdUVfhFZ+gw61KS5XVLI1OzmSBC
/1/2zmQ5biTr0q/yvwDSMA/bmAcyOFOiNjBmSsI8OQB3B56+P1CpalGZnepctbVZbcqqrMRABAbH
9XvP+U7f3wDMIWRbD3odOTLr6PBOCfQkcG9/OE4OB7sTFm8LxlU1HBEijLYubsY79romVPeoG6hg
K6T5ZkPqR8+0BrLyq7RleK5BRe1dx2svrrCS9VibxD7Y87hO+0TvtGVgzpGYba/amejnMmlD5JM+
+to6yW/NFvhJViTzTeHlLYMSLzb+ILaGmjhOeitadconI4/ycDzXmR/QbEzTU4aPfYXEJefFWnof
M6vCRqFzfeVHhblN3X68Zu6PqLRpO3knjGR+6UrM0ezzW31uvSx5jIAu3SyNaGzayV7KAPK32Q/3
AL7oY3vOALpHsqPmnqxpHBMiOK/SgeBNvx+CAmVobUCQD9HKksUTwzqzxJFNT7+oki04LQgaUd4B
7qmeWUZafJTg4mqGc1sw1d42M1rEqakFvQVyHGNLINVbQC/dTZVUyY1IXXvjd77zqYQHThK7IfSH
Pk7ZFutwnB5AvjrJuq3psMy5lR7ws1ancYbUuqqQ2cZraXSe3NWg927wWJAWybShqC4GrKDnwKrZ
IgV+E7drt+tiVpIMmtJcNZ+RTpuLJ7bS184cMDgFOpgVm3ySxnMie0QnueXRFCyNRG+czMpBCOc1
klUNEZYUQXqFdyj9rA+ij+txnbS2aLtdyUTC1Nf0RUMNg9FJ6KHZO5yQSRUxNZp8NgvaHHvzISbX
ZPKfkqBCZTg4UPsJ3KQXV5/mlq7UvB6QkOp2Q+VUqAeR6yT8w03wp9fk6Zam8p4qoqi7YEv33yh2
xjgO+ecpaFur2COjF4IXFxKG/zeFwP9PUFeH/Ih/rgPU/xxe8eakmfjy484Clcjyl9+3Fm95F6yJ
qDp+3FbYvyG1sG0gK4RTvO/YUz6YPjcZ9A3KiDehyPdKwP4NDQT/3HHQqYWo6v5NZbC8938s6cG7
8EE4zrHQhCElyfuS3kVMBgqU0WKxcCmcmXKc3t7zDyflbzYOP8tK3g7CLgioLL/Tj34aCgyNNFp2
SfMBYly30kE/b9JABmtoicMvNCLv5w+euxwK/x4rpWtir/x5/tBUrEh54swHLbNhlZUZ4AKblCVr
8Z2XSTYcKksYez177orEzOYXh//L6Vz2jcsUxELJw16N3eCPmzQSSUNPoVU45LV6tKvgQwja7Z9P
5vIR767YcggPyEtEJReCQ3p/CIQZ04hxqFu8hI/ac55RVTTr0SZcxJw77tL/iJf+5so54c+qNoyv
LroVKlhUrUiXUCz9+IucpHN9DXrggESvO0EmtZi3REZ1KjwW45KcXzdWHZEHSTeYNJHomDDeiBBa
YybBN0LlhO3HTnjJETRQHNl0RajOGxmRPUUcS7NivaVdZndWu5j9o5WgqDzisnJ+t3NaSLIfgBMu
k2kxmPbz1EftwpClPcxU3rmk3cgMIS2czWhO+nkCWHIF50ElK4ZUAjN5F1WPPgL2D9kUNMQ8CKia
SePdeENd3PvIs1fSpRE3JtC0RsmYnuWagVU4doDZvW4nx3k+8kK5JulL7pyq+uoG5X2TuX/AN7kb
yPaAcBIywjD1p4SmF4fI/S2ecCKz0Uptinbu9tgLYFgyZvb6XH0BetEdgzy9aSfy4DOmJ1vXrsYt
FZl/0UR7AnL045OdOM+BYcWnHKUBA5tgyZaVX7DnR4+67rPNZOU5NOEueRzozq1HBlJmJBO8CgnE
MxXLA/jaeJubOr0GhrJGI70yUUGos5eYfrGFQDBMy6spiUDr5iQ0Z00QPXYBCtKU7ckaXx4+C2Qq
RNi3FhwVFDDCf3LrwPiQFlLcYC7ic0Kt7cfGKgC2iGw8QC6mghZiqLiqxN/EVSeumxKyul13xQ7q
GrdI1UHZb5ppzSDE2mIPsncoPsxnNNAhWaV0kI00s8eXMTPJ116bk3VlzEHymKVwHLAiWasYN90m
pXsH35RGBL1DEV/FcSru2hnmAP3rq5j09xeYgMOjS3jngYws69rSjn+oau4F6O7Zbhxqva8r5yWF
tAHtJyNgMQ8cfXCxSN2ZpMrsDacV13NiNLcjFgWbkJJrQMAt5oi2NHdC4ZpufI86EwAt1T26+72I
3PEMv5AB2Zz6txmxMXHsNJR7A6YGpDSgR4uUNAHvg5bJya3ijrQwdddOxRMIG/YNksGlSzLoGThc
scpS+vByTNSdEStrbztw/QmtKA8TqYtHD7PTmZkYTkkz8ZqbauK9wR0N82llENp3hwhneu1BMK5L
HpormeTMSxPf3jsaY4lfUjZh08PLB0wyQMzScbSkcLDDRDB613T7SU/H0HTSRhi/hMVQYxRMon0S
x+qsoY4wpB1hJiDr31NKxzz7kOVt12TTFI/sDLwC/oRfqtNsp9aVRi6+i3M/em6ILmXfkNUbP0hf
iSX6EFlELSXDYN5nRKscbOl8CriuKLKTB5wHSCoCzjQZkKfBbeBuxoVA20XSdaxkselCC9HPnF8b
fdfeQXcoN3U3f2YshOohNQs0cnEijzFJElvLMO/IvtwNpDkccgM4bUNUzH4u+Fj0a92TsIyApIVe
GZu2E8yP7MZ57WWJpi5t/W2vd12bOI+e10brGqdjfawD2d+ORuu8sm6HRyTJzDGslK3GUm+nKaF3
K89t50tcFmhWnLidnhrma1csSPPR0hFUP9t7EQ2SNzsKl8lK3KwRYJJVZKZX6Pn2KS8AwqaQuyBE
Qz5UVlZ96avwWEr7iREByaaxRQYOEEdXhABIAD5t4sIIr5O4+BKTQUQcRr8NRgz7o+m2v+ejI29a
tuvRCmcESJph8m+yiW1G5Fvl0a9s5swh5XGjZvWxYacMewe/HYObHLNO6fMAkZ+pF/iSUX6wVGfC
xZjdO2fOfXCMDDKsssr7FaQBTCdMKrY+lEyeE19/rqqJgIyuxhLQ1wwwg/zZSz2CTyIYr2zWynFt
udpd5y6rRxl25X6cA/eqdDKF0LGdJVvG0DjAsUPr1gV/IGwlkWRxNmy62MsJ/wuDZZ5q7WsSY7fC
dqd1IKfsYBeuvYUqlR5gkuOO1qN38IjVufEzqzikRpJ8Cr1tlWTTvpxSTr9M9ZPFysUAEVA0J6l8
dEIwoFAhMDQYQ2E/uJ2/9VVVfRigzH/SzPkuvvDnD33tbBqiFPFptUJcRqsdyABmFjSQ63Mg+Uus
SnzqG16eX+uit1EsimIHv7s/8n5UR5k7rBkdOif/TDAgVLKNXfbjt7riv0X+L5U59PZ/qIr+ptmn
/uf0RfRfpvcV/tuffa/wHYYHgEUi10Um/K2p93144FHls6AFDKtxwCz1///WdTuItomSX8q5wFma
cn8W+ctYgY+j30472MX08a9mB+wMfioao0X1g3yZjB+EmzwO76s4uxO84kZPHCJpgD6uhUOnI2lE
cU6Bvp6BgHXyIUE4dmrMLB0BgNTDXdoioKD/bEGWFkISQw4DF1BvPDqreCTzwG41lrEkdrM7nN8m
gaIMvJMIMtFMvM0lYWDhbCxmgo/arr2PPPavJbliCR/1KHk+H4aime96ET2SLkbWas2GYNX4JfpH
DN2kc1E/XY9qSWzgQbbuex+q8tAOeOQKepBI6DL7vq5VceoF/LSmCqGot/yh8uEaYRfTl0o3xHYa
lnUfzzbt+t6Ivva2IAC6xR/GWLOCZp1IhA0AOwpCISQx8LPqo/Xs9jnhkpyoYgZeL4L0d64/gmSj
56+VJemEAPEN99TrUbPOq/E4k+66DpyRP+w9RUicTWsiByYSVdEHnCgoYesyND8GFfEWfiujtWdH
4PXJhzqQVAUD0Bg5uhUqxZgQOHGfDYh3MgKj6MpEgoDsLIOzpXo2OHhGqYHtNjFextHxHtD3VlD/
R8e6EmEfmXvlWSXsB9zdG5mM1kdRvck7tcmnlVWqb8K2NL7OqYrW2uniU5Hq9LPBYnlpaWHs375f
v3wr7myBWJL/PNqEw9arGvjBOvDJEdiZYqz34zhJctRbJhENJ5nIrQGChVwCL/CX8dqykIOsxqEo
1BUT1DQ9xKVVzAeaTMLZpV5AoK4zL+VGHjMgqo2mOM1uc5TC5S055JKlEhXox9YwQ39ntVNIBHrh
sp8cKu6FsC1O+dj3G45OAn3fexkpZZ73AFiufBaGUz6krZg+dm3aX4UE0D/ms4Tw69jC31CIOicC
vJJz3BHDl09Iu8Cceme2rNka5SdmQWKiMrYs/Mh8pt3oASep9+QHELzgddD38GX6K43E6GVGVroP
3T7al8y6vyrfUWCnRVWhv3RmnW4Sm2irXZSbQ3opyobPigBp7PzGt5WNhgopAAgDgaIFt2DR38dV
NF1nsyrWDq+QzTyY8XXlI7BeQwgOF9mptROwDZ5Lqv99FWrwKgVsrhJFSlaF+8Iy+wdE0B+9oSSi
2zM/1KGe8jUVNv3kfJyNGfNzeV0l8Tyse/i0uyycUasGiAAQq0JEBglBADDmC7Kfy+a29+fqrjcc
UlCmiRiFzLVOY1JD2LS7ZMvc2z3MgT9s0c/NJ3DzGI0LcIxrVXrOk8ZItoIvAFk7hgizUuQxrtwe
jCJK/IybiuSpXT1IvbWbgTR3M87n9ah6Y9+1Tn890ru/YYZQnOlLere4821ipJCYrcwA6TNbtzLO
ccRFlAhRl40bpc3go5yN7Dq2rOSPSeT5F2J7j1jc8fu3S/aL7/hqlVuoxFZT7vj12uRvXucu4qE3
cqHrQ9JU3UMXmW2+VdJivpdK4AVGUc9PAPxNepNdepFsEk6z2TbP5BJMe7sL8L8QhtAMJNPCN9rW
02wh2SgHAqDxX2ydsQaVrVgokODhgdhI35/OKm6bu1TPGG34/c7RjTE4H9uqCfqNPyfiNEJ+Z//r
06gtFJX4qqKy4fd3I9k8aQDsIUBZsBalnT76JOgw2yjB/AEsyc+SOSOKPJExZs1tdIiOj1BRRFLv
Uzg0azVVr81sdluEeDYRn11waaYRLXEB1wadYIpmXGlUPEGN7Qc89SxuBX66UwBjkPqQxZwcLVal
3h/jl7eVpSuG+GsEj+pUNjyhNpRJgkCXpwi7svegya17FggvNr5BROhKLoHqYOh4w4jGr/c6YXmm
AWy7PA7KvicLjQMBLtRYN8g5W5fYQ6+VqYDEpcqI6gtd4OlCiH0zbZpmHrZgseZrEVre+a0G+G+5
9OtyaWmq/aeJ9Lfl0vUXnf3x3gfnvGmB/yyXEBwz6XR9D4e66S9t0R+mo4iVURlQ9VAWBW+Itu8c
tmAZjzpBFNLM+qlesqC3YcDEf82E08aI/W+aot5PbTwzQipNE9FzAcfQtXR/Kpc6QLazwmd8Jewx
m15dQKo90rhgcLcm3nUWO0ex758OGZ7Wyjg2aAw9saZtWx/ApZh70PnTZ0EGAUMis/XWmtnCfNa1
H3xhUxNsmPEgZuyArSQ+bFcga3CzHjCJz+EI92m0bdikJVlFPNlTQreTImTO0+jGzIwhuJPNKC2H
R2gQ7fTg1CKG9a7kgCfKUWWGCMI1sLOItDHr6oSsQa11iFDPlpU3gbZIZgAJ6ZUvGZGED6kdzI3K
12bosGZZpKfTvSOhouofe8yK1jZk0leaH7IuGOZxj0cntKt1b1a1eQb4VJApanYIm3uxC7p2uvXs
siZYdFI5f+pPxvyprc0g+6/UiVdPNky/fADpn/3zAyhfP7+XJjhvf/L94bMAhbPZcCKqpT+dpt+l
CTZ3+vfdic3TFjhBgHHBY6+zWA2+7048/i/PX0YGsMRpBP6r3Yn1s7WSQQePs28DnXcizGw/d83T
wdWyFq1zHcR98DxR8IOMtcBveXNpbiZ0jUt3rDn5VtRZ+Is6iQwYF6UCxrEf7b678mLQPR+x1xWX
hjzi9Nxp8MZru+2YZY7CnZ6prOTHoaAjPSQTQ852shkSy5AZfTvkw4ZwhlruRzVZ9xBu4BzKWN4A
ywFeExo1VUoxi2BedUhJdxnO/0Mgcsh9opDjKiAido8/u21WbcqUnT1RA67WmCDQudMU+LtUE/x2
YHIxj3D1cpOuC1ErOKaK4nNH5slNlniyIvuq0jcxBJVk1aH2NjdVW02QaHRWBMdmEi58aWuEus0A
kf/X6b3WPo0hELcu9brpmGAgyDc0VTSpdXxBkG4U1NWK6WLl3NkhtUXk5sn9nBfypkNu2+ZYMTYq
rSCcYrsgPRzz/qGKSjAGudvAbcgYpvOSHwuwq67QQ3vtFPbT0LZDMKPFjU3kV4fY8rJxX8V0rIM9
WRAFxBCRmTOWB3ZWtbkuqDovTjBXtbWGg2sc3d5qRjRgCQqwdQ6Qs0Y6nYXgCJkAt5jfnXtZ4F4V
rD+Is7wslvpSoJSN4i0qChGxf0tEtWMWC2pjdMAn4Fwy0hwEijUZO9DEVq/WXj84oM+7UQYDHClD
UoEDqgsamDPKis+2SMt407m9XG4cxmBUWx6ZZDqndVvgZizlaRjGsTUv1lTlgyNWou/hF1ZUX7bq
rY8JxmB7fmHiO9Xi86BgHqIjZrUu47v/Vhz/dwue5TN1+ueK44VexU/tmeWPvrdnrN9YpWxsUSAw
Ip/35X/qjSD6LcAV5bLu+G8JCCxz31dAlrmlCkCpRd8QURZ1z/chrPkbok86PZbDbOyt3/Mv5Fkc
/f1Ij6wRNqR0juj3hP7PIz28d500zYQNb0iyIw9L4t04QrWXuVThvx0fciw0AOR6IF3B/PjTwJc2
jUE7w6qPb0zBGT/shQ4wkEjOwBUZhdH2h0vxNxPE5fPejSs9yjveEsGSO0Eb7KdSit23HYDL5Hi4
qkFXQFdb/Oxg7AbtOsd6iInBcnRoPSI1tx//+eA/t71CzHImO07aXgTlLlXhu+FlZ0CWanoa87MY
hs9VWVFqlZaEf7tAiXQ8R8+xbf7qJ/9lQstROVsw43idMZD+edzdA+dXYUB6Y2Xp24KO92fwuyBB
okzo28SEePnPP/MvB0QpsJTTHJGhMFkd739mbhoa3YiI6FvH2PxZEnlpAmWsQsf45MTSf/nn4y39
0fcXNYBIw/AZfQInlzCP9wecelxNSazlYWx0BxLOj3ub7gAC3FWoXHgkE5nal7Cs3WMwFdZ9J736
ucaBoRaUzoz9PeiD+2Gy7XElpDfKFemS/RUDEP0RQsov7gKsYH/9vojqePYZZdOn/Vn9WBPBlOTV
AIsNUp77CM3Wi899UiI3TJolmbJLLHWiBzCVuF4Hz3rkGZzuDUBSB9skyfOUUQkfiYryXhOnF/4q
9UvuJcLUYfyCGMMwnVbpSZo2ANhvHGSb0nvdFR7kG0oUUDSGyEAdT/Yc7hBtWResyobYjgtWtTUm
fW/BbbiNswVZPAvZeL+H9BQmWAmzlrAY8HmdhQMo02eV8DdZKIvokANV/ZCXaRTfd4I9/lHgCILM
GfSTwWjdnlPL+sJdil9+ZUH418TARdK90/WkrjBwgQciRZE2KI1tTEbLQiDApqO/kr2+NRTv/qjo
IKeSpg6FNrfJ7BWgVn1J/jRTLQmLtnLkrdn3zMGjbmb5ImNxEVAJ7zUUpr4HRIQ+sZIxeGSkZfdG
B57UG8Zwk82Z9wpTyWZwBuX2xW8GNi3k0EA1egM8ja7gl9LpQxhQ9hwQCVf8bOfFgqOFkP9ajpzH
cJacN+Faj2PERZvDLnpW3ey9+gsp6Y0h1DnKc3ZE84Isi/TCHuuhEt5/u1dT9CLI+BgpoacrNPuu
vEFt4Hr8WKALbb/vlQTXYwB8S09REGfVseiMrhpWPkO6cTuQ0PbhDWYUtqynG9IeoJFWxDr5K/zc
7muzMLOhCfDwLwygCPLic8tMjOlovUCKaDwba5eZ8lm84W6dttG3NFVbRVPI5pTydLcvmlqqWicw
whZRguAiRanlHEficqBwt8tvVW6EMo++PqAtzj9OMLLax9DdpgWQEAaKyG07KEqXt38zxHG9riYz
Z92Y04PBb72DKCE3Cj//bux6bmAiW+jNDIVqD32fx/HZYr7brmWvxk3R6TC6d0yCEmjLs3kcVwPt
7fwyMJRvvVVYFbZ+IE7HBJIfExEgdzCtp1XsGPxBXWaWeVTWEOD3T4CGp6e+HzIDou+Yq02XGFN8
37bg2lYpFG0w2+k4xFf2HE0vSIzUZzkZncRI2c/ZbS7rAr1iCRwSM1tNJd/TZCOKjQQ9SIoSsr9Z
0LPzpMeJ7h9bJ063OgPjF9fRBAmBYWNKrBAaF5eaEqSFFy7TZakOaAg0w/JGP/qkqq7TFj2LbxvT
xfUKf92jbvzYm4AGGY/7q2HS1g3ZCMO9SjuqeDxG3qfBLUgPSp2eLmgSZfoMJEoe3JCEzdVoEsuz
Mpv5EooR+kfPukl7NzjVWepfWrPGeTvO7nSFhrLiimumD5idgGvX7Tx8jpBDqE1vQILacHdHBCFD
iNxEoGJoyAYBnA+or9AIDfdpgNVBHkL3WltBTsoGqvVDpxzWbLBhLDrCXAx9U+H1n1OL/7FiYYY4
hXSNbmxcp9nBNwAWq1lAXe7B/nh0n5+rKWVyHiQL4MWTUt/T5Y6f3yDdrWu1L7ghNYjxQr3qBlVm
7vkLFR1cJWaR/AMAFZ6sNxp3DNllnwWOcwzbaAEqRtjveI82qHeqLZl69abnZyQ7jMihR0LhbEYf
ZthmnyphGPNxTt0xPDqVgCe3tlqm846wBPE+APcxWUjP34qaNmTUxlfKaJNbARjnmGDQC9K0ey4H
8TpVoHG5B61npuHjJicx+MLAnIXea63sFDWt/Wk0YpQOZbrkD0cqeEBjUdDPkeroobGXG0d11poH
M2Dr1YhwF9HYvgHUrMfdTJBghS1302hIPIyeiAJxEVYHCHYXD0zlxPUFaY37e2k5/PuWV5Z48tLI
jn+PQpWJFeLzuNnNIX7SlZ0UI3mIcPWv2BCNnLoqblczPfGPUxA2h8ytw5sAn+Qm5yehhG9pA092
3L80OqQYaQdyABxFpGdhSS4rBCCxzcreZbVwy0Qg3u8n9uF5eDH0xHuhQtq1MfDVff5GycYqR+PK
n7lpaD7r+z4xw02C4YVbiYEAO620sS607VhMO99mUc8jPueN2u0PaXTVKy7NuiyjBVM/kpW4CtAm
rTIijBNGjWQirbQD58WHNF4xOSlY8IUUhymVLITSS8Dw474gmIBB1joPG46c8zap1qgQIdo7HN73
FKKBYOJFDiqOMVM8u68zjX7Qycs6CXUD9nXwxtCblFmmt4OqQ8ABrXKv1Dgy1HwD8IvB6D/XTsGr
w3IEdwRkHFIESl6QfeaxUFd04cUGXgEEeYZkASUDPQx//+1rWbUHj69Lc0qJ2DB4fwWC5b4rYXC/
4fcHSfFbEW2zteYSoDzTIBzYZApVLpJiPwF3bYoI5IvNFOvG9iTfOqtafquSM4esadkH9zATS6JU
6Qu6aI1KgARMX1RoyiBYJ9r1T2OxYBCyzpseYqPxXvzUYmWdBHECRLFq6C8EYAEjHa3kUdEVnFg3
S//KhXTesy4G1kPZGOapBTT1dRBdtE9HFekV35ky5w02b2vFbRGWdE7XXTSA9BZL+kHCIKXYCaBC
M98kA3MJ94orXnoLQH5sQzjlKLaG+iFermhOGtTrPFbccWXPZTSgl8S4wGcIpGjoWiNDDULT59ky
Jjw4nCdqywffyYzxQfqatKd1ptIkDe+RtEQ+7ypcHosHOYGnupuKzEgsEBGUy5j+1UB4K4yVe9K9
0aybblys47LKNoMqwSb4k72vGClhTrZT81S4ggCGapBrbJwTKKyJ5hSUxFOZzy0yt7S7b0JWloKY
hI/aiLKTAfdzJfuUV88UVgdkWdZq0oGxK0f1pmrxN7VJhq8ZRGd3woHb0axJQpZ0RyTjzjITayNm
q1oJrbtjI7GQJENp3dcuSwxKuoFuLUOdlVVQkgx+VXzF5koulmziQzQ3oHeGTjYbnkC1ZlX4Wovu
q1FON5F21ZH7mspg7MybaGjNG2ZzkHnwNvj9VB1QxXRAIpIYNvK4QIRJ9GTYpbbadW9cc3CvtT3W
d1xtXsy1Lk+8+Spka9gPA7hM67Dyt0lUXo8F+GqHU3Vjktbw1Br+iMjJdi6NrBDXQ46ggtTdvqTx
tPHlrVNZ95R+9dYmiOkrsn/v5HwbjVY2s1Mm0IFyoR0b+fyF8EAuiDvyCO/QH6t0U40mvBtFEDlK
Ud7A+MYxb7CCpItCjvcVq+FAb2zsbMKHnalrr/sCeCzqU1abzBfckbOMufYxFpH+dipUzvyXuvsX
e/Flm/Rub7wYfgPHo7PA3PMvUl6CcPOIN157aHEbUPVD3SMuN+ZO/Of92l+2PyEqXjoVlse+32Xn
9n67BtZtGPMGVNg3UuYYBNZjBwobs+YSUuK7y97lbTn85+P+Ze/PcRcNi++zNXXZKr4/Lnvykkwu
3R50Xvqvg1GJQ9VrwPmKnA6BXqOe7uEosBZ3OB2yXwA5adz8fHbJ5WFbzAPOl6BJ/W7zP/U57RPL
bw7Ki9mBzKGwH/EyNWdyj3lnYS7iP0GYsi9ZSm9wiN+ZxP8dEv5iRuEwwONi/59bds+ZSLI6ezel
+POPvrfsvN9oyvE5i56evNDFD/3nlCJ0fsMg6QYuVEzaczSV/tOycyICnjwEUyZ3uW9b5g9DC9BJ
+KZD+kEorjA3/quhBQ3An28vDs90hI/kWyyTkPe3VyihxTdTYh3CENcTW+gmXIslqWCupw6qhrPV
hBhMdcgGhhZ9+mSObbLm6WzOAKDHi9MwgI8EWQheEFvxVqDfuk2XrAS8jeVjU0OdWdHSOnbx8Biz
XQ3pqnSvOAYLkW0EJ/iJR7h+tpe2QVspFhBpG+KzF9foGZeVzCVU77U2uwU1a/feq9P6/CM40dHz
4DfGl0IH+gmVb6W/RLA3g5wuh6suaRNsBQgX2In52cyLFi2QjOtH5bjQg1aJMbqXcbBJGrXTxng0
XI/ggpnpyZaNE5RIxIuQwzJ4RIHt6IsldLlR3Wj87pNhKs/9IENOCwSyg6VVcpW31riG8YMtz7Qh
mcSon7wdrkF3Bbrhd7ea63MCYw9Az+xuPAKSPoq8r7eeFbsbgwEygUGOegZoNt0Tt2QlzBZY4fF7
tLdxNJsB5LrUPZpaGi9DT7T22Gv9lJoEzRUZmF1k4LILnts+IzIz8Hljb2ey2VsEPTH9oThaQqXQ
sw72TZc57L0Nz7ceRRein23dJbepVIBPEzfEl0eECQLZ5SwjUKOIXVJQogI4N+FaCgQw4H6SO1qP
jx8YqS4MTWJ5sKpTLQVDD+LEQe1QbUNPsmSFaUSBZ4iO0knVY3O2kHWgpFn+a2nlXNe4RWFK+V3z
75iT8TeeMxVo9pc4FrRl1MneUJFf5Yasr95IaTVIl4Kc2pCKLdEEJYXk7o5rGrHRszVSq+AVXPDx
0dJRgfL1VpzjfVRIvOe9HiIiZ5bQklaTLbF3h5DKA4fofI7qieNPFW8U7B7Uebk784OC5aQgQHTz
81BQqp6McOILKKsDJBok0DAA7tAcAr9BiZfEsgD8MyH924SAj0nUC9BGXWK5hN/0Q2zC9mkllWPS
5MNnEPbsaQErggbRy8fSr6DQLvOcd3hjoDOWALOXWBgmTHy89pcfH84D4SagojmDQi3w2LkD3fgW
z6N1ymWZl/2tn4y0ZQyiRJA72uYtafAwWpYj+sEInloaJB6RVcC9+e39lStykZQo6DI5LnmWG1fZ
ct4LYbmv5rQkz7w1eXyTd06HFEauOk+LQ5Llnnv3Fh5UOF3aHEHEi34bo+Vz1p29RIwlTsnPmqow
vIJz739wh3wynt++ZVjOY3IoJygoaxxJfFmv9bnLDNuxLpEASQSkp6cn2PuK61wsdKOHQRVNsWvK
5ZLa5nJ+wnwy+8sAyusMi7o5T2gk+0s0Lf2pb0lXRgNAvmiWYKoIs+I+UCUrVJDDnHYr05p2GbuP
r/O8bAtz31juKcumEEs8I6z2KBYUvWmr0vTa2kJDtS4GtRkiez70s6/uzSWCTaK/e3G409juNKMV
cp/W4EEhcLRXQziuG6SJ08qz6fysehuj5ljVCbFaog8ucHvj89sWk4vppxuUJNZ9nk4DuwxB/2xw
xz7GBU1PSnIXM+oMq92MYndtysSDMzn0f+QGOpYVW4vomVpUP4S+Ua0DmxDJlS2U4MdwAq4Qrxj8
uqpAjjo3HukNA5RQZ+NFdU+WU5ZI/GeIQQ4KtcofHUNWIjjrJnS2eKWouuy+ACVJEu/Reev/TUvL
RCAUvvLJjkQFZ1fqRlmeu8VCboPbHRyFlSbGQ1UJtz06pM7umzJMUyQeU3JXW219T5y0X9NooXu5
CorUforeMGpKTF/coHJOMdvfQw477HPpBfNzmIw62NEUy6864WdfnE6rR1hDE2KzutpOeRmvm8x4
Ajovnkn36zFSFEODNpKsrsnCNmVro6RlT5etjHS9M8Nq2tYIzr4sZn2eAFX2Z9xw8Dglgb0uGYKx
8zIVeX8eIP/SzCXG4TjOoriuQD6D41JLm1APtr/O4jm48pLuInxRfUFenbpb6jdZrvTUkbY26PBS
KuPeqgxwcdR+jlgXoeytq7JgNb+bXSc9SjPaD2wGd7N05KbvivZajTXySGOMb2tJRCf6+1WNR3m8
t+r6o5MojEZD1M84pcfMuWppQdhPMX2EZ3jE4qFU7m3qyY40CypHlfSIihFOPNQBuUq0oofwpsNn
eciCst0SaWN+TGyl6QOFjzObvg8jU/t9o71G7D1VN4tppAVxKwXs4sJRB93ijBtb+7bv6d37VZuy
OyTglEyzuVxPMQa7uz5tmq1m2rYtlxBuJHACbiHs03aLhrAGAhWn6lPc6qrEOTF6+c6sxrE6TF2J
l8Kw3JIMRqCKoTaHRwIVw5fMjsyeVyFArTF3R7zvRnuUPn3DNWF1n9jatmcSs8fLYJuflAi767af
JzLFlW59lIAxg3UcNxvJoOhhigz3POncuissf/gKfVh8miJmLK96MEt5x+YqJvzif7F3JttxG+uW
fpW7ag4vBBDoBjXJviEp9iI1wZIlC33fBt6q5jWrerD6IiWfI9HnynaNPbznmkoyExnN/vf+Nki1
Y5Rn5ZpczYullvAujkW4ydyM+Kkv5quxFyhDxMxHz8Xz2NnGO/JkZG4sO4KGAp8476f5qkEW3ELh
su6oxBlf/cQNN1FB4CqoAwfVbaJTOCvxj6xMkP83dDln1zSrWeUmHkzjDsKxs/HkwH22yD1ygO58
qrui/JAMvVw7Vf0UMvk/ZWb73LMlbimUcTZdar4KCHMpyvOVoRz5Mk2RXfCdU+1ahJ3YhkYcM12S
0TsbEfl68NqDP0w9lQVWTwiJGnkYlPWMvoTzhb/QJ2gX47DaECQfejY/g6pHHhWc+FcFAujBysX7
MJVgBXMXFcCq5Lqc+myD0JFvRD3yHFg1st3sBuwUQbhsIkkTcOmyhe8CaZv0Tlm1fedH0qVnre0f
qlbiM2tLZAFU0H6dLTOArX68ZszurOohenKJ3Z1LWp83aJF055TKgeFRFA/URNPPnHL82FlQGzez
lafdlvQj3OHedZqV6uL4tphxdme2qR5NogNn1dkaKs4Pjm5UXbMCjThLOsKxfRHc2b1JAXg5xPyf
lqzPMEqa+9gp8nGtgN3AuEENx99Z4TSGVExVtWtu2tA94nmnOCmL1BM1lSEybTE8x0P8Aog6XOPt
8zlQkK97GuugYSY29+y4nX1y62I+zGZEb2AQ+ztKCvkcIFJPlNcVJjgQ3xtcOrCyGBK+W/TZup5J
gspkYHdk2Ibg6RX5HonQf66R5FdjPbcPYVp5kCWbMN2yHU4Hn3rUDVFY/DsI7zPTFDoptKhHr5Dc
LCqChiyVtGEGqeE8t7LaTZY12zt+Zr72ihnynMd68zltBveLj+S8pXjYWQ5xQIl47Xk0BOJP2ub6
aIVZjxTRqIAAwl8kM6ZDqInRwIAsR3zsgz9cT7WwNiE1U9r9PYJ59KwzLJHxZmE+ZT+xv2XXfZnb
8bgusOzepj1RkS5zqvsBYdy9zwM68zDZBO0KJzHHgnKSv2bCMqNd4JbwI0aTs2Dmioyu1vmBmMd8
RZ6p2yroqPM67fzwruMYcG3ljIJXpbIjohBjWdG8Rj4slMErOYXqfgmnFDEmincNhJUrp3Ocm6aM
IcIFTWNshsoZTnaV9+dZNLjty2S+FU7fPcZTcWqm5lz7y7xpAgvKRFd1n3B+mPuxb9qTGJ1w30b+
Mwe1aed17Wb0WnmXjionlzdmGazBuYjyEz7MSeySYFng60vqNNcA/Kp0VVjugj3MrH+ds4JRMUte
zuyafkV4TQNvCPLyVTa0RvFJjXN3awRqeWfETEy2FNI7w69+Xz/Wg2JYBdZ7kKFWFlncjuHsog7b
3n0l8vc13YLxucwbL7yyS/NjPwX19YyrChIHz8KR6iL40UuqSN5maezdBzj4sGdScheAJ22zMryt
iITutDEclQcu5/Se8UhFvqD1I+82whd3y+537L826X13k7/9ql99X1jz1o2gLQi+jTMG3gHsgrdI
AdCag7IizrVe20omatxEnSS2HhdFZ2/Qij/rXXLe2mcw6wJfcyzIwyZTWeeN3yKPR4UNpKsOZdEG
V33M0b1jYf4IyRxkolUNn+LclPImGv3BPhJgtkMQ8MKIi+vUSZGjLpUzblPK9l3R6g5jw6U8s4W+
/DxqH8WYVRwA5VKGHNsKPQCJTDvgQo9TlgGQLjZuZlq2Eoxir32dOh8rZ5z6B8guTrdbeiGmbl1q
kewDxtwaddmfubBFoUNjqh3pokVWjMcCKfB1ylX3mUem/MJcu3ywg4gTfX+ZxbqWWb+aDARmIjXo
x3rtNLlgCSO8W4xu6MiVcHHYX5Q8xX/Ywk2vmUG0sXDnbSd82nP1XfjS0PnzD/2tlBkQL3MlSg2m
aVrk3jptMk7IoduZFT1P+r5M3x93g0HQNXz8+Qu91RQvL4SUyDGAti2ma29kl5YbXINQf8hj2kkR
J4pi25cNn89ltNMlWsVjWsslZGGX/RPnyx9f3TexT2HrkaD9GC79+Or4NIQHZqAifVVbj+6EPSuh
9Yfzox4wzQav6vYelwBjKri2/fxPFxjYflA0AxPGPDCGwBK6n+rt3z6lDgOLsK0Onaj51ynCpb/Y
wxnyWKYd12YpdO3tKFXFwPqibrblwMWvjLz8EKH1Pl5+oX/kzT+RN1lOf+5IfNf+RqvXD37Erz/y
Lwu2+wterUB4FiKixk3+S9zEpgTi3b58kQI+bg2O+92P6P5i4Sjh5zDTfYuS/u5HpCIIJiNyJNU0
Hpj34O/kH/ga/fikMfrXUwnWUiQ3Wu+tN669rBuWbBoCjBUZLREBwoIJX7iFsvguCGsp76TbsNIA
dSghQocBC90KgKu7zsKxmuYbGNrYdnk0kQL7JOvt+9i/eHsdfzQyc+3CBlnVmDYOlC+Y022fN+bn
wqwn+lW8rkyQUkXsk2XnPAAUsgLH6o/7KpAkzOImPRVpKb7YDJkhFHSN/6uhxwfAHaOTl8lmVVUR
mmcPp8OhZWYfLdWysYPcfEdNMvdr8K3DsGrwS2WrJa/JVS62NJ480/jVxwfOLJfrLTlBNIV4TI4J
0QsalmVy9LBEfJhSujKkWUNNb0s3vm89P4vhnMzqFlZIGGxqayrarV3zF6/8Yemp5YDLtcHUgC+d
fFs0Jtwzo8n9NSGz8dQRFE9vHK7Tmy6pvXdJazJrVMkMYDp36T3tMShgVAnmANHD7BP14Dk9pg4+
CfUSqqqEMhdgQ1dzGD3A5w+DVQfwnWk/v/6RO1F8XqaZUs4kEc7elbN5jEp73AZET4i70Zspdh6N
mGi3iV2/Vy1VKlHUMAf2vbE4GV1pYqJx/HoAC7z47/xs8gbIv5JHIl0S8HzeHMP0SZ2OI5Wbe+q1
H1QD9qLlyVpbNLzMmyCP501iDva2M1klCyONv3gtZPE4SrJDl8hhxzXK3Tg6tkdNj3fXLFQN4frJ
oo2l+uouc6HyqwoCs1k04s5wgmlbjgUDdenBkW5bx/081QFFc3xpbhi5LWTCVFXE5F1U4ItdUxr1
lYzMVF2b5WB69QkKwOTX5HbKzgcpTIEo5GMasOpbmWkhbikTIVemjaJRrmKul3T4FB0XtzDj6rOi
1MWHLFoLactNAS/Yvhu6iM9qEaP3wHQ+oTHemIP6Gd+CB0+m6nScIQCy1JoxhjnY9zrXZ0UdID1W
drwOdRR/LhpP1VTAeRwTc18VxtUIzK3Tx4bqpjP85Gos+/jshuX00eK6W68y/FhbxUFUHedIMWnu
Kqts8ZW4ZnxAy7GqA6eoXKx6oXqxnqCZ9AezLbxdGSXJLagNkPJxMxKCrIC58c0OfQp48R8m/YYc
AZaXOqRZ8GqB7dhsLENCBYn5NDf1WIxUUZVGu6xSklHRLX6vhFQhzbTe9bwU003eOea+zbyBhgSu
7zxx0iBK62FTzQ0vuTGgbo849sM8JvdtupR35v70YkFd3PdwzaOTNDt8RYi2d3RAfTKWoOQ7ZbgV
2QwnVc5NX9kdyPYmLvpdNKjqZQ41KsSnq/dxWXwLXndYt+We/1Grl0bZ9wdWIvUAHWiujpYDV3tN
35Dl7hFcrOnogZM72lXdfplwTl10cztxuuVhzKyxPkxZLAiRhmre+LVB+UrXmddLmFp3kubFUl9l
0mKbRqxmzsC4OlNNul9m2z+lqN/Zxp8MDnGz0IooNYnLhlcC3eaH3TYXUYikzWdV7aIaXcVCzLoz
QNwBHxrifOMGqXVG6gu2tp8yrDCSmlOujNndQQ8mG5rJLT7nTEbpr23jpR/JGhtPdpuPrx1DkJYG
MCn5rpG5Id+62NtCuEZ/pKNCrsGEcpd3QRq2Z/4D1CBh6ApyyulqRRO2T03oSXaGQ/5L4Wivgfqr
nAosihPitdW5AF8ct41w942UTRhNqwc6QCWBclRczuV1VdaDz0UpzB+FiuxnohTv6QF1YXV1M6pa
gOR2cP3Ju3Mder6inibn3orBJQUUfZEqpxQcXE0YrauZvscy7ORNXlg4iIsWh/k1Gm11TSmvm+79
prJfmn5+ieaZmu7eTZh4iCTM6VUczR5zzZjOwzURG3GzKNHdY0VI23XF/hXdiRmHDY5YmatFHQrb
6z3AmRKaTnhqmJL5N0xUxO6f89RfSng4mPC+Owv/IVN6+xs4q3z8WKofJsZ8L/XP/T4xloDxuBaQ
4yAiqkfG/zpU+Sa9i8yZODNb5DnR9P99qLI4VHGeNznpCAJozncTY6Ih4LYJf/gCj7SuQ/wbIY+v
do4f7B6epoN4AgM6fDiuED9eHnLalJaiNmnk8MpMbTja8IQ7+WTfWOFcBdvASlE9iwK6zm7q3SZg
UNC2R4yidNItDYHTNRdZIwAF1ufOJuZ6YqywMgybNvhUj334bnKJkBdKmBu0qlmsFpySgr0WDSYV
CtHJzSlNMWwuv1uaFpjbWjHeiC2K1LI3hFU9t9TCn5QOtNM5aWKMW5an0DLIu8ucevX2koJn62oe
okxn481LTl7MOjJ/Sc9nlyR9dUnVc0bKcOPQJjLEJbL4kvwGiSP6NOlA/szPvDiqSocNfFZ5FV+y
+2A/sBFz+0H7HXS8v9JBf+z7+XnU4X+44P31qIEAQqMBQjOEElD1AAM46CHfMFAcSX0BFJg1WoAL
GfPWAjlrhe+TfLmGEPgtbzNsJ7xxZNrNU8mgb1t6gAssjTCwAt55qbEG0xIUt71GHfQaemBq/EE6
AEKIL0wEmLHlCcAjW7VGJmRT7O0sHCn9mrKD69ITkbkl/AdnoQUCl65LRBo8uf3VAI+hc6L+QUA9
AiDShvAaLAZrqF4a41C2g/0855m1w5Hv7wvgKPAeljC8ho4G9s02s3VRkWt3nLG7B3Hqp1v3YpLS
dik2xnIrC3Hvjbc6ybfpJtnsOffcygHYkT4a2LqQengV2ozVFvb8buxSZx3g1jI6v187FwNXjJXL
1qYuUhAhHsu0vHO05Qty0nuc5u4GHFe2UdoYVmqLmNJmMddwisOEf8ysBLIy3OH7UJvLBm0zC7Xh
jOI2mDJ01RWSMg50+GoTXkxqgfarpUHo7CCzZl/oEf4kwsDYsV1hc4t7HG885Bh0tQuu0364JQ8Y
rDFj2mS0cVNZ49xVPG1rMmBnaGjxqvAbd4Pp/WUpEg752nMXa/edo314k3bkRQPePDHg7s21X48b
VnSstYfPQaO8xlsYnDy/ayDw4vVr2RXW+cX/NzY8NxdT4Owi1dcU+GlefbJJL/bB2qWNyNeeQqXd
hWOUSJyGriwwjDz5YT4nO7CNE45ERywSf2L61a04ffUuKoNcwYOF43V6cNhVcTg6DWeOZyF5Fhh4
pcnZbU3vrveZ97yf5YLzb0CSt3dloMMLuZsoXn9MboBcWpS21sAVckIB47ql0gTeoKgM5wUQW5ke
Jx1fX+XVQhBkTs1Flvu2Qqx/GJNETkB6kgGTaHRpekTSH9PXLGOEU24WIppkYmOns9aqdoNlM3bU
fW54zKLotRBJRJFxLDgFZ0ZV4OGjh8rczoAwuNOJZNaGzEl5gKvTkvM3tsc+iw6q9+Urkv/Uf/Ky
QGQuRnMoKSMjtr460blICIZyTi6VM+C/wjhEdHbTAMVxtA8fy2xwOWI23HnXVt9atNgaYL3/2aj/
ykYNi1aXPvz3vq79//nf5W/qv/5YY/ftJ79t1QHyh4SH60Cxxa7l6hTiN3PXpcaOvRaDBHqG9T3/
QdJVJ/GL08RLSwe2q3/HMa1fJAIw0AR0Zxef49/ydgHrfSN/gDmlW8pkk+bIwPhYGyq/K4FHVcUO
EzbGWUox3iF5EkCgb+lY5Eu29eqh25iYN+/t3KXosaJVV4wqOPrCx/SeVdOj4q7KpYBTsmh6n045
c3RW9L2Va4CZwBJhjm+zPrqPahv+G1OpUOqWXVk+T0N2O1mEWLIp8tdGZvFFcVn9OecG2C40KE9m
nLIbmVsPfYlpqq4tYAvQpm/kNHaPyBYxdU5QZtTQ5p9NA13At5842n6x654pWDjcqUD19ynwyX0z
ObJc2elQ3NOEMZzoT4Mk6TFQXs3w7fejvbCk5TDsFUytYxHNXGso+oUtGAa7vsOnkcLwcnHnmybT
esbxDExUuBnnGeCuNzc2xR0mxHjt3N6atQxprmucK7P1D9y37msTbq0Nxei6yJg3hnOxSWeadSOf
g34WA2xsGj/c9cRG1zww1dYvBTmIKCMnMDVrIJXtmg+rOC+kbHaeY3hoQ6m7RiclXCO9ejczi6D6
p8Qbw8EAzxGun4fGKZvNpOLnAM/S01Q47nGW3vhaigqWftcEG5Ne2PCmbhWk+byCeMixC3yoeR7L
0F4eAINlgC+SqfKNT1k+C9ZBmpWNhc2rS5EJyqpb1rSLSSqWZd9gzOamek82z78JogAe0OQ3LGAt
o7hpX3DQOwBGoLCgKKGbozp47+aCbmKGsmaPGGQUcY9vqbNHjKuJc+VlLRwdARhga2SLka1oj2MK
lQ4yuzEUMo6xMYoZfA5GuEvPUPWtdij72kLEP6Q7ieqvDUVeWPa6r0h3F7XLpcco6HB/0D7Q9hWD
0Tu6kIt92VS+x1TbWwhG7bAVm9iHMHm1/X2AtwGk+XThmxsMZICdQ8PPi4DeOo6A1s78xkXP3Asm
fUpKBTSdwikI6swJxHsAYvPddCGsqwttnUJIzOGZhrAjXMFjN4YOy08CP+A5vhDbrUXT27G8z9eA
rmC6l0Hz2Vmihht1Y4X3ZR5TTcFKAgkeI2P8HDJFgw+fKkusC42NX8bJJZZ2ockPSD4lnXpleRLG
LA7WZCZPS95AQ6HhTNHPG0OmJ7w2v88SPdfFem5/aGIg9rnG2TdEAd65GnHfj3W9JlsB955fAGnA
7DRMEiz+rAH5iUblu+SSn1E34Od7jWbpywtXn2sMmDUN2481dt+vPQj8YAxIt0UazA/LDkOTqXH9
/YXcn14o/uICGDVB+4M6KG8bjfv3GrmKmXm+C9IxegwvpQCXfoBGVwX8syP+pR2RodtPd8TVx/7/
/q//+o9+568/+vvt1fuF3c516ZFi74FX8e8t0Yf47rDtSXYj8Q0h//tIwPzFxddvelx5GRp8jyiw
Ka0CJgDDRRe/6rHB37m9wkL4cU9kR9YXYaCJ3F0lv+Wb0VekJH6/NIqPXeEN58ovHVQeq+7ONhml
TS61szVIl+Le9oy1Yoq+MpM52fDNng5ZTMJoG4aDt2v7oH1AjTVWhC6D58Tv8z1IJY301e4K7FGN
Pv/juZi1/aLDCdbuhnQItfNA4tAIMFQDQswcdzMGaGmONnM0oTyVfsYhsVVRS5zUj55E2RGeHB1q
IQM3feE+8SwuLhFJ/8LTwrdnzZ+EbXE0zE2vfSWRdpjQIYbZBL62bjo1sKAA0OU6oJoE6ywItw3n
btwqlXGXhHXabWJYIYcWT9X1MqlyNWuny6I9L6l2vyDREzxuu1iXsbjNKlj0X44ps9tahZuwsOGj
cT16n/G3qOIhih2aSbXjhthhsvG0CycQyVOFVUlviuO1LxXRHkwcRsPVKcKXxJUokf1Dhs/wFuwJ
fPOL5ae62H8AuNHumvvGQsqHyQCSvtxa2jPk4gnb8DtncGSwO8kKLLdleB4ePPv9kGX1QWBA8rQT
SQzxO3ofxx4lHhl547HarKUzSVK80SKvem4LIXNGZDzfXfpVWPSHYNL9e53CKFKjvG2N0aIkNlVY
pdoOGmgwOcMV2uyhx1CVaGfVoD1WWdg/h6UyTxSvP6lMSdKhZvlB07ZOgk5OaoQ5ZTkZkGjRO9wc
oui+k6Vd4uWgvNFPi+Ymv1i+AiCX3gp0nvsuGjr3NrMhIRsUD7yGbWjdEdVLt07kcrRZ6t/6i7EM
Rp+7DZskul1wd51m0tRtSruXrT1puXan5QKLGcXD4Z2w+xd0+xKDtZcd44uxbbqY3OaL4Q1Btftg
Ynz/kqSjuMPO55zTqLEfMlezgRyKd5iXNO66h0HaE+Au2mtcxh8mZNcbo4ajyf7zGzCFD940VfQJ
c2QBBYwmm2uvnso90W2KVvmvhAuGx8UgnJySWtq6UK9hAV5sf+bFAhi6FXU3eTlNH7B9V+ZGwGeo
UdAbmmYz7SMkYWxtHa8vtonuwgEwhuMw097DumGCuZ6huN6NWBOBir4uXfBqtpAbMEEQWzCL+hC4
CRBs6WHS2Y8cBfaYq9z3Ds7HKKx/M60hBCCqbZGtNkg6+Tj67+KcguUSOyl3RNfiFmeLe/4FplB2
F990FF2Cr5qOsygpe6sIKc3rISIzet1dLJp+OLf08LT1a3GxcLbazdma3Q6Ud8gkDqdnqz2f6uL+
HPGBDhhC8VsRzbuYRK3FQgUYQsEZhe09PXO3TYEQdTjwVzNRwOuOMs+tZ1fxMS5CsW3qHtanZxh4
7lz/Pa0Byln1yxm4GZfQvov3GZRyuPSWsXNChYXeVNOulGmCCy3PXma8+ZsibaazT8WR5NS6qkMl
8A1xpl9lbercoaxlYN0yXOtAmdYwHmBfgyg9pZnNmQZ/yX4ETL8eRRFdT6Mz8Q6kukKUNPfRwYt/
ja/TeJ4iDI75eTCZnUFOAFCdRJW/nQ272KX12VXzC5Kju6nazjrOS7hsHf6rc+6Y1bXI7SaBUm7M
nLM5RZG3pD3XO2YuzFTXa5s7O2jtR9+hgtd1meHEjogn7v+L2of4E2jNzbPsdUk5xcvZo2tACg2/
GD8QxUzxqg7xvHK8oN0h74rVvIw3+RKpL0OMHz4ePQ8gbISo5yX1QHSj+yRhsWs8PAeu2KVCgS7x
4RgWKkeq12UP+fCBjQUcaZ+Ph3KhFGyVh5WxQAqeJtp8i6T/ZJXsNltPet0VrP1gN0biIUJIPthG
AcSOWeC6Lf10n3vQsvBrHTqYNSsEZR9hsFJrUZLYtyBZHU3liXUYAO93J2qWyRqZZ7efzBU7tr/r
atO6GmCpwfrzEoy6+X3oLjDHKQzcM5yEQh+2yReggkOFjdXHFV2z9k5izDeBbTXHJhD0T6VR1mzM
2b5tqfYwqtlSa4ev6HVcR8lNYhIFynKQEaD8go3DMflEiDbcTUNznouiAY4GxQKb8byOinrapnmO
e96m9nAZZHxsl+BXytGLY+S0n5sA7XPIpl+LgjJoUyixRb0BSt/GR7/tosMwYWwvQv9mFOF9D8qc
7CuV3/4wOneTTIpda3Q3kUrvB7Mz7qY4vZ15X0/h7BBlNPObyCuW3exmFGABIXHMlTt2LsXeTIrB
IjBWdUbKg1vSG08yo4B4Gnhf7xsUJPe0pL0arlUHGglVduHiZ11Eo960FQqSvMhJbukvtGGFQb08
0IEZGC+QlxGhEvz0y4ahnfb3X3SqORM5A2cPP5Y6UCrxkGVwdlGxFo4yJEDlzUgHNo8VfvIVR3CM
9KbAf64qMdPBO9ADb1WWEW9qsAXv7XqY3xeVOZ8IkwrCpGW3bxTIlPVYeLO7hpo9nkw3m1j685L3
ACsZdQ0mYkHBiulnhvtRpX6Kc2BIIccEME8dyyvu/WVIToVZdCQYnK3nBdNOWT5sCGsw9l2PHN4p
v9lxfxQgDnq6U4qS5TVrbN6gTBFMAeYaPXMLrzceCIFVW2cdh47CloekXZjWmYszrCbyFYBvXXuZ
qNCt7XNbD0W87emyok/eUkNAIWY6mjsEyDZklhr7NMd5A2EZkEYnGEBltFn8bhyOFwMrZWrG0Wga
l4MfNL6MsbkM3gmq3vt11S9NssucJthWPt0wGzKf6MdciF7p3o4Z2admeufHbXOfBunEQdJVybrC
VbLvknDetfD9D4uIZ/y72TyaQDFbD+dbq/r3OcaYTYiaelWkGkKR8+G/LHZCXXnn7O0e+ZmaeAwJ
2q9q8/NJiARuj8RujInLedJFW3s2kE+Uy3CYE1CTrwuX/jpmAOZ7CkVSGr5Qk9GKbT/b1UqW+DCy
3gSm0fcvLN7L1uZNOhP2+lV6Gc3A4JOKFZ8oNs08wy9GmIqi8IkUrlpR6GytewYK1JK5cfGupNtO
YIiJAck48XXtTDWU3aKHPuA5RxdehMKw4jt3XU6h6LZzynwvsXZvAz60kz90WHkBLanPc+jHH8CL
JE/cxL1zKOOSJIUaPcB3HM02YSSi4LowHXttKe+lZxz1HpcIY93IkVyBl2htzY55bDHkI6qgorza
tRynNe5gvI22xzpAgfx1Tu3DbxaT0DVl1OIj62lySiZDbFUj3ZeR9kJFk0PhUdncJJSY9yb95VFP
dbwqMQIx9rK3jjuVq0p52RZbTbDHbTxsnXkcz4s3Tjeqi6b7DokDCumEcZii91XF9f2jatAHVlZV
yZ1IKqDbtajxXlpjzzwEeoEd9s0W/Iq7s0bT+2yV1nxFsA+4SrPUD/UkPGfNep5+IXXXPTJrzl8i
YeYRnvs0OJHmDE+EN8yTWYfNzuN5PZtN5NJk0U9ryGU4BRboyAb4Ypgpst4qhjyc/U136zgh6SSC
IBlLc1HuJrd29mlulMfZxH5fB/n0CAnJ3hlmu+3rhklW1ALg1vbrVBuxWSTGDV9AvizeqPsmWPls
kp7rWJu4qYtwt+ri7M60ybvSdu/sYvxOOKPkhdlwgMIWHl8c4rRsYBbXtvGxr6bP6CN4yWttKx8v
DvNJm83/EQD+kgAgGSn/TBJ/6j/G3zsBgbTpH/jdCWgG4I5N7H6me7n3MxT+XQnXnFawAAGeFwh2
pkSF/v3aD5tVI1kvIEP2hz7+n/+D+z6pZ9PWcrVDZsRy/s59/+11nzwzw3CWaBNXMuLBW2ZABZ0j
rpSvroMSRny29qdaqR1ETJA/BeA+ukqJeI4ReeXOkd1noVSynxOyyKop20Pb4G2xNMcqHQZIdImY
72OlnNuC3cW00UrnJMQ7ZaMYkpYrCpdoHGqnmiGPDnBZA/kU01bDTjkUOMxo9Bp1QjgPjXdBIbGl
IUu21DRYQlQ+0ranaJ6a8IHP4zHyGOiFx9CbjRRgl9+MD1x4TflglJVnbUntwhOP0qldzryX0sbR
BubV5GUpkq5NF/3AippVJMk53dOvSioLqvJNWBTxvvGsRUdwXUZNBYz1Be/RgT+q2pDDNH7l1J48
wktumzW2nPRurnAnzW1zTLg/8z0V1T6wKaALKUsmAsqZlpZPIGwmLPOgIojA8XlePKs8pdgEHfRG
jJiztZ0mc2zOgJo1QZVp2XwTRxkc1ZnOMLXJEEnVA+bkAeSqGWVptAtlzWliz4EpHvbjV0wrJJFQ
kAkospFt9N7NzaS9rrHLIZ2sCOFZxXj8Z1X4S6uCe7F3/PeDsvdJ96nC1PKDSRhkgTaFfFsafJf+
ePAHLAv0GX6th/y2NATWLxA98AIzD/MlGXcWlN+XBpYBfPFM1/j/XFplfpiSgSqFQYB9Hhc5r/U3
/Cy8xHdmdDoOCbA6AMElqAfwJW8XCNgLcTY4sXtG7eD7rlGXjuCbvyjFwtC3AAe+Wzb/NFfy9QWR
SKnVgHbpu+KNfSbjr66tunDOtmP5GzFOyZ6xMDxEeqEOEefRm5+/3o+C57fXk5TwcIDEj/3WA01L
NEKH5cmzV8XuxzTgBSjBFY+dQxr+5y+Ftvv2veSj5rN2KAsnxPLmT2tjpv9DJuQ5K6AaJl7aUka1
YPHHGgoodYFT6tHDc/MX2DD/4a/8OohlByKN/FbWnRrOE6bRynNnkUcufTJieH1Lf1OMERmVn/+d
bxIMl/eUJ5ChKld7n7Hvmz90rnLU4zmR56lyeSGv1py5KTWJjIy9x/G7tNM6PjG5Iiyv2njsXnAq
wLeac0BlJtf4q5//Rn/881HINXJX+8Y8UiU/TnppFQ6HnAaj81cW5CXYbgLh3f9/vha7NvYzHmEe
nDem+ghBOGcPlEyGJ3EzSIhiKG7z/QWr+fM/S7+P/7aa6feZKTiGNfplmauZbyNRSV+DT6oGeabP
/Utn6aC8VRh/8mn+p/eORUhcXoxV6s2HiRFEer2Vy/OSAQxI/REXie+iS4glw4Py879I/DiT//on
wQoWFgcS3sK34GI/tAVFLsI+p1ZC1oX5JTyM0ADFdkn3+6BWP0pX8SVNAmw3cW/T64SL909+jR8z
OF9/DeRzXAF8VeEav3lgQougU+hm8jwzoT7Z+MANoPCBf1UbHU8obaPFNsssLO5qGRQwUP3lhcqQ
7FlB2sPPf5v/9AlokL8M9CftmW+eqCwPXKpVar68GmfK6XBaXeAgsm7/jDH8n16KhBp+Qc6W9h9C
dnPtt1XrNfY5cXh7gwsVBVg7S72vcRE//7t+3FtYviXxKnBnQGd5uT88vnXcV3nT1MYphE660POF
ylvaOfDZCySi1CiNn7+itrF8943RL+n57I1swXx1dPrlx4WgzhZp0VMQnEwEuj20EGzPXdtxSsKr
fZ90HP645S/zLTKI9XihyhZzj3/bKKH/EQ1oDos++F5WELwIpPbUYsElCYGrwsYTtAz+/FeGXvTj
78zGT3mzx4NI5BJQ0ltuOKfAVM7IOqcuN4ududDPUyWusYtElw2ryqQHIIKvmLYVLIe0Vu5W8I/d
tWRCL4QHfkeC0qy9IWbEzwtQu8+zlfHoBvGiEYeNwcprtqkYV46YUAoQEOTHJvZB5ZH/OZgpP9Zy
g4DyzM8RJbfs42TRh9ozjDkTN7dPbcobCFU0VbdRkgM8Jg0VPPdLbOBmDcJGHETn8E8DUm2hKAbw
ode0yIYUycFgwI9fNryGzzvtdrG6xQ1imis5gtxdMcOAnRNXPCFfUaPcv7GxQvV2TxPUhnPXR/Q9
qFbAlr1guLM0b169mrHlCXcasT3mOreG1RsQX8jLJR8ExZNgKBfbRcaZsJQ+NzkhwrLP3I8Z1WuM
DJlUfVQi6D53lxCeO47OR0oarE/1EloHUELNfetinYR80ay9JMIAwvqL/2ciZoIhSIHDMRgXnuUM
zQXWoLG2Z8k7GsI2VtJK9qFtd5/brqd/qrLEYw+oBmM8zIx7wBDLszVCaK0Dyed0uY6Jue0+Z0Vk
WSsXJ8126UL8rb5qg+ehpueKClhlH6Gp8q8UqRJcWXjfJHpt83VHLdmpd3Xn5jb0nrhNdVSQSi3l
eTzZMnalQmFUi3eK9cHESL1vHGM6pOZ7ipbIlmJLhtSMNCVumqThqWGWAh7TzXg3mQDWiKIVmKw1
3bCQMWu9XhokYkAryxE+pwWfqlnbFMHR0QmR8LNbxXz/KjNSBL40Xzs2Co3XdArYOmHlA731lGS/
6TNiIytR2jzLVOYGzx18ByKwPXxpxh2QsYRuveuZ0c07ogocOvqS+fu6tqPlevEYPaxFUjgfxwqe
5/9j79ya21SyKPxXUucdFVcBU3WmaizfHTv3cxK/qBRLASQEiIsA/fr5GlAiZMeTpFM11NRQeYll
t6Dp3r332muvPfYLVyePmcLHtWotfUcncf1yt0NH4lT3xuZ9tN1G751dUN+GGyB78mc0Il4qoeYA
SKnpdRDGhJ8hpKKTLKwq4sRdXJyq2XT8Pgx3QXlCB3bquKklqO9oC6/erE0/hvW7ct0JUDWJNpLc
iB7s6vcrejqifOAnCQIUdYBnBEaIoHEWvcmTDInS5bRYL2Irzb845i6+Itor7tyxVUQTBDiIZ2nZ
kZSTHeznM7ArKvNzpU4+jsNVmp1nVj1+IM7UTpHcjF5Sl5R651S+2uWJWyRoPizj6IIuQ/GdS/Ky
nES7zL/3DAWhTHQEbykso149qpGDrnN7c+Fk5fgTIq05EF+yuydYj68Nc41UR1Wau3tK2VcgZPqO
qustr9GZWlu4wWV0vyRnnZ9GW5QfUNmwL4QzCq5bbWiemKZr5WyDDyj6Ia3P1w7qGRimKZkWdfq2
ANO+ilab5GqZ+tl5bRX1gr7e5ZmvBAoMt3j9MVhtKWkBdKRCP0CFAXFlShLTGeQ49kewU06nVE9N
im2qna8B95b0y70z0X/C/BtTuhGuUgNsWqgYxnCZRSLUOknJ+HixePNJ+RJP17mkrqC2TuleV9Ls
eMoXmSENxNHXIINCGf4kJDN4ipQqCd11XHxIkDpDQDvKzguy2JPIVx9CO4s/uiHy8IGrVeeZMqWb
ech9uNTOvOFUomXTDvP+cmxu6NniqbxR29OXL+nWHb1W8yJ5jTw6i1qhODSf1VM0xRR9yZbIhI76
WZzkiMePq6nAt42KWiesbT73UhWDFO/QKKvVHUtWzbcuOkQFJDmnAAo+WwV+FZ3k8UalvsaeIpel
W0r8aUpP3tdhtVEmjbBuTkLWIYVqoYxNpzZIHI3ku6pVaKevghwThDXGMRNwkFIRRyEljgs3hk7x
fpuYbP3CtzaXZmUuq0tLWyWfkoRlK5BQSCWrMAo/6fHGw5/zi/JEM2Khma35WbK+J3vgJF/qZGsi
6W7nQKF2np1FS7NcrJ2ShpvWSrH+puLOvaLrenYZAvL6J1HlBeTRtaX/Odvms2ViAUmbkJYnU2R2
so8h2XTlXbBLwHYc3Sf5laIAOg5h2/lluaFb9Hh3XjtR8mHnemv7xLXN8gNMk/XbsZd80cPdx0o3
tVerXM8vsat2ONHdtDgzEfeZe+hwz3dBUL7zCps3x45fnm2Q3qbowLNLdKH9QNAew8y+pgYqi0+r
MoT9mKEzALBOgWF5SVWcemNu4vqWUhDj7XhXBRRArlcFrA7eAoVK4Al/IX9WRWeVloe3tG03X6GS
Fr6Cala8XQfOZpLGGsnVrRKekZ4xPsfumGbj4wSw3prqAc0NHINeJD4odVnsSqSnNiHmAn4+rcId
87out5+niVK+K2lU+UYrCvU2JcF3vyrHVF/QkxI+AFW6aD/XhnfnmnVwm5IBv1bckspZf+tlMz0o
kxtUD1waulvFDcxeZXpi5tk6vdAweecKziy1ZZquT08CEzjv3A8j4/14laCaFMHCTAJ/+lKti92b
3KdG1d165acizDdkMrPMDK6roKqsiROrCpLEU9ol3o0rtUwuXL/ILolylZdLRI4/AIPpLmRbxMRE
/kddgTk65V3JCf9F226y2yJJthdox9U3FNqvw9PE9adwEjTCCx/jdrEywdUmCZ6FQndbe/vG07fk
mqLlFOI8HcPTT6sqp6VhHVovq0DHjMINcvPJhhLo8lRfp8UUekas3+Z2vbNOatpcOWdOaJsYRK1c
xDr9FM9dZbOjJNAzr0xzQ2/JcIxyWmEHb7O1tvlQaHX2l4MM3Nm2Aq7dLYWYMzUtJyZlxyLNvrRP
jaS0AzSKdv5cXeecQ7lKT9Opsg1CCoaq6vV2R5wCQ9FOUT+aBq90FYVINS2VWyvIyR8HxsY4dxQj
Rb0FZf7zTWZb5STWAze7KFi7XyjhrP5OHCN/QHTVnpdjqu7OVaohskkWahblAHFopydTh1bXVOlt
ELL0d3VxaefJF8uvvNfZcg1jeBdkOdUCFeXdcQxT16+CTX1iIiiC4HmUvlLCcnmmq+Npfup6+Oze
rq4qdHRimwrSwsydm1VBowEFSu9Hf1yj5G97u+UrBOJs9WQKv+NV5IZhDn+tUt74isFbQ3ZDMwFy
y7AqkK/fVFOzjWD/r5bwH9QSDKrySF08g4VShB1EXi9J0v7N1yQJmRCL4H8MHioSH5TvfU2SaHxE
vd+3moA9ECq6N1HUtxdEEITKLlViqkItwRaMYAN+pNCW/QkgtI+1AEWSv6HCmzSNbqJybIjI+aBY
gHYAWmBNN+VdsZ57WXjqh58PZuMJ4JPJOgxNH33BUWiaVka4Tiq+wKHnte/Aa3dnwfYucCf+ev78
VzXA0DfgiIcBWBH1kQbJedpfHiMKlMFqoYWbjDJOSOyNa4qOpDquoV3qq411ny0rz3nwKQ/P1Qs1
0TNlhzaSVQfRNampjbeekzkSJHEPqonq2hfT1FMvOCqLRYDDG6xfFikFxOaNyklzFWbucpqSL1Fr
VKiVePq+3uTnADzWNU2UtNdLOHoBAcR0E+UTsrneiWOkFlWL27ECS6DcGi56aeF646/ebVzd26a0
j4mIPU+5CZgPAbVZ2UlU6NcpwdqHugqLm3C6KSiYINVSnq+xfMb6xoabf2pVY/LEGiVX90pMDoiU
yhpZTPgQE7RvSBKZip3sbpa56yvvSiQzzejM2HpUqCWTfLXMq+kFnQeDrIWG/2esRvcgomT3rMmM
vCkWaf12kXHOZvtdJT59HQdR/j7+tV96fqAXP9Q4Ezz0EVW7uanmjp8bI5zRl7OYL/78A8vBLtdA
20RWgAujEsZoJLQfK4474mvGaKbQGqu5mv13MEnfm4bnn7Cdz+d/57knaCfoav7nH6Q5QQl7xvhn
J2Fs8pAmeSna5DYX5vhwEoCCR7owyUgk/Zce/yEuolwsQy841uHBfP/I0x+N8G0JIDFuoXAGro4d
Pnxsl0y+Rt2apnbvvj30BvTuu3r5H3n82Zwj+RQ3Kw0ecp7zcAegp2/zpByf4uIVH86CbY8csmUu
aHS7AdghfOGAZgHWGKC+1CQY5ogUC1JgYg+I68gMkJ/FIQBMJffSXPgEw5oEfKlHCv0/awdMbQQN
Dn4Kc9FcR7Nga6guCGILpZzN9d+yBkeL+dAYiuUrtxR0+oeSAScv3b7qo/0gsvgm8LwOkae9hrYU
YJC2e/Sh+oe3iL+e1T9zLPKmbQ4ECKntJLDBekaBSTKaJg6D2wjUMjmtoZZ4fOhYiK5Z6Hs8uQZc
gyNDheDF2dtcnBzDMgdkpNs38+uTgE3UoagLXcZ2nTOrh2tA0zAXwhTAVmkmoTXCQzoYjIZII2UO
NHfEa6brjUjW9R7fskZA8BBvukUwuMdHRh3tG6mnh4NIuxZSqFpnDI/sAAUTTI9NFt+ENSCuoW0E
HWHC9s1I7ATetEFi1hUyQ4drgF7TqJGASMA3GaYdQEChtU0ST+8ArtBJWyiV7vf54STgHo8skWwf
D84d0FVT+iwweHz2eaMjdfjY9niE04yFhKzRXIN7escxpFc+IRDGD1WuzuNjf/cmwUL2FEDO0DqX
cXDuAOeXUFyVsoL4xawAjeZQ3TY/MgMEigRPSL8SQTTX4GZB01SDm5aaBd0Z0bsZUNQ4WgSUs7PN
YJUL8FVcg9sJZGyF5IvU4wukyHDh2iKN21xHi8BGrc5GswbSZXu1uMSQ3CHhqkjOgoF0gYnj74jV
Lq4jp5BWbmDmBlzIbisMbi2gtCJav8mtBXOEaDg7fu/1HAXKCCqg8CCo2Wa76wa0CgyUm6RDAw2z
Dx2dJpTtXjhyCzGIBhEymFG3Stp4dECzAKjryBpEgEP8YjrpdcCYcH4PD0eQAoIn4BK3C6IHZxF0
3HbZWTDHI1JLIl/W7fjjtQC4LKBjIslm1w1pEUBJl/aQHA4/dM0EPtpcx4/vYCoAV0GYvxpMbM+g
ZoE8iqRBJE4UPjINPo8soUPXT4epMYU6vriGtwdYmtL2EHtHDQ7boPOAjhYBunOcB8SQuE/7RTKw
RYDQruypaJCFF0kEIuK+IXQ10HXNwRXvLOXwFoFokCC5B0x9BBKC62M/vQhAzxH2BDnuQtIhmQBK
x2RNAGKOVMKCBx4YusPTcOyOqCpD7oo2vwO1BObjLiA/nUIxRtSWERJDkmmv/lagedaIJBLNu9uD
Z0CLgMJaVxYrMsmjsQEowe2ioMfHAbtDNB/uPh8ccK6b0F9kLYE6oqTRwi3qfIIje0jATDIVToEo
tWquoXlGtAGWdgwBzlCYI2FKAr258P8ODYLIqTbttvfpxuGtBepSZd1jAmab2lyQge5VHwcJAOio
3ovKs3aWhjcLdMiVngVzROUXhaJ0Mmquox1BE5ARWRbwFSHyPyzXSFSsSSOIFHGTS6Ue9+mEIn3t
wVXYc9RCDu75hcGWtYjGCAFK5C73+eSj9y+YBaCrOqF0uz4GFyuSRxL1sHKwkQ04hryn6D6xt/uH
FhE7KbqIESkP9Vx4ivr70y6SLsi6VDd+h2sDko6LJAhpahcuDG9H4MjKrgVmgZZ/piCSPGURbQsu
jgonbZ99H965gIyMbMxkkDqEYQfVop0E9ShwdlkKLacbl7G5hrYWMAvSJFQ8JQhHjcZP+5DHoDqi
wByenI6dJ9VO+4BiB9ENQNZrNgidVLKpxCFP7gh6/iAShPEkTmmuwe0IDrcO5Pz1bDsRFOxzyvGP
QRSbzAtGk85G3eExuCSjWAQt0C/1+OjPCDbJ03CqOCIJ0EDaOrbjkDYBKhLSSKIFu5CkCQJi7SY4
CprIKSAlDidnsI5SJ4cm5SiRWTFA0piCb6B5z1ES1DMbQBGB9cEdCMg6yDqKAk6HWoKk09Phgs2B
QcIBVY3OeRieLbAcU9pFwl0GKONc7A7/o2OxxdJIR+8RhsGFjp3+l9Re4EAYY/FZVfs0Yx9GoUKF
xAuZBffn2Rc/YDy/lvxM/CCcn4mKoGCRPVUT9L1f2Be5PP68K3ARVSxU2n0t2Wt+UdQgtt/dsrvF
///Z4303ObSDD/c5tcM/7x7w8Vc/eVP7H14Gi3SWPtAArCmA6m7zbramYOhf4ezzbD07rG3kTMIh
+3Ynf/7Ru8+DQOE/DJytjsYVoLz0uGmwi6P+wA05WH7g1SzKZtn+FptipKYUQ3bkySwMvsRpFPTu
uqWzSo8dh3E6m8eHd92SJOVHjqLFQx48FHlv8IaNLzv46SKclbN0cThyy++THrmrCXoRf3lBZWex
/tyfdpHT3H/rk4XBX63bc6v7nFkP5r332XHSZO//YhGnXv+WORgE0Ul25EtmPAj24zTLuyWUyw58
NZ/5vQXYcZKkxw3DIIqD/o5siySlh47mwezIirQUGumR47K/LNr6Ddlhbx7bppbtIT0wAxQPq7q3
LoQTsv/Br2+Sl3ERZI+muc3My9727SyIetYDUs7vOF5uZ4hczKL5/umbw7ylXcvfcpbNHlDuWOR5
b02j1Sey9dLjBw9+4M16iq1dElR+aM6CLM57K7tjW8mPnWUB/5KkZ5tI2Ylk1e8YPS7S46FFNlB6
6DjKj2xIl1uRHflu8TmdHXlPHfFbfujtrH9uAT8IwpD8wOWLy9k6yWg12NuYjC/yLb9j/OtFmi16
lqpjQv+OwW8XVfDQO8YYXGQKf8fgn+J0tR+pMSn0J9P2P/h1C3sXp7n/YjJLY07K/uZs64Sk7735
gsftUrv0kezwr/ygP+MtW0F62FWIR9KPaiBCCHhfeuh04R1X7Dc0G9mBXy+iKKtFD/m+89fVxMsO
/9aP54sXV9mjs62ts5Yd/p3Q+H9yIXZQ+u/5gscLsQNpZYd/z+wvsmzRs1xGC4DKj131o8qOsi47
7vcaN3xf//2HQpu/Fim92XsxX5cIkL3hJ5tMtvCi7NB/zzh3Io/eh/stLqwslCSB2kkPvsjyZztk
Ss74s1r7smN/X7vq2ZGfQpq+0rwf4097/Zen/qwPronfeAgXs/Sf/wYAAP//</cx:binary>
              </cx:geoCache>
            </cx:geography>
          </cx:layoutPr>
          <cx:valueColors>
            <cx:minColor>
              <a:srgbClr val="FF0000"/>
            </cx:minColor>
            <cx:midColor>
              <a:schemeClr val="accent2"/>
            </cx:midColor>
          </cx:valueColors>
          <cx:valueColorPositions count="3"/>
        </cx:series>
      </cx:plotAreaRegion>
    </cx:plotArea>
  </cx:chart>
  <cx:spPr>
    <a:solidFill>
      <a:schemeClr val="tx1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4.emf"/><Relationship Id="rId18" Type="http://schemas.openxmlformats.org/officeDocument/2006/relationships/image" Target="../media/image19.png"/><Relationship Id="rId3" Type="http://schemas.openxmlformats.org/officeDocument/2006/relationships/image" Target="../media/image8.png"/><Relationship Id="rId7" Type="http://schemas.openxmlformats.org/officeDocument/2006/relationships/chart" Target="../charts/chart1.xm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image" Target="../media/image21.emf"/><Relationship Id="rId1" Type="http://schemas.microsoft.com/office/2014/relationships/chartEx" Target="../charts/chartEx1.xml"/><Relationship Id="rId6" Type="http://schemas.openxmlformats.org/officeDocument/2006/relationships/image" Target="../media/image11.png"/><Relationship Id="rId11" Type="http://schemas.openxmlformats.org/officeDocument/2006/relationships/chart" Target="../charts/chart4.xml"/><Relationship Id="rId5" Type="http://schemas.openxmlformats.org/officeDocument/2006/relationships/image" Target="../media/image10.png"/><Relationship Id="rId15" Type="http://schemas.openxmlformats.org/officeDocument/2006/relationships/image" Target="../media/image16.png"/><Relationship Id="rId10" Type="http://schemas.openxmlformats.org/officeDocument/2006/relationships/chart" Target="../charts/chart3.xml"/><Relationship Id="rId19" Type="http://schemas.openxmlformats.org/officeDocument/2006/relationships/image" Target="../media/image20.png"/><Relationship Id="rId4" Type="http://schemas.openxmlformats.org/officeDocument/2006/relationships/image" Target="../media/image9.png"/><Relationship Id="rId9" Type="http://schemas.openxmlformats.org/officeDocument/2006/relationships/chart" Target="../charts/chart2.xml"/><Relationship Id="rId14" Type="http://schemas.openxmlformats.org/officeDocument/2006/relationships/image" Target="../media/image15.emf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.jpeg"/><Relationship Id="rId18" Type="http://schemas.openxmlformats.org/officeDocument/2006/relationships/image" Target="../media/image43.jpeg"/><Relationship Id="rId26" Type="http://schemas.openxmlformats.org/officeDocument/2006/relationships/image" Target="../media/image51.jpeg"/><Relationship Id="rId39" Type="http://schemas.openxmlformats.org/officeDocument/2006/relationships/image" Target="../media/image64.jpeg"/><Relationship Id="rId21" Type="http://schemas.openxmlformats.org/officeDocument/2006/relationships/image" Target="../media/image46.jpeg"/><Relationship Id="rId34" Type="http://schemas.openxmlformats.org/officeDocument/2006/relationships/image" Target="../media/image59.jpeg"/><Relationship Id="rId42" Type="http://schemas.openxmlformats.org/officeDocument/2006/relationships/image" Target="../media/image67.jpeg"/><Relationship Id="rId47" Type="http://schemas.openxmlformats.org/officeDocument/2006/relationships/image" Target="../media/image72.jpeg"/><Relationship Id="rId50" Type="http://schemas.openxmlformats.org/officeDocument/2006/relationships/image" Target="../media/image75.jpeg"/><Relationship Id="rId55" Type="http://schemas.openxmlformats.org/officeDocument/2006/relationships/image" Target="../media/image80.jpeg"/><Relationship Id="rId7" Type="http://schemas.openxmlformats.org/officeDocument/2006/relationships/image" Target="../media/image32.jpeg"/><Relationship Id="rId2" Type="http://schemas.openxmlformats.org/officeDocument/2006/relationships/image" Target="../media/image27.jpeg"/><Relationship Id="rId16" Type="http://schemas.openxmlformats.org/officeDocument/2006/relationships/image" Target="../media/image41.jpeg"/><Relationship Id="rId29" Type="http://schemas.openxmlformats.org/officeDocument/2006/relationships/image" Target="../media/image54.jpeg"/><Relationship Id="rId11" Type="http://schemas.openxmlformats.org/officeDocument/2006/relationships/image" Target="../media/image36.jpeg"/><Relationship Id="rId24" Type="http://schemas.openxmlformats.org/officeDocument/2006/relationships/image" Target="../media/image49.jpeg"/><Relationship Id="rId32" Type="http://schemas.openxmlformats.org/officeDocument/2006/relationships/image" Target="../media/image57.jpeg"/><Relationship Id="rId37" Type="http://schemas.openxmlformats.org/officeDocument/2006/relationships/image" Target="../media/image62.jpeg"/><Relationship Id="rId40" Type="http://schemas.openxmlformats.org/officeDocument/2006/relationships/image" Target="../media/image65.jpeg"/><Relationship Id="rId45" Type="http://schemas.openxmlformats.org/officeDocument/2006/relationships/image" Target="../media/image70.jpeg"/><Relationship Id="rId53" Type="http://schemas.openxmlformats.org/officeDocument/2006/relationships/image" Target="../media/image78.jpeg"/><Relationship Id="rId58" Type="http://schemas.openxmlformats.org/officeDocument/2006/relationships/image" Target="../media/image83.jpeg"/><Relationship Id="rId5" Type="http://schemas.openxmlformats.org/officeDocument/2006/relationships/image" Target="../media/image30.jpeg"/><Relationship Id="rId19" Type="http://schemas.openxmlformats.org/officeDocument/2006/relationships/image" Target="../media/image44.jpeg"/><Relationship Id="rId4" Type="http://schemas.openxmlformats.org/officeDocument/2006/relationships/image" Target="../media/image29.jpeg"/><Relationship Id="rId9" Type="http://schemas.openxmlformats.org/officeDocument/2006/relationships/image" Target="../media/image34.jpeg"/><Relationship Id="rId14" Type="http://schemas.openxmlformats.org/officeDocument/2006/relationships/image" Target="../media/image39.jpeg"/><Relationship Id="rId22" Type="http://schemas.openxmlformats.org/officeDocument/2006/relationships/image" Target="../media/image47.jpeg"/><Relationship Id="rId27" Type="http://schemas.openxmlformats.org/officeDocument/2006/relationships/image" Target="../media/image52.jpeg"/><Relationship Id="rId30" Type="http://schemas.openxmlformats.org/officeDocument/2006/relationships/image" Target="../media/image55.jpeg"/><Relationship Id="rId35" Type="http://schemas.openxmlformats.org/officeDocument/2006/relationships/image" Target="../media/image60.jpeg"/><Relationship Id="rId43" Type="http://schemas.openxmlformats.org/officeDocument/2006/relationships/image" Target="../media/image68.jpeg"/><Relationship Id="rId48" Type="http://schemas.openxmlformats.org/officeDocument/2006/relationships/image" Target="../media/image73.jpeg"/><Relationship Id="rId56" Type="http://schemas.openxmlformats.org/officeDocument/2006/relationships/image" Target="../media/image81.jpeg"/><Relationship Id="rId8" Type="http://schemas.openxmlformats.org/officeDocument/2006/relationships/image" Target="../media/image33.jpeg"/><Relationship Id="rId51" Type="http://schemas.openxmlformats.org/officeDocument/2006/relationships/image" Target="../media/image76.jpeg"/><Relationship Id="rId3" Type="http://schemas.openxmlformats.org/officeDocument/2006/relationships/image" Target="../media/image28.jpeg"/><Relationship Id="rId12" Type="http://schemas.openxmlformats.org/officeDocument/2006/relationships/image" Target="../media/image37.jpeg"/><Relationship Id="rId17" Type="http://schemas.openxmlformats.org/officeDocument/2006/relationships/image" Target="../media/image42.jpeg"/><Relationship Id="rId25" Type="http://schemas.openxmlformats.org/officeDocument/2006/relationships/image" Target="../media/image50.jpeg"/><Relationship Id="rId33" Type="http://schemas.openxmlformats.org/officeDocument/2006/relationships/image" Target="../media/image58.jpeg"/><Relationship Id="rId38" Type="http://schemas.openxmlformats.org/officeDocument/2006/relationships/image" Target="../media/image63.jpeg"/><Relationship Id="rId46" Type="http://schemas.openxmlformats.org/officeDocument/2006/relationships/image" Target="../media/image71.jpeg"/><Relationship Id="rId59" Type="http://schemas.openxmlformats.org/officeDocument/2006/relationships/image" Target="../media/image84.jpeg"/><Relationship Id="rId20" Type="http://schemas.openxmlformats.org/officeDocument/2006/relationships/image" Target="../media/image45.jpeg"/><Relationship Id="rId41" Type="http://schemas.openxmlformats.org/officeDocument/2006/relationships/image" Target="../media/image66.jpeg"/><Relationship Id="rId54" Type="http://schemas.openxmlformats.org/officeDocument/2006/relationships/image" Target="../media/image79.jpeg"/><Relationship Id="rId1" Type="http://schemas.openxmlformats.org/officeDocument/2006/relationships/image" Target="../media/image26.jpeg"/><Relationship Id="rId6" Type="http://schemas.openxmlformats.org/officeDocument/2006/relationships/image" Target="../media/image31.jpeg"/><Relationship Id="rId15" Type="http://schemas.openxmlformats.org/officeDocument/2006/relationships/image" Target="../media/image40.jpeg"/><Relationship Id="rId23" Type="http://schemas.openxmlformats.org/officeDocument/2006/relationships/image" Target="../media/image48.jpeg"/><Relationship Id="rId28" Type="http://schemas.openxmlformats.org/officeDocument/2006/relationships/image" Target="../media/image53.jpeg"/><Relationship Id="rId36" Type="http://schemas.openxmlformats.org/officeDocument/2006/relationships/image" Target="../media/image61.jpeg"/><Relationship Id="rId49" Type="http://schemas.openxmlformats.org/officeDocument/2006/relationships/image" Target="../media/image74.jpeg"/><Relationship Id="rId57" Type="http://schemas.openxmlformats.org/officeDocument/2006/relationships/image" Target="../media/image82.jpeg"/><Relationship Id="rId10" Type="http://schemas.openxmlformats.org/officeDocument/2006/relationships/image" Target="../media/image35.jpeg"/><Relationship Id="rId31" Type="http://schemas.openxmlformats.org/officeDocument/2006/relationships/image" Target="../media/image56.jpeg"/><Relationship Id="rId44" Type="http://schemas.openxmlformats.org/officeDocument/2006/relationships/image" Target="../media/image69.jpeg"/><Relationship Id="rId52" Type="http://schemas.openxmlformats.org/officeDocument/2006/relationships/image" Target="../media/image77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85.png"/><Relationship Id="rId1" Type="http://schemas.openxmlformats.org/officeDocument/2006/relationships/image" Target="../media/image12.png"/><Relationship Id="rId6" Type="http://schemas.openxmlformats.org/officeDocument/2006/relationships/image" Target="../media/image7.png"/><Relationship Id="rId5" Type="http://schemas.openxmlformats.org/officeDocument/2006/relationships/image" Target="../media/image19.png"/><Relationship Id="rId4" Type="http://schemas.openxmlformats.org/officeDocument/2006/relationships/image" Target="../media/image8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image" Target="../media/image3.emf"/><Relationship Id="rId7" Type="http://schemas.openxmlformats.org/officeDocument/2006/relationships/image" Target="../media/image22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25.emf"/><Relationship Id="rId4" Type="http://schemas.openxmlformats.org/officeDocument/2006/relationships/image" Target="../media/image2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413657</xdr:colOff>
      <xdr:row>2</xdr:row>
      <xdr:rowOff>21772</xdr:rowOff>
    </xdr:from>
    <xdr:to>
      <xdr:col>26</xdr:col>
      <xdr:colOff>0</xdr:colOff>
      <xdr:row>37</xdr:row>
      <xdr:rowOff>21771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1386457" y="391886"/>
          <a:ext cx="4463143" cy="6476999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160020</xdr:rowOff>
        </xdr:from>
        <xdr:to>
          <xdr:col>1</xdr:col>
          <xdr:colOff>381000</xdr:colOff>
          <xdr:row>5</xdr:row>
          <xdr:rowOff>38100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10885</xdr:rowOff>
    </xdr:from>
    <xdr:to>
      <xdr:col>18</xdr:col>
      <xdr:colOff>413657</xdr:colOff>
      <xdr:row>37</xdr:row>
      <xdr:rowOff>32656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25285"/>
              <a:ext cx="11386457" cy="58739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228601</xdr:colOff>
      <xdr:row>1</xdr:row>
      <xdr:rowOff>170906</xdr:rowOff>
    </xdr:from>
    <xdr:to>
      <xdr:col>18</xdr:col>
      <xdr:colOff>413657</xdr:colOff>
      <xdr:row>5</xdr:row>
      <xdr:rowOff>76200</xdr:rowOff>
    </xdr:to>
    <xdr:grpSp>
      <xdr:nvGrpSpPr>
        <xdr:cNvPr id="30" name="Gr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838201" y="351015"/>
          <a:ext cx="10548256" cy="625730"/>
          <a:chOff x="878479" y="355963"/>
          <a:chExt cx="10507977" cy="625929"/>
        </a:xfrm>
        <a:solidFill>
          <a:schemeClr val="tx2">
            <a:lumMod val="50000"/>
            <a:lumOff val="50000"/>
          </a:schemeClr>
        </a:solidFill>
      </xdr:grpSpPr>
      <xdr:sp macro="" textlink="Parametreler!F1">
        <xdr:nvSpPr>
          <xdr:cNvPr id="3" name="Dikdörtgen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009106" y="355963"/>
            <a:ext cx="1970314" cy="600891"/>
          </a:xfrm>
          <a:prstGeom prst="rect">
            <a:avLst/>
          </a:pr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3FCD9937-677E-4F19-A9E3-12487D55D38F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r"/>
              <a:t> $30.171.771,00 </a:t>
            </a:fld>
            <a:endParaRPr lang="tr-TR" sz="1400" b="1" i="0"/>
          </a:p>
        </xdr:txBody>
      </xdr:sp>
      <xdr:sp macro="" textlink="Parametreler!F2">
        <xdr:nvSpPr>
          <xdr:cNvPr id="7" name="Dikdörtgen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2971800" y="370114"/>
            <a:ext cx="2111829" cy="600891"/>
          </a:xfrm>
          <a:prstGeom prst="rect">
            <a:avLst/>
          </a:pr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F726962D-64A1-470C-856D-2D0508426843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r"/>
              <a:t> $17.788.458,00 </a:t>
            </a:fld>
            <a:endParaRPr lang="tr-TR" sz="1400" b="1"/>
          </a:p>
        </xdr:txBody>
      </xdr:sp>
      <xdr:sp macro="" textlink="Parametreler!F3">
        <xdr:nvSpPr>
          <xdr:cNvPr id="8" name="Dikdörtge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083629" y="370112"/>
            <a:ext cx="2100943" cy="600891"/>
          </a:xfrm>
          <a:prstGeom prst="rect">
            <a:avLst/>
          </a:pr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442F708B-F2DB-475A-9173-5956B2B19579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r"/>
              <a:t> $38.563.077,00 </a:t>
            </a:fld>
            <a:endParaRPr lang="tr-TR" sz="1400" b="1"/>
          </a:p>
        </xdr:txBody>
      </xdr:sp>
      <xdr:sp macro="" textlink="Parametreler!F4">
        <xdr:nvSpPr>
          <xdr:cNvPr id="9" name="Dikdörtgen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7195457" y="370112"/>
            <a:ext cx="2079173" cy="600891"/>
          </a:xfrm>
          <a:prstGeom prst="rect">
            <a:avLst/>
          </a:pr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5C42CBA0-D947-44CD-B698-7A3B78BCA80E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r"/>
              <a:t> $22.939.296,00 </a:t>
            </a:fld>
            <a:endParaRPr lang="tr-TR" sz="1400" b="1"/>
          </a:p>
        </xdr:txBody>
      </xdr:sp>
      <xdr:sp macro="" textlink="Parametreler!F5">
        <xdr:nvSpPr>
          <xdr:cNvPr id="10" name="Dikdörtgen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9274629" y="381001"/>
            <a:ext cx="2111827" cy="600891"/>
          </a:xfrm>
          <a:prstGeom prst="rect">
            <a:avLst/>
          </a:pr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012E6C1E-C878-4230-9915-C4CEEE6AD4D0}" type="TxLink">
              <a:rPr lang="en-US" sz="1400" b="1" i="0" u="none" strike="noStrike">
                <a:solidFill>
                  <a:srgbClr val="000000"/>
                </a:solidFill>
                <a:latin typeface="Aptos Narrow"/>
              </a:rPr>
              <a:pPr algn="r"/>
              <a:t> $35.219.513,00 </a:t>
            </a:fld>
            <a:endParaRPr lang="tr-TR" sz="1400" b="1"/>
          </a:p>
        </xdr:txBody>
      </xdr:sp>
      <xdr:pic>
        <xdr:nvPicPr>
          <xdr:cNvPr id="11" name="Picture 6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8479" y="402770"/>
            <a:ext cx="876404" cy="538843"/>
          </a:xfrm>
          <a:prstGeom prst="rect">
            <a:avLst/>
          </a:prstGeom>
          <a:grpFill/>
        </xdr:spPr>
      </xdr:pic>
      <xdr:pic>
        <xdr:nvPicPr>
          <xdr:cNvPr id="12" name="Picture 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37407" y="422460"/>
            <a:ext cx="638860" cy="533047"/>
          </a:xfrm>
          <a:prstGeom prst="rect">
            <a:avLst/>
          </a:prstGeom>
          <a:grpFill/>
        </xdr:spPr>
      </xdr:pic>
      <xdr:pic>
        <xdr:nvPicPr>
          <xdr:cNvPr id="13" name="Picture 5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120562" y="443342"/>
            <a:ext cx="804273" cy="419200"/>
          </a:xfrm>
          <a:prstGeom prst="rect">
            <a:avLst/>
          </a:prstGeom>
          <a:grpFill/>
        </xdr:spPr>
      </xdr:pic>
      <xdr:pic>
        <xdr:nvPicPr>
          <xdr:cNvPr id="14" name="Picture 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04316" y="413655"/>
            <a:ext cx="724809" cy="517703"/>
          </a:xfrm>
          <a:prstGeom prst="rect">
            <a:avLst/>
          </a:prstGeom>
          <a:grpFill/>
        </xdr:spPr>
      </xdr:pic>
      <xdr:pic>
        <xdr:nvPicPr>
          <xdr:cNvPr id="15" name="Picture 2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72600" y="457199"/>
            <a:ext cx="714416" cy="359981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0</xdr:col>
      <xdr:colOff>0</xdr:colOff>
      <xdr:row>0</xdr:row>
      <xdr:rowOff>1</xdr:rowOff>
    </xdr:from>
    <xdr:to>
      <xdr:col>25</xdr:col>
      <xdr:colOff>587829</xdr:colOff>
      <xdr:row>2</xdr:row>
      <xdr:rowOff>10887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1"/>
          <a:ext cx="15827829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000" b="1"/>
            <a:t>Şirket</a:t>
          </a:r>
          <a:r>
            <a:rPr lang="tr-TR" sz="2000" b="1" baseline="0"/>
            <a:t> Satış Raporu</a:t>
          </a:r>
        </a:p>
      </xdr:txBody>
    </xdr:sp>
    <xdr:clientData/>
  </xdr:twoCellAnchor>
  <xdr:twoCellAnchor>
    <xdr:from>
      <xdr:col>18</xdr:col>
      <xdr:colOff>410391</xdr:colOff>
      <xdr:row>2</xdr:row>
      <xdr:rowOff>26127</xdr:rowOff>
    </xdr:from>
    <xdr:to>
      <xdr:col>25</xdr:col>
      <xdr:colOff>566057</xdr:colOff>
      <xdr:row>7</xdr:row>
      <xdr:rowOff>174171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402768</xdr:colOff>
      <xdr:row>8</xdr:row>
      <xdr:rowOff>10887</xdr:rowOff>
    </xdr:from>
    <xdr:to>
      <xdr:col>25</xdr:col>
      <xdr:colOff>598713</xdr:colOff>
      <xdr:row>11</xdr:row>
      <xdr:rowOff>76200</xdr:rowOff>
    </xdr:to>
    <xdr:sp macro="" textlink="Parametreler!F12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375568" y="1491344"/>
          <a:ext cx="4463145" cy="62048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8BA9EAD-32D8-4F6F-9170-1394A07E4265}" type="TxLink">
            <a:rPr lang="en-US" sz="4000" b="0" i="0" u="none" strike="noStrike">
              <a:solidFill>
                <a:srgbClr val="000000"/>
              </a:solidFill>
              <a:latin typeface="Aptos Narrow"/>
            </a:rPr>
            <a:pPr algn="ctr"/>
            <a:t>Toplam Satış</a:t>
          </a:fld>
          <a:endParaRPr lang="tr-TR" sz="4000"/>
        </a:p>
      </xdr:txBody>
    </xdr:sp>
    <xdr:clientData/>
  </xdr:twoCellAnchor>
  <xdr:twoCellAnchor>
    <xdr:from>
      <xdr:col>19</xdr:col>
      <xdr:colOff>130629</xdr:colOff>
      <xdr:row>11</xdr:row>
      <xdr:rowOff>87088</xdr:rowOff>
    </xdr:from>
    <xdr:to>
      <xdr:col>25</xdr:col>
      <xdr:colOff>272143</xdr:colOff>
      <xdr:row>14</xdr:row>
      <xdr:rowOff>87089</xdr:rowOff>
    </xdr:to>
    <xdr:sp macro="" textlink="Parametreler!G12">
      <xdr:nvSpPr>
        <xdr:cNvPr id="6" name="Dikdört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713029" y="2122717"/>
          <a:ext cx="3799114" cy="555172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3CDB37-FE0A-4594-B579-9CC9EC995FF0}" type="TxLink">
            <a:rPr lang="en-US" sz="3200" b="0" i="0" u="none" strike="noStrike">
              <a:solidFill>
                <a:srgbClr val="000000"/>
              </a:solidFill>
              <a:latin typeface="Aptos Narrow"/>
            </a:rPr>
            <a:pPr algn="ctr"/>
            <a:t> $144.682.115,00 </a:t>
          </a:fld>
          <a:endParaRPr lang="tr-TR" sz="7200"/>
        </a:p>
      </xdr:txBody>
    </xdr:sp>
    <xdr:clientData/>
  </xdr:twoCellAnchor>
  <xdr:twoCellAnchor>
    <xdr:from>
      <xdr:col>18</xdr:col>
      <xdr:colOff>370115</xdr:colOff>
      <xdr:row>14</xdr:row>
      <xdr:rowOff>76202</xdr:rowOff>
    </xdr:from>
    <xdr:to>
      <xdr:col>25</xdr:col>
      <xdr:colOff>587829</xdr:colOff>
      <xdr:row>18</xdr:row>
      <xdr:rowOff>32657</xdr:rowOff>
    </xdr:to>
    <xdr:sp macro="" textlink="Parametreler!F13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1342915" y="2667002"/>
          <a:ext cx="4484914" cy="696684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6C9A490-ACA2-4C00-B9BB-4E0028BBB73D}" type="TxLink">
            <a:rPr lang="en-US" sz="40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Toplam Hedef</a:t>
          </a:fld>
          <a:endParaRPr lang="tr-TR" sz="40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152400</xdr:colOff>
      <xdr:row>18</xdr:row>
      <xdr:rowOff>32657</xdr:rowOff>
    </xdr:from>
    <xdr:to>
      <xdr:col>25</xdr:col>
      <xdr:colOff>272144</xdr:colOff>
      <xdr:row>21</xdr:row>
      <xdr:rowOff>108857</xdr:rowOff>
    </xdr:to>
    <xdr:sp macro="" textlink="Parametreler!G13">
      <xdr:nvSpPr>
        <xdr:cNvPr id="18" name="Dikdörtgen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1734800" y="3363686"/>
          <a:ext cx="3777344" cy="631371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AB08B60-672C-494C-90CF-2E090C564F7D}" type="TxLink">
            <a:rPr lang="en-US" sz="3200" b="0" i="0" u="none" strike="noStrike">
              <a:solidFill>
                <a:srgbClr val="000000"/>
              </a:solidFill>
              <a:latin typeface="Aptos Narrow"/>
            </a:rPr>
            <a:pPr algn="ctr"/>
            <a:t> $110.504.039,55 </a:t>
          </a:fld>
          <a:endParaRPr lang="tr-TR" sz="7200"/>
        </a:p>
      </xdr:txBody>
    </xdr:sp>
    <xdr:clientData/>
  </xdr:twoCellAnchor>
  <xdr:twoCellAnchor editAs="oneCell">
    <xdr:from>
      <xdr:col>19</xdr:col>
      <xdr:colOff>457202</xdr:colOff>
      <xdr:row>22</xdr:row>
      <xdr:rowOff>10886</xdr:rowOff>
    </xdr:from>
    <xdr:to>
      <xdr:col>24</xdr:col>
      <xdr:colOff>413658</xdr:colOff>
      <xdr:row>37</xdr:row>
      <xdr:rowOff>55876</xdr:rowOff>
    </xdr:to>
    <xdr:pic>
      <xdr:nvPicPr>
        <xdr:cNvPr id="19" name="Picture 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39602" y="4082143"/>
          <a:ext cx="3004456" cy="2820847"/>
        </a:xfrm>
        <a:prstGeom prst="rect">
          <a:avLst/>
        </a:prstGeom>
      </xdr:spPr>
    </xdr:pic>
    <xdr:clientData/>
  </xdr:twoCellAnchor>
  <xdr:twoCellAnchor>
    <xdr:from>
      <xdr:col>21</xdr:col>
      <xdr:colOff>24795</xdr:colOff>
      <xdr:row>26</xdr:row>
      <xdr:rowOff>127552</xdr:rowOff>
    </xdr:from>
    <xdr:to>
      <xdr:col>23</xdr:col>
      <xdr:colOff>187941</xdr:colOff>
      <xdr:row>32</xdr:row>
      <xdr:rowOff>53009</xdr:rowOff>
    </xdr:to>
    <xdr:grpSp>
      <xdr:nvGrpSpPr>
        <xdr:cNvPr id="24" name="İbre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 rot="16200000">
          <a:off x="13014512" y="4622271"/>
          <a:ext cx="1006112" cy="1382346"/>
          <a:chOff x="13125942" y="4680856"/>
          <a:chExt cx="1022737" cy="1399763"/>
        </a:xfrm>
        <a:solidFill>
          <a:schemeClr val="tx2">
            <a:lumMod val="50000"/>
            <a:lumOff val="50000"/>
          </a:schemeClr>
        </a:solidFill>
      </xdr:grpSpPr>
      <xdr:sp macro="" textlink="">
        <xdr:nvSpPr>
          <xdr:cNvPr id="21" name="Ok: Aşağı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2595897">
            <a:off x="13125942" y="5275076"/>
            <a:ext cx="476222" cy="805543"/>
          </a:xfrm>
          <a:prstGeom prst="downArrow">
            <a:avLst>
              <a:gd name="adj1" fmla="val 50000"/>
              <a:gd name="adj2" fmla="val 56654"/>
            </a:avLst>
          </a:pr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2" name="Ok: Aşağı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 rot="13301885">
            <a:off x="13672457" y="4680856"/>
            <a:ext cx="476222" cy="805543"/>
          </a:xfrm>
          <a:prstGeom prst="downArrow">
            <a:avLst>
              <a:gd name="adj1" fmla="val 50000"/>
              <a:gd name="adj2" fmla="val 56654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3443857" y="5203372"/>
            <a:ext cx="360000" cy="360000"/>
          </a:xfrm>
          <a:prstGeom prst="ellipse">
            <a:avLst/>
          </a:prstGeom>
          <a:grp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21</xdr:col>
      <xdr:colOff>261257</xdr:colOff>
      <xdr:row>33</xdr:row>
      <xdr:rowOff>108857</xdr:rowOff>
    </xdr:from>
    <xdr:to>
      <xdr:col>23</xdr:col>
      <xdr:colOff>32657</xdr:colOff>
      <xdr:row>35</xdr:row>
      <xdr:rowOff>152400</xdr:rowOff>
    </xdr:to>
    <xdr:sp macro="" textlink="Parametreler!G14">
      <xdr:nvSpPr>
        <xdr:cNvPr id="25" name="Dikdörtgen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3062857" y="6215743"/>
          <a:ext cx="990600" cy="413657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FDA5DE4-FC38-4A10-BE4B-093B740F61B7}" type="TxLink">
            <a:rPr lang="en-US" sz="2400" b="0" i="0" u="none" strike="noStrike">
              <a:solidFill>
                <a:srgbClr val="000000"/>
              </a:solidFill>
              <a:latin typeface="Aptos Narrow"/>
            </a:rPr>
            <a:pPr algn="ctr"/>
            <a:t>131%</a:t>
          </a:fld>
          <a:endParaRPr lang="tr-TR" sz="2400"/>
        </a:p>
      </xdr:txBody>
    </xdr:sp>
    <xdr:clientData/>
  </xdr:twoCellAnchor>
  <xdr:twoCellAnchor>
    <xdr:from>
      <xdr:col>0</xdr:col>
      <xdr:colOff>0</xdr:colOff>
      <xdr:row>37</xdr:row>
      <xdr:rowOff>26126</xdr:rowOff>
    </xdr:from>
    <xdr:to>
      <xdr:col>26</xdr:col>
      <xdr:colOff>10886</xdr:colOff>
      <xdr:row>51</xdr:row>
      <xdr:rowOff>167640</xdr:rowOff>
    </xdr:to>
    <xdr:graphicFrame macro="">
      <xdr:nvGraphicFramePr>
        <xdr:cNvPr id="20" name="Grafik 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97971</xdr:colOff>
      <xdr:row>0</xdr:row>
      <xdr:rowOff>21770</xdr:rowOff>
    </xdr:from>
    <xdr:to>
      <xdr:col>21</xdr:col>
      <xdr:colOff>138771</xdr:colOff>
      <xdr:row>2</xdr:row>
      <xdr:rowOff>11656</xdr:rowOff>
    </xdr:to>
    <xdr:sp macro="[0]!Dikdörtgen31_Tıkla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1680371" y="21770"/>
          <a:ext cx="1260000" cy="360000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tr-TR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Bölge Raporu</a:t>
          </a:r>
        </a:p>
      </xdr:txBody>
    </xdr:sp>
    <xdr:clientData/>
  </xdr:twoCellAnchor>
  <xdr:twoCellAnchor>
    <xdr:from>
      <xdr:col>21</xdr:col>
      <xdr:colOff>239488</xdr:colOff>
      <xdr:row>0</xdr:row>
      <xdr:rowOff>21773</xdr:rowOff>
    </xdr:from>
    <xdr:to>
      <xdr:col>23</xdr:col>
      <xdr:colOff>280288</xdr:colOff>
      <xdr:row>2</xdr:row>
      <xdr:rowOff>11659</xdr:rowOff>
    </xdr:to>
    <xdr:sp macro="[0]!Dikdörtgen32_Tıkla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041088" y="21773"/>
          <a:ext cx="1260000" cy="360000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>
              <a:solidFill>
                <a:sysClr val="windowText" lastClr="000000"/>
              </a:solidFill>
            </a:rPr>
            <a:t>Satışçı</a:t>
          </a:r>
          <a:r>
            <a:rPr lang="tr-TR" sz="1400" baseline="0">
              <a:solidFill>
                <a:sysClr val="windowText" lastClr="000000"/>
              </a:solidFill>
            </a:rPr>
            <a:t> Raporu</a:t>
          </a:r>
        </a:p>
      </xdr:txBody>
    </xdr:sp>
    <xdr:clientData/>
  </xdr:twoCellAnchor>
  <xdr:twoCellAnchor>
    <xdr:from>
      <xdr:col>1</xdr:col>
      <xdr:colOff>141514</xdr:colOff>
      <xdr:row>2</xdr:row>
      <xdr:rowOff>54429</xdr:rowOff>
    </xdr:from>
    <xdr:to>
      <xdr:col>18</xdr:col>
      <xdr:colOff>217714</xdr:colOff>
      <xdr:row>42</xdr:row>
      <xdr:rowOff>65314</xdr:rowOff>
    </xdr:to>
    <xdr:grpSp>
      <xdr:nvGrpSpPr>
        <xdr:cNvPr id="40" name="bolge" hidden="1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751114" y="414647"/>
          <a:ext cx="10439400" cy="7229103"/>
          <a:chOff x="16633371" y="43543"/>
          <a:chExt cx="10439400" cy="7424057"/>
        </a:xfrm>
      </xdr:grpSpPr>
      <xdr:sp macro="" textlink="">
        <xdr:nvSpPr>
          <xdr:cNvPr id="37" name="Dikdörtgen 36" hidden="1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>
          <a:xfrm>
            <a:off x="16633371" y="43543"/>
            <a:ext cx="10439400" cy="7424057"/>
          </a:xfrm>
          <a:prstGeom prst="rect">
            <a:avLst/>
          </a:prstGeom>
          <a:solidFill>
            <a:srgbClr val="156082">
              <a:alpha val="50196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2" name="ComboBox1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200-000002140000}"/>
                  </a:ext>
                </a:extLst>
              </xdr:cNvPr>
              <xdr:cNvSpPr/>
            </xdr:nvSpPr>
            <xdr:spPr bwMode="auto">
              <a:xfrm>
                <a:off x="16940349" y="105592"/>
                <a:ext cx="1238794" cy="39515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3" name="ComboBox2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200-000003140000}"/>
                  </a:ext>
                </a:extLst>
              </xdr:cNvPr>
              <xdr:cNvSpPr/>
            </xdr:nvSpPr>
            <xdr:spPr bwMode="auto">
              <a:xfrm>
                <a:off x="16949057" y="585651"/>
                <a:ext cx="1232263" cy="3178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34" name="Grafik 2" hidden="1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GraphicFramePr/>
        </xdr:nvGraphicFramePr>
        <xdr:xfrm>
          <a:off x="16920754" y="111252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5" name="Grafik 3" hidden="1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GraphicFramePr/>
        </xdr:nvGraphicFramePr>
        <xdr:xfrm>
          <a:off x="21771429" y="1137556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[0]!Çarpımİşareti37_Tıkla" textlink="">
        <xdr:nvSpPr>
          <xdr:cNvPr id="38" name="Çarpım İşareti 37" hidden="1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26136600" y="152400"/>
            <a:ext cx="772886" cy="707571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9" name="Resim 38" hidden="1">
                <a:extLst>
                  <a:ext uri="{FF2B5EF4-FFF2-40B4-BE49-F238E27FC236}">
                    <a16:creationId xmlns:a16="http://schemas.microsoft.com/office/drawing/2014/main" id="{00000000-0008-0000-0200-00002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I$11:$L$16" spid="_x0000_s5346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6893539" y="4335781"/>
                <a:ext cx="9404769" cy="2663734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2</xdr:col>
      <xdr:colOff>293914</xdr:colOff>
      <xdr:row>2</xdr:row>
      <xdr:rowOff>108462</xdr:rowOff>
    </xdr:from>
    <xdr:to>
      <xdr:col>23</xdr:col>
      <xdr:colOff>370114</xdr:colOff>
      <xdr:row>37</xdr:row>
      <xdr:rowOff>102225</xdr:rowOff>
    </xdr:to>
    <xdr:grpSp>
      <xdr:nvGrpSpPr>
        <xdr:cNvPr id="27" name="satici" hidden="1">
          <a:extLst>
            <a:ext uri="{FF2B5EF4-FFF2-40B4-BE49-F238E27FC236}">
              <a16:creationId xmlns:a16="http://schemas.microsoft.com/office/drawing/2014/main" id="{C09B8E59-814E-F089-6DB9-CC08386E85F3}"/>
            </a:ext>
          </a:extLst>
        </xdr:cNvPr>
        <xdr:cNvGrpSpPr/>
      </xdr:nvGrpSpPr>
      <xdr:grpSpPr>
        <a:xfrm>
          <a:off x="1513114" y="468680"/>
          <a:ext cx="12877800" cy="6297581"/>
          <a:chOff x="1513114" y="468680"/>
          <a:chExt cx="12877800" cy="6297581"/>
        </a:xfrm>
      </xdr:grpSpPr>
      <xdr:sp macro="" textlink="">
        <xdr:nvSpPr>
          <xdr:cNvPr id="49" name="Dikdörtgen 48" hidden="1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1513114" y="468680"/>
            <a:ext cx="12877800" cy="6297581"/>
          </a:xfrm>
          <a:prstGeom prst="rect">
            <a:avLst/>
          </a:prstGeom>
          <a:solidFill>
            <a:schemeClr val="accent1">
              <a:alpha val="5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0" name="ListBox3" hidden="1">
                <a:extLst>
                  <a:ext uri="{63B3BB69-23CF-44E3-9099-C40C66FF867C}">
                    <a14:compatExt spid="_x0000_s5130"/>
                  </a:ext>
                  <a:ext uri="{FF2B5EF4-FFF2-40B4-BE49-F238E27FC236}">
                    <a16:creationId xmlns:a16="http://schemas.microsoft.com/office/drawing/2014/main" id="{00000000-0008-0000-0200-00000A140000}"/>
                  </a:ext>
                </a:extLst>
              </xdr:cNvPr>
              <xdr:cNvSpPr/>
            </xdr:nvSpPr>
            <xdr:spPr bwMode="auto">
              <a:xfrm>
                <a:off x="1661159" y="508809"/>
                <a:ext cx="1095895" cy="61995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41" name="Picture 10" hidden="1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resim" spid="_x0000_s5347"/>
                  </a:ext>
                </a:extLst>
              </xdr:cNvPicPr>
            </xdr:nvPicPr>
            <xdr:blipFill rotWithShape="1">
              <a:blip xmlns:r="http://schemas.openxmlformats.org/officeDocument/2006/relationships" r:embed="rId13"/>
              <a:srcRect l="6556" t="14342" r="10928" b="14026"/>
              <a:stretch>
                <a:fillRect/>
              </a:stretch>
            </xdr:blipFill>
            <xdr:spPr>
              <a:xfrm>
                <a:off x="2873829" y="1068449"/>
                <a:ext cx="2373552" cy="1569398"/>
              </a:xfrm>
              <a:prstGeom prst="rect">
                <a:avLst/>
              </a:prstGeom>
              <a:ln>
                <a:noFill/>
              </a:ln>
            </xdr:spPr>
          </xdr:pic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7" name="ComboBox3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200-000011140000}"/>
                  </a:ext>
                </a:extLst>
              </xdr:cNvPr>
              <xdr:cNvSpPr/>
            </xdr:nvSpPr>
            <xdr:spPr bwMode="auto">
              <a:xfrm>
                <a:off x="4167052" y="512662"/>
                <a:ext cx="1082040" cy="4958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pic>
            <xdr:nvPicPr>
              <xdr:cNvPr id="42" name="Resim 41" hidden="1">
                <a:extLst>
                  <a:ext uri="{FF2B5EF4-FFF2-40B4-BE49-F238E27FC236}">
                    <a16:creationId xmlns:a16="http://schemas.microsoft.com/office/drawing/2014/main" id="{00000000-0008-0000-0200-00002A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J$20:$M$25" spid="_x0000_s5348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5321135" y="621952"/>
                <a:ext cx="8492837" cy="2015894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  <xdr:pic>
        <xdr:nvPicPr>
          <xdr:cNvPr id="44" name="Picture 1" hidden="1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986645" y="2887754"/>
            <a:ext cx="2160000" cy="1912257"/>
          </a:xfrm>
          <a:prstGeom prst="rect">
            <a:avLst/>
          </a:prstGeom>
        </xdr:spPr>
      </xdr:pic>
      <xdr:pic>
        <xdr:nvPicPr>
          <xdr:cNvPr id="45" name="Picture 1" hidden="1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293427" y="2877756"/>
            <a:ext cx="2160000" cy="1912257"/>
          </a:xfrm>
          <a:prstGeom prst="rect">
            <a:avLst/>
          </a:prstGeom>
        </xdr:spPr>
      </xdr:pic>
      <xdr:pic>
        <xdr:nvPicPr>
          <xdr:cNvPr id="46" name="Picture 1" hidden="1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7623608" y="2871931"/>
            <a:ext cx="2160000" cy="1912257"/>
          </a:xfrm>
          <a:prstGeom prst="rect">
            <a:avLst/>
          </a:prstGeom>
        </xdr:spPr>
      </xdr:pic>
      <xdr:pic>
        <xdr:nvPicPr>
          <xdr:cNvPr id="47" name="Picture 1" hidden="1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9908299" y="2852312"/>
            <a:ext cx="2160000" cy="1912257"/>
          </a:xfrm>
          <a:prstGeom prst="rect">
            <a:avLst/>
          </a:prstGeom>
        </xdr:spPr>
      </xdr:pic>
      <xdr:pic>
        <xdr:nvPicPr>
          <xdr:cNvPr id="50" name="Resim 49" hidden="1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1985172" y="2807781"/>
            <a:ext cx="2164268" cy="1925424"/>
          </a:xfrm>
          <a:prstGeom prst="rect">
            <a:avLst/>
          </a:prstGeom>
        </xdr:spPr>
      </xdr:pic>
      <xdr:pic>
        <xdr:nvPicPr>
          <xdr:cNvPr id="55" name="Picture 6" hidden="1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22222" y="4256550"/>
            <a:ext cx="903562" cy="449448"/>
          </a:xfrm>
          <a:prstGeom prst="rect">
            <a:avLst/>
          </a:prstGeom>
        </xdr:spPr>
      </xdr:pic>
      <xdr:pic>
        <xdr:nvPicPr>
          <xdr:cNvPr id="56" name="Picture 4" hidden="1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1821" y="4189352"/>
            <a:ext cx="602138" cy="516646"/>
          </a:xfrm>
          <a:prstGeom prst="rect">
            <a:avLst/>
          </a:prstGeom>
        </xdr:spPr>
      </xdr:pic>
      <xdr:pic>
        <xdr:nvPicPr>
          <xdr:cNvPr id="57" name="Picture 5" hidden="1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47463" y="4189352"/>
            <a:ext cx="1075786" cy="528529"/>
          </a:xfrm>
          <a:prstGeom prst="rect">
            <a:avLst/>
          </a:prstGeom>
        </xdr:spPr>
      </xdr:pic>
      <xdr:pic>
        <xdr:nvPicPr>
          <xdr:cNvPr id="58" name="Picture 3" hidden="1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50763" y="4167260"/>
            <a:ext cx="724809" cy="488196"/>
          </a:xfrm>
          <a:prstGeom prst="rect">
            <a:avLst/>
          </a:prstGeom>
        </xdr:spPr>
      </xdr:pic>
      <xdr:pic>
        <xdr:nvPicPr>
          <xdr:cNvPr id="59" name="Picture 2" hidden="1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726895" y="4256550"/>
            <a:ext cx="712427" cy="339869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68" name="ComboBox4" hidden="1">
                <a:extLst>
                  <a:ext uri="{63B3BB69-23CF-44E3-9099-C40C66FF867C}">
                    <a14:compatExt spid="_x0000_s5168"/>
                  </a:ext>
                  <a:ext uri="{FF2B5EF4-FFF2-40B4-BE49-F238E27FC236}">
                    <a16:creationId xmlns:a16="http://schemas.microsoft.com/office/drawing/2014/main" id="{00000000-0008-0000-0200-000030140000}"/>
                  </a:ext>
                </a:extLst>
              </xdr:cNvPr>
              <xdr:cNvSpPr/>
            </xdr:nvSpPr>
            <xdr:spPr bwMode="auto">
              <a:xfrm>
                <a:off x="2879272" y="512662"/>
                <a:ext cx="1257300" cy="49580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[0]!Çarpımİşareti62_Tıkla" textlink="">
        <xdr:nvSpPr>
          <xdr:cNvPr id="63" name="Çarpım İşareti 62" hidden="1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/>
        </xdr:nvSpPr>
        <xdr:spPr>
          <a:xfrm>
            <a:off x="13813972" y="513382"/>
            <a:ext cx="576942" cy="495873"/>
          </a:xfrm>
          <a:prstGeom prst="mathMultiply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pic>
            <xdr:nvPicPr>
              <xdr:cNvPr id="26" name="Resim 25" hidden="1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E$30:$K$36" spid="_x0000_s5349"/>
                  </a:ext>
                </a:extLst>
              </xdr:cNvPicPr>
            </xdr:nvPicPr>
            <xdr:blipFill>
              <a:blip xmlns:r="http://schemas.openxmlformats.org/officeDocument/2006/relationships" r:embed="rId20"/>
              <a:srcRect/>
              <a:stretch>
                <a:fillRect/>
              </a:stretch>
            </xdr:blipFill>
            <xdr:spPr bwMode="auto">
              <a:xfrm>
                <a:off x="2950029" y="4824008"/>
                <a:ext cx="11283843" cy="1702347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/>
      </mc:AlternateContent>
    </xdr:grpSp>
    <xdr:clientData/>
  </xdr:twoCellAnchor>
  <xdr:twoCellAnchor>
    <xdr:from>
      <xdr:col>5</xdr:col>
      <xdr:colOff>530510</xdr:colOff>
      <xdr:row>17</xdr:row>
      <xdr:rowOff>152401</xdr:rowOff>
    </xdr:from>
    <xdr:to>
      <xdr:col>7</xdr:col>
      <xdr:colOff>189380</xdr:colOff>
      <xdr:row>23</xdr:row>
      <xdr:rowOff>149914</xdr:rowOff>
    </xdr:to>
    <xdr:grpSp>
      <xdr:nvGrpSpPr>
        <xdr:cNvPr id="5131" name="ibre1" hidden="1">
          <a:extLst>
            <a:ext uri="{FF2B5EF4-FFF2-40B4-BE49-F238E27FC236}">
              <a16:creationId xmlns:a16="http://schemas.microsoft.com/office/drawing/2014/main" id="{68E748E4-DED8-4FF1-E32E-BFB134E3E5A6}"/>
            </a:ext>
          </a:extLst>
        </xdr:cNvPr>
        <xdr:cNvGrpSpPr/>
      </xdr:nvGrpSpPr>
      <xdr:grpSpPr>
        <a:xfrm rot="9876176">
          <a:off x="3578510" y="3214256"/>
          <a:ext cx="878070" cy="1078167"/>
          <a:chOff x="3633929" y="3186547"/>
          <a:chExt cx="878070" cy="1078167"/>
        </a:xfrm>
      </xdr:grpSpPr>
      <xdr:sp macro="" textlink="">
        <xdr:nvSpPr>
          <xdr:cNvPr id="5120" name="Ok: Yukarı 5119" hidden="1">
            <a:extLst>
              <a:ext uri="{FF2B5EF4-FFF2-40B4-BE49-F238E27FC236}">
                <a16:creationId xmlns:a16="http://schemas.microsoft.com/office/drawing/2014/main" id="{C230A5F2-FC4A-863A-DC9B-852EA05DCAA2}"/>
              </a:ext>
            </a:extLst>
          </xdr:cNvPr>
          <xdr:cNvSpPr/>
        </xdr:nvSpPr>
        <xdr:spPr>
          <a:xfrm rot="13151528">
            <a:off x="3633929" y="3649703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29" name="Ok: Yukarı 5128" hidden="1">
            <a:extLst>
              <a:ext uri="{FF2B5EF4-FFF2-40B4-BE49-F238E27FC236}">
                <a16:creationId xmlns:a16="http://schemas.microsoft.com/office/drawing/2014/main" id="{CC174303-4A79-4AED-A1AA-D79DC86DB320}"/>
              </a:ext>
            </a:extLst>
          </xdr:cNvPr>
          <xdr:cNvSpPr/>
        </xdr:nvSpPr>
        <xdr:spPr>
          <a:xfrm rot="2547781">
            <a:off x="4031674" y="3186547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9</xdr:col>
      <xdr:colOff>315588</xdr:colOff>
      <xdr:row>18</xdr:row>
      <xdr:rowOff>72341</xdr:rowOff>
    </xdr:from>
    <xdr:to>
      <xdr:col>11</xdr:col>
      <xdr:colOff>174555</xdr:colOff>
      <xdr:row>23</xdr:row>
      <xdr:rowOff>49866</xdr:rowOff>
    </xdr:to>
    <xdr:grpSp>
      <xdr:nvGrpSpPr>
        <xdr:cNvPr id="5132" name="ibre2" hidden="1">
          <a:extLst>
            <a:ext uri="{FF2B5EF4-FFF2-40B4-BE49-F238E27FC236}">
              <a16:creationId xmlns:a16="http://schemas.microsoft.com/office/drawing/2014/main" id="{D624F5F8-2C69-4C00-B054-5E5DE9BF9957}"/>
            </a:ext>
          </a:extLst>
        </xdr:cNvPr>
        <xdr:cNvGrpSpPr/>
      </xdr:nvGrpSpPr>
      <xdr:grpSpPr>
        <a:xfrm rot="16440000">
          <a:off x="5902037" y="3214256"/>
          <a:ext cx="878070" cy="1078167"/>
          <a:chOff x="3633929" y="3186547"/>
          <a:chExt cx="878070" cy="1078167"/>
        </a:xfrm>
      </xdr:grpSpPr>
      <xdr:sp macro="" textlink="">
        <xdr:nvSpPr>
          <xdr:cNvPr id="5146" name="Ok: Yukarı 5145" hidden="1">
            <a:extLst>
              <a:ext uri="{FF2B5EF4-FFF2-40B4-BE49-F238E27FC236}">
                <a16:creationId xmlns:a16="http://schemas.microsoft.com/office/drawing/2014/main" id="{A8AE9ECC-3BB0-47B5-26FE-B5174693CF32}"/>
              </a:ext>
            </a:extLst>
          </xdr:cNvPr>
          <xdr:cNvSpPr/>
        </xdr:nvSpPr>
        <xdr:spPr>
          <a:xfrm rot="13151528">
            <a:off x="3633929" y="3649703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47" name="Ok: Yukarı 5146" hidden="1">
            <a:extLst>
              <a:ext uri="{FF2B5EF4-FFF2-40B4-BE49-F238E27FC236}">
                <a16:creationId xmlns:a16="http://schemas.microsoft.com/office/drawing/2014/main" id="{B8EE5444-C22B-B98E-2CED-6FE133F52371}"/>
              </a:ext>
            </a:extLst>
          </xdr:cNvPr>
          <xdr:cNvSpPr/>
        </xdr:nvSpPr>
        <xdr:spPr>
          <a:xfrm rot="2547781">
            <a:off x="4031674" y="3186547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13</xdr:col>
      <xdr:colOff>304800</xdr:colOff>
      <xdr:row>17</xdr:row>
      <xdr:rowOff>124691</xdr:rowOff>
    </xdr:from>
    <xdr:to>
      <xdr:col>14</xdr:col>
      <xdr:colOff>573270</xdr:colOff>
      <xdr:row>23</xdr:row>
      <xdr:rowOff>122204</xdr:rowOff>
    </xdr:to>
    <xdr:grpSp>
      <xdr:nvGrpSpPr>
        <xdr:cNvPr id="5148" name="ibre3" hidden="1">
          <a:extLst>
            <a:ext uri="{FF2B5EF4-FFF2-40B4-BE49-F238E27FC236}">
              <a16:creationId xmlns:a16="http://schemas.microsoft.com/office/drawing/2014/main" id="{02ED2A24-4D6D-439F-983A-A357BA187873}"/>
            </a:ext>
          </a:extLst>
        </xdr:cNvPr>
        <xdr:cNvGrpSpPr/>
      </xdr:nvGrpSpPr>
      <xdr:grpSpPr>
        <a:xfrm rot="10969200">
          <a:off x="8229600" y="3186546"/>
          <a:ext cx="878070" cy="1078167"/>
          <a:chOff x="3633929" y="3186547"/>
          <a:chExt cx="878070" cy="1078167"/>
        </a:xfrm>
      </xdr:grpSpPr>
      <xdr:sp macro="" textlink="">
        <xdr:nvSpPr>
          <xdr:cNvPr id="5149" name="Ok: Yukarı 5148" hidden="1">
            <a:extLst>
              <a:ext uri="{FF2B5EF4-FFF2-40B4-BE49-F238E27FC236}">
                <a16:creationId xmlns:a16="http://schemas.microsoft.com/office/drawing/2014/main" id="{C48A1563-B645-947D-FCAF-F6D6F6B3151D}"/>
              </a:ext>
            </a:extLst>
          </xdr:cNvPr>
          <xdr:cNvSpPr/>
        </xdr:nvSpPr>
        <xdr:spPr>
          <a:xfrm rot="13151528">
            <a:off x="3633929" y="3649703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50" name="Ok: Yukarı 5149" hidden="1">
            <a:extLst>
              <a:ext uri="{FF2B5EF4-FFF2-40B4-BE49-F238E27FC236}">
                <a16:creationId xmlns:a16="http://schemas.microsoft.com/office/drawing/2014/main" id="{DE11C6D6-9741-DE8E-7354-E1786000BA05}"/>
              </a:ext>
            </a:extLst>
          </xdr:cNvPr>
          <xdr:cNvSpPr/>
        </xdr:nvSpPr>
        <xdr:spPr>
          <a:xfrm rot="2547781">
            <a:off x="4031674" y="3186547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17</xdr:col>
      <xdr:colOff>180109</xdr:colOff>
      <xdr:row>17</xdr:row>
      <xdr:rowOff>96982</xdr:rowOff>
    </xdr:from>
    <xdr:to>
      <xdr:col>18</xdr:col>
      <xdr:colOff>448579</xdr:colOff>
      <xdr:row>23</xdr:row>
      <xdr:rowOff>94495</xdr:rowOff>
    </xdr:to>
    <xdr:grpSp>
      <xdr:nvGrpSpPr>
        <xdr:cNvPr id="5151" name="ibre4" hidden="1">
          <a:extLst>
            <a:ext uri="{FF2B5EF4-FFF2-40B4-BE49-F238E27FC236}">
              <a16:creationId xmlns:a16="http://schemas.microsoft.com/office/drawing/2014/main" id="{07F2055C-2E05-431E-8593-033942AC6078}"/>
            </a:ext>
          </a:extLst>
        </xdr:cNvPr>
        <xdr:cNvGrpSpPr/>
      </xdr:nvGrpSpPr>
      <xdr:grpSpPr>
        <a:xfrm rot="13416145">
          <a:off x="10543309" y="3158837"/>
          <a:ext cx="878070" cy="1078167"/>
          <a:chOff x="3633929" y="3186547"/>
          <a:chExt cx="878070" cy="1078167"/>
        </a:xfrm>
      </xdr:grpSpPr>
      <xdr:sp macro="" textlink="">
        <xdr:nvSpPr>
          <xdr:cNvPr id="5152" name="Ok: Yukarı 5151" hidden="1">
            <a:extLst>
              <a:ext uri="{FF2B5EF4-FFF2-40B4-BE49-F238E27FC236}">
                <a16:creationId xmlns:a16="http://schemas.microsoft.com/office/drawing/2014/main" id="{39EC44B2-F890-B2D3-66B3-073B0FC32398}"/>
              </a:ext>
            </a:extLst>
          </xdr:cNvPr>
          <xdr:cNvSpPr/>
        </xdr:nvSpPr>
        <xdr:spPr>
          <a:xfrm rot="13151528">
            <a:off x="3633929" y="3649703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53" name="Ok: Yukarı 5152" hidden="1">
            <a:extLst>
              <a:ext uri="{FF2B5EF4-FFF2-40B4-BE49-F238E27FC236}">
                <a16:creationId xmlns:a16="http://schemas.microsoft.com/office/drawing/2014/main" id="{7A462C76-1361-2C6F-0DDA-196DFB21E36C}"/>
              </a:ext>
            </a:extLst>
          </xdr:cNvPr>
          <xdr:cNvSpPr/>
        </xdr:nvSpPr>
        <xdr:spPr>
          <a:xfrm rot="2547781">
            <a:off x="4031674" y="3186547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20</xdr:col>
      <xdr:colOff>287878</xdr:colOff>
      <xdr:row>18</xdr:row>
      <xdr:rowOff>3067</xdr:rowOff>
    </xdr:from>
    <xdr:to>
      <xdr:col>22</xdr:col>
      <xdr:colOff>146845</xdr:colOff>
      <xdr:row>22</xdr:row>
      <xdr:rowOff>160701</xdr:rowOff>
    </xdr:to>
    <xdr:grpSp>
      <xdr:nvGrpSpPr>
        <xdr:cNvPr id="5154" name="ibre5" hidden="1">
          <a:extLst>
            <a:ext uri="{FF2B5EF4-FFF2-40B4-BE49-F238E27FC236}">
              <a16:creationId xmlns:a16="http://schemas.microsoft.com/office/drawing/2014/main" id="{4EF833B9-0211-4751-BF59-CDF8861C4F7E}"/>
            </a:ext>
          </a:extLst>
        </xdr:cNvPr>
        <xdr:cNvGrpSpPr/>
      </xdr:nvGrpSpPr>
      <xdr:grpSpPr>
        <a:xfrm rot="7983529">
          <a:off x="12579927" y="3144982"/>
          <a:ext cx="878070" cy="1078167"/>
          <a:chOff x="3633929" y="3186547"/>
          <a:chExt cx="878070" cy="1078167"/>
        </a:xfrm>
      </xdr:grpSpPr>
      <xdr:sp macro="" textlink="">
        <xdr:nvSpPr>
          <xdr:cNvPr id="5155" name="Ok: Yukarı 5154" hidden="1">
            <a:extLst>
              <a:ext uri="{FF2B5EF4-FFF2-40B4-BE49-F238E27FC236}">
                <a16:creationId xmlns:a16="http://schemas.microsoft.com/office/drawing/2014/main" id="{30884D57-2B21-0BA5-CB55-32836AA6439D}"/>
              </a:ext>
            </a:extLst>
          </xdr:cNvPr>
          <xdr:cNvSpPr/>
        </xdr:nvSpPr>
        <xdr:spPr>
          <a:xfrm rot="13151528">
            <a:off x="3633929" y="3649703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156" name="Ok: Yukarı 5155" hidden="1">
            <a:extLst>
              <a:ext uri="{FF2B5EF4-FFF2-40B4-BE49-F238E27FC236}">
                <a16:creationId xmlns:a16="http://schemas.microsoft.com/office/drawing/2014/main" id="{C094BB7F-CB8A-C965-688B-80A3F2677E92}"/>
              </a:ext>
            </a:extLst>
          </xdr:cNvPr>
          <xdr:cNvSpPr/>
        </xdr:nvSpPr>
        <xdr:spPr>
          <a:xfrm rot="2547781">
            <a:off x="4031674" y="3186547"/>
            <a:ext cx="480325" cy="615011"/>
          </a:xfrm>
          <a:prstGeom prst="upArrow">
            <a:avLst>
              <a:gd name="adj1" fmla="val 36587"/>
              <a:gd name="adj2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117" y="1824494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309653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34953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544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849881" y="684547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814339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6037" y="11964330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4" y="14453670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1068508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93987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01" y="1318260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5741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828" y="1826838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170486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47" y="19528199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081209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22093590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33321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849508" y="24614505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258413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090" y="27122894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840355" y="2839021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90" y="29678834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09244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32160750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345942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3477901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849881" y="3597718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849052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405" y="3720400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840355" y="3977426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4106296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23348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866514" y="4354255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48073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868930" y="4608004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737354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355" y="4860748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4987953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85086" y="511587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9196" y="52421069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4" y="5368824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879" y="54914984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5619888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849880" y="574929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678" y="5873816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5" y="60005414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578" y="62552579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38126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638296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503944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126815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140221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01634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5656" y="6886757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67574160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4745" y="7272909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878083" y="73936859"/>
          <a:ext cx="1304925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423</xdr:colOff>
      <xdr:row>0</xdr:row>
      <xdr:rowOff>99060</xdr:rowOff>
    </xdr:from>
    <xdr:to>
      <xdr:col>4</xdr:col>
      <xdr:colOff>453432</xdr:colOff>
      <xdr:row>12</xdr:row>
      <xdr:rowOff>89789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5263" y="99060"/>
          <a:ext cx="2327529" cy="218528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9162" y="2467689"/>
          <a:ext cx="844036" cy="42529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9169" y="2417675"/>
          <a:ext cx="724809" cy="51770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528" y="2375536"/>
          <a:ext cx="668625" cy="60960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268" y="2396168"/>
          <a:ext cx="1075786" cy="5607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5536"/>
          <a:ext cx="1160569" cy="609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bola\Downloads\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B22D-69D3-4597-99DA-057550E69DFF}" name="Tablo1" displayName="Tablo1" ref="A1:H886" totalsRowShown="0" headerRowCellStyle="Normal 2">
  <autoFilter ref="A1:H886" xr:uid="{58EA36DF-1F18-45CF-A6D7-6DC99CFC02D3}"/>
  <tableColumns count="8">
    <tableColumn id="1" xr3:uid="{9D86AA9F-5463-4817-8F72-829CE261C635}" name="CODE" dataDxfId="10" dataCellStyle="Normal 2"/>
    <tableColumn id="2" xr3:uid="{10A2116B-C570-4C1E-A151-65B66CBCC420}" name="STATE" dataDxfId="9" dataCellStyle="Normal 2"/>
    <tableColumn id="3" xr3:uid="{C33D6E42-E9D7-4364-B7C8-69720A8AEDDE}" name="SELLERS" dataCellStyle="Normal 2"/>
    <tableColumn id="4" xr3:uid="{76B48E28-2152-48D4-B33B-E0F1FBC416DC}" name="PRODUCTS" dataCellStyle="Normal 2"/>
    <tableColumn id="5" xr3:uid="{617E60AA-6B5B-4927-9C0E-5EB7BA6EA65B}" name="NET SALE AMOUNT" dataDxfId="8" dataCellStyle="ParaBirimi 2"/>
    <tableColumn id="6" xr3:uid="{5F44F79A-DD22-4649-9D6D-F3296DEAC3FE}" name="TARGET SALE AMOUNT" dataDxfId="7" dataCellStyle="ParaBirimi 2"/>
    <tableColumn id="7" xr3:uid="{45CA8C58-A945-43E7-96C7-14A52FB9C7BC}" name="TARGET REALIZATION" dataDxfId="6" dataCellStyle="Yüzde 2">
      <calculatedColumnFormula>E2/F2</calculatedColumnFormula>
    </tableColumn>
    <tableColumn id="8" xr3:uid="{E4C4EFCA-9BDA-44FB-817C-DB3F982FEA78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A36DF-1F18-45CF-A6D7-6DC99CFC02D3}">
  <sheetPr codeName="Sayfa2"/>
  <dimension ref="A1:H887"/>
  <sheetViews>
    <sheetView zoomScale="90" zoomScaleNormal="90" workbookViewId="0">
      <pane ySplit="1" topLeftCell="A2" activePane="bottomLeft" state="frozen"/>
      <selection activeCell="B3" sqref="B3"/>
      <selection pane="bottomLeft" activeCell="O11" sqref="O11"/>
    </sheetView>
  </sheetViews>
  <sheetFormatPr defaultColWidth="9.109375" defaultRowHeight="14.4" x14ac:dyDescent="0.3"/>
  <cols>
    <col min="1" max="1" width="8.77734375" style="1" bestFit="1" customWidth="1"/>
    <col min="2" max="3" width="14.5546875" style="1" bestFit="1" customWidth="1"/>
    <col min="4" max="4" width="13.44140625" style="1" bestFit="1" customWidth="1"/>
    <col min="5" max="5" width="19.6640625" style="1" bestFit="1" customWidth="1"/>
    <col min="6" max="6" width="23.33203125" style="1" bestFit="1" customWidth="1"/>
    <col min="7" max="7" width="22.44140625" style="1" bestFit="1" customWidth="1"/>
    <col min="8" max="8" width="7.88671875" style="1" bestFit="1" customWidth="1"/>
    <col min="9" max="16384" width="9.109375" style="1"/>
  </cols>
  <sheetData>
    <row r="1" spans="1:8" x14ac:dyDescent="0.3">
      <c r="A1" s="1" t="s">
        <v>0</v>
      </c>
      <c r="B1" s="1" t="s">
        <v>1</v>
      </c>
      <c r="C1" s="1" t="s">
        <v>171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3">
      <c r="A2" s="2" t="s">
        <v>7</v>
      </c>
      <c r="B2" s="3" t="s">
        <v>8</v>
      </c>
      <c r="C2" s="1" t="s">
        <v>9</v>
      </c>
      <c r="D2" s="1" t="s">
        <v>10</v>
      </c>
      <c r="E2" s="4">
        <v>841828</v>
      </c>
      <c r="F2" s="5">
        <v>942847.3600000001</v>
      </c>
      <c r="G2" s="6">
        <f t="shared" ref="G2:G65" si="0">E2/F2</f>
        <v>0.89285714285714279</v>
      </c>
      <c r="H2" s="1">
        <v>2020</v>
      </c>
    </row>
    <row r="3" spans="1:8" x14ac:dyDescent="0.3">
      <c r="A3" s="2" t="s">
        <v>11</v>
      </c>
      <c r="B3" s="3" t="s">
        <v>12</v>
      </c>
      <c r="C3" s="1" t="s">
        <v>13</v>
      </c>
      <c r="D3" s="1" t="s">
        <v>10</v>
      </c>
      <c r="E3" s="4">
        <v>452292</v>
      </c>
      <c r="F3" s="5">
        <v>429677.39999999997</v>
      </c>
      <c r="G3" s="6">
        <f t="shared" si="0"/>
        <v>1.0526315789473686</v>
      </c>
      <c r="H3" s="1">
        <v>2020</v>
      </c>
    </row>
    <row r="4" spans="1:8" x14ac:dyDescent="0.3">
      <c r="A4" s="2" t="s">
        <v>14</v>
      </c>
      <c r="B4" s="3" t="s">
        <v>15</v>
      </c>
      <c r="C4" s="1" t="s">
        <v>16</v>
      </c>
      <c r="D4" s="1" t="s">
        <v>10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3">
      <c r="A5" s="2" t="s">
        <v>17</v>
      </c>
      <c r="B5" s="3" t="s">
        <v>18</v>
      </c>
      <c r="C5" s="1" t="s">
        <v>19</v>
      </c>
      <c r="D5" s="1" t="s">
        <v>10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3">
      <c r="A6" s="2" t="s">
        <v>20</v>
      </c>
      <c r="B6" s="3" t="s">
        <v>21</v>
      </c>
      <c r="C6" s="1" t="s">
        <v>22</v>
      </c>
      <c r="D6" s="1" t="s">
        <v>10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3">
      <c r="A7" s="2" t="s">
        <v>20</v>
      </c>
      <c r="B7" s="3" t="s">
        <v>21</v>
      </c>
      <c r="C7" s="1" t="s">
        <v>23</v>
      </c>
      <c r="D7" s="1" t="s">
        <v>10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3">
      <c r="A8" s="2" t="s">
        <v>20</v>
      </c>
      <c r="B8" s="3" t="s">
        <v>21</v>
      </c>
      <c r="C8" s="1" t="s">
        <v>24</v>
      </c>
      <c r="D8" s="1" t="s">
        <v>10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3">
      <c r="A9" s="2" t="s">
        <v>20</v>
      </c>
      <c r="B9" s="3" t="s">
        <v>21</v>
      </c>
      <c r="C9" s="1" t="s">
        <v>25</v>
      </c>
      <c r="D9" s="1" t="s">
        <v>10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3">
      <c r="A10" s="2" t="s">
        <v>26</v>
      </c>
      <c r="B10" s="3" t="s">
        <v>27</v>
      </c>
      <c r="C10" s="1" t="s">
        <v>28</v>
      </c>
      <c r="D10" s="1" t="s">
        <v>10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3">
      <c r="A11" s="2" t="s">
        <v>29</v>
      </c>
      <c r="B11" s="3" t="s">
        <v>30</v>
      </c>
      <c r="C11" s="1" t="s">
        <v>31</v>
      </c>
      <c r="D11" s="1" t="s">
        <v>10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3">
      <c r="A12" s="2" t="s">
        <v>32</v>
      </c>
      <c r="B12" s="3" t="s">
        <v>33</v>
      </c>
      <c r="C12" s="1" t="s">
        <v>34</v>
      </c>
      <c r="D12" s="1" t="s">
        <v>10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3">
      <c r="A13" s="2" t="s">
        <v>35</v>
      </c>
      <c r="B13" s="3" t="s">
        <v>36</v>
      </c>
      <c r="C13" s="1" t="s">
        <v>37</v>
      </c>
      <c r="D13" s="1" t="s">
        <v>10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3">
      <c r="A14" s="2" t="s">
        <v>35</v>
      </c>
      <c r="B14" s="3" t="s">
        <v>36</v>
      </c>
      <c r="C14" s="1" t="s">
        <v>38</v>
      </c>
      <c r="D14" s="1" t="s">
        <v>10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3">
      <c r="A15" s="2" t="s">
        <v>39</v>
      </c>
      <c r="B15" s="3" t="s">
        <v>40</v>
      </c>
      <c r="C15" s="1" t="s">
        <v>41</v>
      </c>
      <c r="D15" s="1" t="s">
        <v>10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3">
      <c r="A16" s="2" t="s">
        <v>42</v>
      </c>
      <c r="B16" s="3" t="s">
        <v>43</v>
      </c>
      <c r="C16" s="1" t="s">
        <v>44</v>
      </c>
      <c r="D16" s="1" t="s">
        <v>10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3">
      <c r="A17" s="2" t="s">
        <v>45</v>
      </c>
      <c r="B17" s="3" t="s">
        <v>46</v>
      </c>
      <c r="C17" s="1" t="s">
        <v>47</v>
      </c>
      <c r="D17" s="1" t="s">
        <v>10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3">
      <c r="A18" s="2" t="s">
        <v>48</v>
      </c>
      <c r="B18" s="3" t="s">
        <v>49</v>
      </c>
      <c r="C18" s="1" t="s">
        <v>50</v>
      </c>
      <c r="D18" s="1" t="s">
        <v>10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3">
      <c r="A19" s="2" t="s">
        <v>51</v>
      </c>
      <c r="B19" s="3" t="s">
        <v>52</v>
      </c>
      <c r="C19" s="1" t="s">
        <v>53</v>
      </c>
      <c r="D19" s="1" t="s">
        <v>10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3">
      <c r="A20" s="2" t="s">
        <v>51</v>
      </c>
      <c r="B20" s="3" t="s">
        <v>52</v>
      </c>
      <c r="C20" s="1" t="s">
        <v>54</v>
      </c>
      <c r="D20" s="1" t="s">
        <v>10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3">
      <c r="A21" s="2" t="s">
        <v>55</v>
      </c>
      <c r="B21" s="3" t="s">
        <v>56</v>
      </c>
      <c r="C21" s="1" t="s">
        <v>57</v>
      </c>
      <c r="D21" s="1" t="s">
        <v>10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3">
      <c r="A22" s="2" t="s">
        <v>58</v>
      </c>
      <c r="B22" s="3" t="s">
        <v>59</v>
      </c>
      <c r="C22" s="1" t="s">
        <v>60</v>
      </c>
      <c r="D22" s="1" t="s">
        <v>10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3">
      <c r="A23" s="2" t="s">
        <v>61</v>
      </c>
      <c r="B23" s="3" t="s">
        <v>62</v>
      </c>
      <c r="C23" s="1" t="s">
        <v>63</v>
      </c>
      <c r="D23" s="1" t="s">
        <v>10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3">
      <c r="A24" s="2" t="s">
        <v>64</v>
      </c>
      <c r="B24" s="3" t="s">
        <v>65</v>
      </c>
      <c r="C24" s="1" t="s">
        <v>66</v>
      </c>
      <c r="D24" s="1" t="s">
        <v>10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3">
      <c r="A25" s="2" t="s">
        <v>67</v>
      </c>
      <c r="B25" s="3" t="s">
        <v>68</v>
      </c>
      <c r="C25" s="1" t="s">
        <v>69</v>
      </c>
      <c r="D25" s="1" t="s">
        <v>10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3">
      <c r="A26" s="2" t="s">
        <v>70</v>
      </c>
      <c r="B26" s="3" t="s">
        <v>71</v>
      </c>
      <c r="C26" s="1" t="s">
        <v>72</v>
      </c>
      <c r="D26" s="1" t="s">
        <v>10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3">
      <c r="A27" s="2" t="s">
        <v>70</v>
      </c>
      <c r="B27" s="3" t="s">
        <v>71</v>
      </c>
      <c r="C27" s="1" t="s">
        <v>73</v>
      </c>
      <c r="D27" s="1" t="s">
        <v>10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3">
      <c r="A28" s="2" t="s">
        <v>74</v>
      </c>
      <c r="B28" s="3" t="s">
        <v>75</v>
      </c>
      <c r="C28" s="1" t="s">
        <v>76</v>
      </c>
      <c r="D28" s="1" t="s">
        <v>10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3">
      <c r="A29" s="2" t="s">
        <v>77</v>
      </c>
      <c r="B29" s="3" t="s">
        <v>78</v>
      </c>
      <c r="C29" s="1" t="s">
        <v>79</v>
      </c>
      <c r="D29" s="1" t="s">
        <v>10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3">
      <c r="A30" s="2" t="s">
        <v>80</v>
      </c>
      <c r="B30" s="3" t="s">
        <v>81</v>
      </c>
      <c r="C30" s="1" t="s">
        <v>82</v>
      </c>
      <c r="D30" s="1" t="s">
        <v>10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3">
      <c r="A31" s="2" t="s">
        <v>83</v>
      </c>
      <c r="B31" s="3" t="s">
        <v>84</v>
      </c>
      <c r="C31" s="1" t="s">
        <v>85</v>
      </c>
      <c r="D31" s="1" t="s">
        <v>10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3">
      <c r="A32" s="2" t="s">
        <v>86</v>
      </c>
      <c r="B32" s="3" t="s">
        <v>87</v>
      </c>
      <c r="C32" s="1" t="s">
        <v>88</v>
      </c>
      <c r="D32" s="1" t="s">
        <v>10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3">
      <c r="A33" s="2" t="s">
        <v>89</v>
      </c>
      <c r="B33" s="3" t="s">
        <v>90</v>
      </c>
      <c r="C33" s="1" t="s">
        <v>91</v>
      </c>
      <c r="D33" s="1" t="s">
        <v>10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3">
      <c r="A34" s="2" t="s">
        <v>92</v>
      </c>
      <c r="B34" s="3" t="s">
        <v>93</v>
      </c>
      <c r="C34" s="1" t="s">
        <v>94</v>
      </c>
      <c r="D34" s="1" t="s">
        <v>10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3">
      <c r="A35" s="2" t="s">
        <v>95</v>
      </c>
      <c r="B35" s="3" t="s">
        <v>96</v>
      </c>
      <c r="C35" s="1" t="s">
        <v>97</v>
      </c>
      <c r="D35" s="1" t="s">
        <v>10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3">
      <c r="A36" s="2" t="s">
        <v>98</v>
      </c>
      <c r="B36" s="3" t="s">
        <v>99</v>
      </c>
      <c r="C36" s="1" t="s">
        <v>100</v>
      </c>
      <c r="D36" s="1" t="s">
        <v>10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3">
      <c r="A37" s="2" t="s">
        <v>101</v>
      </c>
      <c r="B37" s="3" t="s">
        <v>102</v>
      </c>
      <c r="C37" s="1" t="s">
        <v>103</v>
      </c>
      <c r="D37" s="1" t="s">
        <v>10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3">
      <c r="A38" s="2" t="s">
        <v>104</v>
      </c>
      <c r="B38" s="3" t="s">
        <v>105</v>
      </c>
      <c r="C38" s="1" t="s">
        <v>106</v>
      </c>
      <c r="D38" s="1" t="s">
        <v>10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3">
      <c r="A39" s="2" t="s">
        <v>107</v>
      </c>
      <c r="B39" s="3" t="s">
        <v>108</v>
      </c>
      <c r="C39" s="1" t="s">
        <v>109</v>
      </c>
      <c r="D39" s="1" t="s">
        <v>10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3">
      <c r="A40" s="2" t="s">
        <v>110</v>
      </c>
      <c r="B40" s="3" t="s">
        <v>111</v>
      </c>
      <c r="C40" s="1" t="s">
        <v>112</v>
      </c>
      <c r="D40" s="1" t="s">
        <v>10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3">
      <c r="A41" s="2" t="s">
        <v>113</v>
      </c>
      <c r="B41" s="3" t="s">
        <v>114</v>
      </c>
      <c r="C41" s="1" t="s">
        <v>115</v>
      </c>
      <c r="D41" s="1" t="s">
        <v>10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3">
      <c r="A42" s="2" t="s">
        <v>113</v>
      </c>
      <c r="B42" s="3" t="s">
        <v>114</v>
      </c>
      <c r="C42" s="1" t="s">
        <v>116</v>
      </c>
      <c r="D42" s="1" t="s">
        <v>10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3">
      <c r="A43" s="2" t="s">
        <v>113</v>
      </c>
      <c r="B43" s="3" t="s">
        <v>114</v>
      </c>
      <c r="C43" s="1" t="s">
        <v>117</v>
      </c>
      <c r="D43" s="1" t="s">
        <v>10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3">
      <c r="A44" s="2" t="s">
        <v>118</v>
      </c>
      <c r="B44" s="3" t="s">
        <v>119</v>
      </c>
      <c r="C44" s="1" t="s">
        <v>120</v>
      </c>
      <c r="D44" s="1" t="s">
        <v>10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3">
      <c r="A45" s="2" t="s">
        <v>121</v>
      </c>
      <c r="B45" s="3" t="s">
        <v>122</v>
      </c>
      <c r="C45" s="1" t="s">
        <v>123</v>
      </c>
      <c r="D45" s="1" t="s">
        <v>10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3">
      <c r="A46" s="2" t="s">
        <v>124</v>
      </c>
      <c r="B46" s="3" t="s">
        <v>125</v>
      </c>
      <c r="C46" s="1" t="s">
        <v>126</v>
      </c>
      <c r="D46" s="1" t="s">
        <v>10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3">
      <c r="A47" s="2" t="s">
        <v>127</v>
      </c>
      <c r="B47" s="3" t="s">
        <v>128</v>
      </c>
      <c r="C47" s="1" t="s">
        <v>129</v>
      </c>
      <c r="D47" s="1" t="s">
        <v>10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3">
      <c r="A48" s="2" t="s">
        <v>130</v>
      </c>
      <c r="B48" s="3" t="s">
        <v>131</v>
      </c>
      <c r="C48" s="1" t="s">
        <v>132</v>
      </c>
      <c r="D48" s="1" t="s">
        <v>10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3">
      <c r="A49" s="2" t="s">
        <v>133</v>
      </c>
      <c r="B49" s="3" t="s">
        <v>134</v>
      </c>
      <c r="C49" s="1" t="s">
        <v>135</v>
      </c>
      <c r="D49" s="1" t="s">
        <v>10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3">
      <c r="A50" s="2" t="s">
        <v>136</v>
      </c>
      <c r="B50" s="3" t="s">
        <v>137</v>
      </c>
      <c r="C50" s="1" t="s">
        <v>138</v>
      </c>
      <c r="D50" s="1" t="s">
        <v>10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3">
      <c r="A51" s="2" t="s">
        <v>139</v>
      </c>
      <c r="B51" s="3" t="s">
        <v>140</v>
      </c>
      <c r="C51" s="1" t="s">
        <v>141</v>
      </c>
      <c r="D51" s="1" t="s">
        <v>10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3">
      <c r="A52" s="2" t="s">
        <v>142</v>
      </c>
      <c r="B52" s="3" t="s">
        <v>143</v>
      </c>
      <c r="C52" s="1" t="s">
        <v>144</v>
      </c>
      <c r="D52" s="1" t="s">
        <v>10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3">
      <c r="A53" s="2" t="s">
        <v>142</v>
      </c>
      <c r="B53" s="3" t="s">
        <v>143</v>
      </c>
      <c r="C53" s="1" t="s">
        <v>145</v>
      </c>
      <c r="D53" s="1" t="s">
        <v>10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3">
      <c r="A54" s="2" t="s">
        <v>146</v>
      </c>
      <c r="B54" s="3" t="s">
        <v>147</v>
      </c>
      <c r="C54" s="1" t="s">
        <v>148</v>
      </c>
      <c r="D54" s="1" t="s">
        <v>10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3">
      <c r="A55" s="2" t="s">
        <v>149</v>
      </c>
      <c r="B55" s="3" t="s">
        <v>150</v>
      </c>
      <c r="C55" s="1" t="s">
        <v>151</v>
      </c>
      <c r="D55" s="1" t="s">
        <v>10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3">
      <c r="A56" s="2" t="s">
        <v>152</v>
      </c>
      <c r="B56" s="3" t="s">
        <v>153</v>
      </c>
      <c r="C56" s="1" t="s">
        <v>154</v>
      </c>
      <c r="D56" s="1" t="s">
        <v>10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3">
      <c r="A57" s="2" t="s">
        <v>155</v>
      </c>
      <c r="B57" s="3" t="s">
        <v>156</v>
      </c>
      <c r="C57" s="1" t="s">
        <v>157</v>
      </c>
      <c r="D57" s="1" t="s">
        <v>10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3">
      <c r="A58" s="2" t="s">
        <v>158</v>
      </c>
      <c r="B58" s="3" t="s">
        <v>159</v>
      </c>
      <c r="C58" s="1" t="s">
        <v>160</v>
      </c>
      <c r="D58" s="1" t="s">
        <v>10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3">
      <c r="A59" s="2" t="s">
        <v>161</v>
      </c>
      <c r="B59" s="3" t="s">
        <v>162</v>
      </c>
      <c r="C59" s="1" t="s">
        <v>163</v>
      </c>
      <c r="D59" s="1" t="s">
        <v>10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3">
      <c r="A60" s="2" t="s">
        <v>164</v>
      </c>
      <c r="B60" s="3" t="s">
        <v>165</v>
      </c>
      <c r="C60" s="1" t="s">
        <v>166</v>
      </c>
      <c r="D60" s="1" t="s">
        <v>10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3">
      <c r="A61" s="2" t="s">
        <v>7</v>
      </c>
      <c r="B61" s="3" t="s">
        <v>8</v>
      </c>
      <c r="C61" s="1" t="s">
        <v>9</v>
      </c>
      <c r="D61" s="1" t="s">
        <v>167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3">
      <c r="A62" s="2" t="s">
        <v>11</v>
      </c>
      <c r="B62" s="3" t="s">
        <v>12</v>
      </c>
      <c r="C62" s="1" t="s">
        <v>13</v>
      </c>
      <c r="D62" s="1" t="s">
        <v>167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3">
      <c r="A63" s="2" t="s">
        <v>14</v>
      </c>
      <c r="B63" s="3" t="s">
        <v>15</v>
      </c>
      <c r="C63" s="1" t="s">
        <v>16</v>
      </c>
      <c r="D63" s="1" t="s">
        <v>167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3">
      <c r="A64" s="2" t="s">
        <v>17</v>
      </c>
      <c r="B64" s="3" t="s">
        <v>18</v>
      </c>
      <c r="C64" s="1" t="s">
        <v>19</v>
      </c>
      <c r="D64" s="1" t="s">
        <v>167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3">
      <c r="A65" s="2" t="s">
        <v>20</v>
      </c>
      <c r="B65" s="3" t="s">
        <v>21</v>
      </c>
      <c r="C65" s="1" t="s">
        <v>22</v>
      </c>
      <c r="D65" s="1" t="s">
        <v>167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3">
      <c r="A66" s="2" t="s">
        <v>20</v>
      </c>
      <c r="B66" s="3" t="s">
        <v>21</v>
      </c>
      <c r="C66" s="1" t="s">
        <v>23</v>
      </c>
      <c r="D66" s="1" t="s">
        <v>167</v>
      </c>
      <c r="E66" s="4">
        <v>327564</v>
      </c>
      <c r="F66" s="5">
        <v>111371.76000000001</v>
      </c>
      <c r="G66" s="6">
        <f t="shared" ref="G66:G129" si="1">E66/F66</f>
        <v>2.9411764705882351</v>
      </c>
      <c r="H66" s="1">
        <v>2020</v>
      </c>
    </row>
    <row r="67" spans="1:8" x14ac:dyDescent="0.3">
      <c r="A67" s="2" t="s">
        <v>20</v>
      </c>
      <c r="B67" s="3" t="s">
        <v>21</v>
      </c>
      <c r="C67" s="1" t="s">
        <v>24</v>
      </c>
      <c r="D67" s="1" t="s">
        <v>167</v>
      </c>
      <c r="E67" s="4">
        <v>474661</v>
      </c>
      <c r="F67" s="5">
        <v>417701.68</v>
      </c>
      <c r="G67" s="6">
        <f t="shared" si="1"/>
        <v>1.1363636363636365</v>
      </c>
      <c r="H67" s="1">
        <v>2020</v>
      </c>
    </row>
    <row r="68" spans="1:8" x14ac:dyDescent="0.3">
      <c r="A68" s="2" t="s">
        <v>20</v>
      </c>
      <c r="B68" s="3" t="s">
        <v>21</v>
      </c>
      <c r="C68" s="1" t="s">
        <v>25</v>
      </c>
      <c r="D68" s="1" t="s">
        <v>167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3">
      <c r="A69" s="2" t="s">
        <v>26</v>
      </c>
      <c r="B69" s="3" t="s">
        <v>27</v>
      </c>
      <c r="C69" s="1" t="s">
        <v>28</v>
      </c>
      <c r="D69" s="1" t="s">
        <v>167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3">
      <c r="A70" s="2" t="s">
        <v>29</v>
      </c>
      <c r="B70" s="3" t="s">
        <v>30</v>
      </c>
      <c r="C70" s="1" t="s">
        <v>31</v>
      </c>
      <c r="D70" s="1" t="s">
        <v>167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3">
      <c r="A71" s="2" t="s">
        <v>32</v>
      </c>
      <c r="B71" s="3" t="s">
        <v>33</v>
      </c>
      <c r="C71" s="1" t="s">
        <v>34</v>
      </c>
      <c r="D71" s="1" t="s">
        <v>167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3">
      <c r="A72" s="2" t="s">
        <v>35</v>
      </c>
      <c r="B72" s="3" t="s">
        <v>36</v>
      </c>
      <c r="C72" s="1" t="s">
        <v>37</v>
      </c>
      <c r="D72" s="1" t="s">
        <v>167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3">
      <c r="A73" s="2" t="s">
        <v>35</v>
      </c>
      <c r="B73" s="3" t="s">
        <v>36</v>
      </c>
      <c r="C73" s="1" t="s">
        <v>38</v>
      </c>
      <c r="D73" s="1" t="s">
        <v>167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3">
      <c r="A74" s="2" t="s">
        <v>39</v>
      </c>
      <c r="B74" s="3" t="s">
        <v>40</v>
      </c>
      <c r="C74" s="1" t="s">
        <v>41</v>
      </c>
      <c r="D74" s="1" t="s">
        <v>167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3">
      <c r="A75" s="2" t="s">
        <v>42</v>
      </c>
      <c r="B75" s="3" t="s">
        <v>43</v>
      </c>
      <c r="C75" s="1" t="s">
        <v>44</v>
      </c>
      <c r="D75" s="1" t="s">
        <v>167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3">
      <c r="A76" s="2" t="s">
        <v>45</v>
      </c>
      <c r="B76" s="3" t="s">
        <v>46</v>
      </c>
      <c r="C76" s="1" t="s">
        <v>47</v>
      </c>
      <c r="D76" s="1" t="s">
        <v>167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3">
      <c r="A77" s="2" t="s">
        <v>48</v>
      </c>
      <c r="B77" s="3" t="s">
        <v>49</v>
      </c>
      <c r="C77" s="1" t="s">
        <v>50</v>
      </c>
      <c r="D77" s="1" t="s">
        <v>167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3">
      <c r="A78" s="2" t="s">
        <v>51</v>
      </c>
      <c r="B78" s="3" t="s">
        <v>52</v>
      </c>
      <c r="C78" s="1" t="s">
        <v>53</v>
      </c>
      <c r="D78" s="1" t="s">
        <v>167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3">
      <c r="A79" s="2" t="s">
        <v>51</v>
      </c>
      <c r="B79" s="3" t="s">
        <v>52</v>
      </c>
      <c r="C79" s="1" t="s">
        <v>54</v>
      </c>
      <c r="D79" s="1" t="s">
        <v>167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3">
      <c r="A80" s="2" t="s">
        <v>55</v>
      </c>
      <c r="B80" s="3" t="s">
        <v>56</v>
      </c>
      <c r="C80" s="1" t="s">
        <v>57</v>
      </c>
      <c r="D80" s="1" t="s">
        <v>167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3">
      <c r="A81" s="2" t="s">
        <v>58</v>
      </c>
      <c r="B81" s="3" t="s">
        <v>59</v>
      </c>
      <c r="C81" s="1" t="s">
        <v>60</v>
      </c>
      <c r="D81" s="1" t="s">
        <v>167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3">
      <c r="A82" s="2" t="s">
        <v>61</v>
      </c>
      <c r="B82" s="3" t="s">
        <v>62</v>
      </c>
      <c r="C82" s="1" t="s">
        <v>63</v>
      </c>
      <c r="D82" s="1" t="s">
        <v>167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3">
      <c r="A83" s="2" t="s">
        <v>64</v>
      </c>
      <c r="B83" s="3" t="s">
        <v>65</v>
      </c>
      <c r="C83" s="1" t="s">
        <v>66</v>
      </c>
      <c r="D83" s="1" t="s">
        <v>167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3">
      <c r="A84" s="2" t="s">
        <v>67</v>
      </c>
      <c r="B84" s="3" t="s">
        <v>68</v>
      </c>
      <c r="C84" s="1" t="s">
        <v>69</v>
      </c>
      <c r="D84" s="1" t="s">
        <v>167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3">
      <c r="A85" s="2" t="s">
        <v>70</v>
      </c>
      <c r="B85" s="3" t="s">
        <v>71</v>
      </c>
      <c r="C85" s="1" t="s">
        <v>72</v>
      </c>
      <c r="D85" s="1" t="s">
        <v>167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3">
      <c r="A86" s="2" t="s">
        <v>70</v>
      </c>
      <c r="B86" s="3" t="s">
        <v>71</v>
      </c>
      <c r="C86" s="1" t="s">
        <v>73</v>
      </c>
      <c r="D86" s="1" t="s">
        <v>167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3">
      <c r="A87" s="2" t="s">
        <v>74</v>
      </c>
      <c r="B87" s="3" t="s">
        <v>75</v>
      </c>
      <c r="C87" s="1" t="s">
        <v>76</v>
      </c>
      <c r="D87" s="1" t="s">
        <v>167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3">
      <c r="A88" s="2" t="s">
        <v>77</v>
      </c>
      <c r="B88" s="3" t="s">
        <v>78</v>
      </c>
      <c r="C88" s="1" t="s">
        <v>79</v>
      </c>
      <c r="D88" s="1" t="s">
        <v>167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3">
      <c r="A89" s="2" t="s">
        <v>80</v>
      </c>
      <c r="B89" s="3" t="s">
        <v>81</v>
      </c>
      <c r="C89" s="1" t="s">
        <v>82</v>
      </c>
      <c r="D89" s="1" t="s">
        <v>167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3">
      <c r="A90" s="2" t="s">
        <v>83</v>
      </c>
      <c r="B90" s="3" t="s">
        <v>84</v>
      </c>
      <c r="C90" s="1" t="s">
        <v>85</v>
      </c>
      <c r="D90" s="1" t="s">
        <v>167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3">
      <c r="A91" s="2" t="s">
        <v>86</v>
      </c>
      <c r="B91" s="3" t="s">
        <v>87</v>
      </c>
      <c r="C91" s="1" t="s">
        <v>88</v>
      </c>
      <c r="D91" s="1" t="s">
        <v>167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3">
      <c r="A92" s="2" t="s">
        <v>89</v>
      </c>
      <c r="B92" s="3" t="s">
        <v>90</v>
      </c>
      <c r="C92" s="1" t="s">
        <v>91</v>
      </c>
      <c r="D92" s="1" t="s">
        <v>167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3">
      <c r="A93" s="2" t="s">
        <v>92</v>
      </c>
      <c r="B93" s="3" t="s">
        <v>93</v>
      </c>
      <c r="C93" s="1" t="s">
        <v>94</v>
      </c>
      <c r="D93" s="1" t="s">
        <v>167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3">
      <c r="A94" s="2" t="s">
        <v>95</v>
      </c>
      <c r="B94" s="3" t="s">
        <v>96</v>
      </c>
      <c r="C94" s="1" t="s">
        <v>97</v>
      </c>
      <c r="D94" s="1" t="s">
        <v>167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3">
      <c r="A95" s="2" t="s">
        <v>98</v>
      </c>
      <c r="B95" s="3" t="s">
        <v>99</v>
      </c>
      <c r="C95" s="1" t="s">
        <v>100</v>
      </c>
      <c r="D95" s="1" t="s">
        <v>167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3">
      <c r="A96" s="2" t="s">
        <v>101</v>
      </c>
      <c r="B96" s="3" t="s">
        <v>102</v>
      </c>
      <c r="C96" s="1" t="s">
        <v>103</v>
      </c>
      <c r="D96" s="1" t="s">
        <v>167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3">
      <c r="A97" s="2" t="s">
        <v>104</v>
      </c>
      <c r="B97" s="3" t="s">
        <v>105</v>
      </c>
      <c r="C97" s="1" t="s">
        <v>106</v>
      </c>
      <c r="D97" s="1" t="s">
        <v>167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3">
      <c r="A98" s="2" t="s">
        <v>107</v>
      </c>
      <c r="B98" s="3" t="s">
        <v>108</v>
      </c>
      <c r="C98" s="1" t="s">
        <v>109</v>
      </c>
      <c r="D98" s="1" t="s">
        <v>167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3">
      <c r="A99" s="2" t="s">
        <v>110</v>
      </c>
      <c r="B99" s="3" t="s">
        <v>111</v>
      </c>
      <c r="C99" s="1" t="s">
        <v>112</v>
      </c>
      <c r="D99" s="1" t="s">
        <v>167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3">
      <c r="A100" s="2" t="s">
        <v>113</v>
      </c>
      <c r="B100" s="3" t="s">
        <v>114</v>
      </c>
      <c r="C100" s="1" t="s">
        <v>115</v>
      </c>
      <c r="D100" s="1" t="s">
        <v>167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3">
      <c r="A101" s="2" t="s">
        <v>113</v>
      </c>
      <c r="B101" s="3" t="s">
        <v>114</v>
      </c>
      <c r="C101" s="1" t="s">
        <v>116</v>
      </c>
      <c r="D101" s="1" t="s">
        <v>167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3">
      <c r="A102" s="2" t="s">
        <v>113</v>
      </c>
      <c r="B102" s="3" t="s">
        <v>114</v>
      </c>
      <c r="C102" s="1" t="s">
        <v>117</v>
      </c>
      <c r="D102" s="1" t="s">
        <v>167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3">
      <c r="A103" s="2" t="s">
        <v>118</v>
      </c>
      <c r="B103" s="3" t="s">
        <v>119</v>
      </c>
      <c r="C103" s="1" t="s">
        <v>120</v>
      </c>
      <c r="D103" s="1" t="s">
        <v>167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3">
      <c r="A104" s="2" t="s">
        <v>121</v>
      </c>
      <c r="B104" s="3" t="s">
        <v>122</v>
      </c>
      <c r="C104" s="1" t="s">
        <v>123</v>
      </c>
      <c r="D104" s="1" t="s">
        <v>167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3">
      <c r="A105" s="2" t="s">
        <v>124</v>
      </c>
      <c r="B105" s="3" t="s">
        <v>125</v>
      </c>
      <c r="C105" s="1" t="s">
        <v>126</v>
      </c>
      <c r="D105" s="1" t="s">
        <v>167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3">
      <c r="A106" s="2" t="s">
        <v>127</v>
      </c>
      <c r="B106" s="3" t="s">
        <v>128</v>
      </c>
      <c r="C106" s="1" t="s">
        <v>129</v>
      </c>
      <c r="D106" s="1" t="s">
        <v>167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3">
      <c r="A107" s="2" t="s">
        <v>130</v>
      </c>
      <c r="B107" s="3" t="s">
        <v>131</v>
      </c>
      <c r="C107" s="1" t="s">
        <v>132</v>
      </c>
      <c r="D107" s="1" t="s">
        <v>167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3">
      <c r="A108" s="2" t="s">
        <v>133</v>
      </c>
      <c r="B108" s="3" t="s">
        <v>134</v>
      </c>
      <c r="C108" s="1" t="s">
        <v>135</v>
      </c>
      <c r="D108" s="1" t="s">
        <v>167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3">
      <c r="A109" s="2" t="s">
        <v>136</v>
      </c>
      <c r="B109" s="3" t="s">
        <v>137</v>
      </c>
      <c r="C109" s="1" t="s">
        <v>138</v>
      </c>
      <c r="D109" s="1" t="s">
        <v>167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3">
      <c r="A110" s="2" t="s">
        <v>139</v>
      </c>
      <c r="B110" s="3" t="s">
        <v>140</v>
      </c>
      <c r="C110" s="1" t="s">
        <v>141</v>
      </c>
      <c r="D110" s="1" t="s">
        <v>167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3">
      <c r="A111" s="2" t="s">
        <v>142</v>
      </c>
      <c r="B111" s="3" t="s">
        <v>143</v>
      </c>
      <c r="C111" s="1" t="s">
        <v>144</v>
      </c>
      <c r="D111" s="1" t="s">
        <v>167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3">
      <c r="A112" s="2" t="s">
        <v>142</v>
      </c>
      <c r="B112" s="3" t="s">
        <v>143</v>
      </c>
      <c r="C112" s="1" t="s">
        <v>145</v>
      </c>
      <c r="D112" s="1" t="s">
        <v>167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3">
      <c r="A113" s="2" t="s">
        <v>146</v>
      </c>
      <c r="B113" s="3" t="s">
        <v>147</v>
      </c>
      <c r="C113" s="1" t="s">
        <v>148</v>
      </c>
      <c r="D113" s="1" t="s">
        <v>167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3">
      <c r="A114" s="2" t="s">
        <v>149</v>
      </c>
      <c r="B114" s="3" t="s">
        <v>150</v>
      </c>
      <c r="C114" s="1" t="s">
        <v>151</v>
      </c>
      <c r="D114" s="1" t="s">
        <v>167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3">
      <c r="A115" s="2" t="s">
        <v>152</v>
      </c>
      <c r="B115" s="3" t="s">
        <v>153</v>
      </c>
      <c r="C115" s="1" t="s">
        <v>154</v>
      </c>
      <c r="D115" s="1" t="s">
        <v>167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3">
      <c r="A116" s="2" t="s">
        <v>155</v>
      </c>
      <c r="B116" s="3" t="s">
        <v>156</v>
      </c>
      <c r="C116" s="1" t="s">
        <v>157</v>
      </c>
      <c r="D116" s="1" t="s">
        <v>167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3">
      <c r="A117" s="2" t="s">
        <v>158</v>
      </c>
      <c r="B117" s="3" t="s">
        <v>159</v>
      </c>
      <c r="C117" s="1" t="s">
        <v>160</v>
      </c>
      <c r="D117" s="1" t="s">
        <v>167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3">
      <c r="A118" s="2" t="s">
        <v>161</v>
      </c>
      <c r="B118" s="3" t="s">
        <v>162</v>
      </c>
      <c r="C118" s="1" t="s">
        <v>163</v>
      </c>
      <c r="D118" s="1" t="s">
        <v>167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3">
      <c r="A119" s="2" t="s">
        <v>164</v>
      </c>
      <c r="B119" s="3" t="s">
        <v>165</v>
      </c>
      <c r="C119" s="1" t="s">
        <v>166</v>
      </c>
      <c r="D119" s="1" t="s">
        <v>167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3">
      <c r="A120" s="2" t="s">
        <v>7</v>
      </c>
      <c r="B120" s="3" t="s">
        <v>8</v>
      </c>
      <c r="C120" s="1" t="s">
        <v>9</v>
      </c>
      <c r="D120" s="1" t="s">
        <v>168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3">
      <c r="A121" s="2" t="s">
        <v>11</v>
      </c>
      <c r="B121" s="3" t="s">
        <v>12</v>
      </c>
      <c r="C121" s="1" t="s">
        <v>13</v>
      </c>
      <c r="D121" s="1" t="s">
        <v>168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3">
      <c r="A122" s="2" t="s">
        <v>14</v>
      </c>
      <c r="B122" s="3" t="s">
        <v>15</v>
      </c>
      <c r="C122" s="1" t="s">
        <v>16</v>
      </c>
      <c r="D122" s="1" t="s">
        <v>168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3">
      <c r="A123" s="2" t="s">
        <v>17</v>
      </c>
      <c r="B123" s="3" t="s">
        <v>18</v>
      </c>
      <c r="C123" s="1" t="s">
        <v>19</v>
      </c>
      <c r="D123" s="1" t="s">
        <v>168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3">
      <c r="A124" s="2" t="s">
        <v>20</v>
      </c>
      <c r="B124" s="3" t="s">
        <v>21</v>
      </c>
      <c r="C124" s="1" t="s">
        <v>22</v>
      </c>
      <c r="D124" s="1" t="s">
        <v>168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3">
      <c r="A125" s="2" t="s">
        <v>20</v>
      </c>
      <c r="B125" s="3" t="s">
        <v>21</v>
      </c>
      <c r="C125" s="1" t="s">
        <v>23</v>
      </c>
      <c r="D125" s="1" t="s">
        <v>168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3">
      <c r="A126" s="2" t="s">
        <v>20</v>
      </c>
      <c r="B126" s="3" t="s">
        <v>21</v>
      </c>
      <c r="C126" s="1" t="s">
        <v>24</v>
      </c>
      <c r="D126" s="1" t="s">
        <v>168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3">
      <c r="A127" s="2" t="s">
        <v>20</v>
      </c>
      <c r="B127" s="3" t="s">
        <v>21</v>
      </c>
      <c r="C127" s="1" t="s">
        <v>25</v>
      </c>
      <c r="D127" s="1" t="s">
        <v>168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3">
      <c r="A128" s="2" t="s">
        <v>26</v>
      </c>
      <c r="B128" s="3" t="s">
        <v>27</v>
      </c>
      <c r="C128" s="1" t="s">
        <v>28</v>
      </c>
      <c r="D128" s="1" t="s">
        <v>168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3">
      <c r="A129" s="2" t="s">
        <v>29</v>
      </c>
      <c r="B129" s="3" t="s">
        <v>30</v>
      </c>
      <c r="C129" s="1" t="s">
        <v>31</v>
      </c>
      <c r="D129" s="1" t="s">
        <v>168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3">
      <c r="A130" s="2" t="s">
        <v>32</v>
      </c>
      <c r="B130" s="3" t="s">
        <v>33</v>
      </c>
      <c r="C130" s="1" t="s">
        <v>34</v>
      </c>
      <c r="D130" s="1" t="s">
        <v>168</v>
      </c>
      <c r="E130" s="4">
        <v>213851</v>
      </c>
      <c r="F130" s="5">
        <v>220266.53</v>
      </c>
      <c r="G130" s="6">
        <f t="shared" ref="G130:G193" si="2">E130/F130</f>
        <v>0.970873786407767</v>
      </c>
      <c r="H130" s="1">
        <v>2020</v>
      </c>
    </row>
    <row r="131" spans="1:8" x14ac:dyDescent="0.3">
      <c r="A131" s="2" t="s">
        <v>35</v>
      </c>
      <c r="B131" s="3" t="s">
        <v>36</v>
      </c>
      <c r="C131" s="1" t="s">
        <v>37</v>
      </c>
      <c r="D131" s="1" t="s">
        <v>168</v>
      </c>
      <c r="E131" s="4">
        <v>1010712</v>
      </c>
      <c r="F131" s="5">
        <v>1051140.48</v>
      </c>
      <c r="G131" s="6">
        <f t="shared" si="2"/>
        <v>0.96153846153846156</v>
      </c>
      <c r="H131" s="1">
        <v>2020</v>
      </c>
    </row>
    <row r="132" spans="1:8" x14ac:dyDescent="0.3">
      <c r="A132" s="2" t="s">
        <v>35</v>
      </c>
      <c r="B132" s="3" t="s">
        <v>36</v>
      </c>
      <c r="C132" s="1" t="s">
        <v>38</v>
      </c>
      <c r="D132" s="1" t="s">
        <v>168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3">
      <c r="A133" s="2" t="s">
        <v>39</v>
      </c>
      <c r="B133" s="3" t="s">
        <v>40</v>
      </c>
      <c r="C133" s="1" t="s">
        <v>41</v>
      </c>
      <c r="D133" s="1" t="s">
        <v>168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3">
      <c r="A134" s="2" t="s">
        <v>42</v>
      </c>
      <c r="B134" s="3" t="s">
        <v>43</v>
      </c>
      <c r="C134" s="1" t="s">
        <v>44</v>
      </c>
      <c r="D134" s="1" t="s">
        <v>168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3">
      <c r="A135" s="2" t="s">
        <v>45</v>
      </c>
      <c r="B135" s="3" t="s">
        <v>46</v>
      </c>
      <c r="C135" s="1" t="s">
        <v>47</v>
      </c>
      <c r="D135" s="1" t="s">
        <v>168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3">
      <c r="A136" s="2" t="s">
        <v>48</v>
      </c>
      <c r="B136" s="3" t="s">
        <v>49</v>
      </c>
      <c r="C136" s="1" t="s">
        <v>50</v>
      </c>
      <c r="D136" s="1" t="s">
        <v>168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3">
      <c r="A137" s="2" t="s">
        <v>51</v>
      </c>
      <c r="B137" s="3" t="s">
        <v>52</v>
      </c>
      <c r="C137" s="1" t="s">
        <v>53</v>
      </c>
      <c r="D137" s="1" t="s">
        <v>168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3">
      <c r="A138" s="2" t="s">
        <v>51</v>
      </c>
      <c r="B138" s="3" t="s">
        <v>52</v>
      </c>
      <c r="C138" s="1" t="s">
        <v>54</v>
      </c>
      <c r="D138" s="1" t="s">
        <v>168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3">
      <c r="A139" s="2" t="s">
        <v>55</v>
      </c>
      <c r="B139" s="3" t="s">
        <v>56</v>
      </c>
      <c r="C139" s="1" t="s">
        <v>57</v>
      </c>
      <c r="D139" s="1" t="s">
        <v>168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3">
      <c r="A140" s="2" t="s">
        <v>58</v>
      </c>
      <c r="B140" s="3" t="s">
        <v>59</v>
      </c>
      <c r="C140" s="1" t="s">
        <v>60</v>
      </c>
      <c r="D140" s="1" t="s">
        <v>168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3">
      <c r="A141" s="2" t="s">
        <v>61</v>
      </c>
      <c r="B141" s="3" t="s">
        <v>62</v>
      </c>
      <c r="C141" s="1" t="s">
        <v>63</v>
      </c>
      <c r="D141" s="1" t="s">
        <v>168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3">
      <c r="A142" s="2" t="s">
        <v>64</v>
      </c>
      <c r="B142" s="3" t="s">
        <v>65</v>
      </c>
      <c r="C142" s="1" t="s">
        <v>66</v>
      </c>
      <c r="D142" s="1" t="s">
        <v>168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3">
      <c r="A143" s="2" t="s">
        <v>67</v>
      </c>
      <c r="B143" s="3" t="s">
        <v>68</v>
      </c>
      <c r="C143" s="1" t="s">
        <v>69</v>
      </c>
      <c r="D143" s="1" t="s">
        <v>168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3">
      <c r="A144" s="2" t="s">
        <v>70</v>
      </c>
      <c r="B144" s="3" t="s">
        <v>71</v>
      </c>
      <c r="C144" s="1" t="s">
        <v>72</v>
      </c>
      <c r="D144" s="1" t="s">
        <v>168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3">
      <c r="A145" s="2" t="s">
        <v>70</v>
      </c>
      <c r="B145" s="3" t="s">
        <v>71</v>
      </c>
      <c r="C145" s="1" t="s">
        <v>73</v>
      </c>
      <c r="D145" s="1" t="s">
        <v>168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3">
      <c r="A146" s="2" t="s">
        <v>74</v>
      </c>
      <c r="B146" s="3" t="s">
        <v>75</v>
      </c>
      <c r="C146" s="1" t="s">
        <v>76</v>
      </c>
      <c r="D146" s="1" t="s">
        <v>168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3">
      <c r="A147" s="2" t="s">
        <v>77</v>
      </c>
      <c r="B147" s="3" t="s">
        <v>78</v>
      </c>
      <c r="C147" s="1" t="s">
        <v>79</v>
      </c>
      <c r="D147" s="1" t="s">
        <v>168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3">
      <c r="A148" s="2" t="s">
        <v>80</v>
      </c>
      <c r="B148" s="3" t="s">
        <v>81</v>
      </c>
      <c r="C148" s="1" t="s">
        <v>82</v>
      </c>
      <c r="D148" s="1" t="s">
        <v>168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3">
      <c r="A149" s="2" t="s">
        <v>83</v>
      </c>
      <c r="B149" s="3" t="s">
        <v>84</v>
      </c>
      <c r="C149" s="1" t="s">
        <v>85</v>
      </c>
      <c r="D149" s="1" t="s">
        <v>168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3">
      <c r="A150" s="2" t="s">
        <v>86</v>
      </c>
      <c r="B150" s="3" t="s">
        <v>87</v>
      </c>
      <c r="C150" s="1" t="s">
        <v>88</v>
      </c>
      <c r="D150" s="1" t="s">
        <v>168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3">
      <c r="A151" s="2" t="s">
        <v>89</v>
      </c>
      <c r="B151" s="3" t="s">
        <v>90</v>
      </c>
      <c r="C151" s="1" t="s">
        <v>91</v>
      </c>
      <c r="D151" s="1" t="s">
        <v>168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3">
      <c r="A152" s="2" t="s">
        <v>92</v>
      </c>
      <c r="B152" s="3" t="s">
        <v>93</v>
      </c>
      <c r="C152" s="1" t="s">
        <v>94</v>
      </c>
      <c r="D152" s="1" t="s">
        <v>168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3">
      <c r="A153" s="2" t="s">
        <v>95</v>
      </c>
      <c r="B153" s="3" t="s">
        <v>96</v>
      </c>
      <c r="C153" s="1" t="s">
        <v>97</v>
      </c>
      <c r="D153" s="1" t="s">
        <v>168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3">
      <c r="A154" s="2" t="s">
        <v>98</v>
      </c>
      <c r="B154" s="3" t="s">
        <v>99</v>
      </c>
      <c r="C154" s="1" t="s">
        <v>100</v>
      </c>
      <c r="D154" s="1" t="s">
        <v>168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3">
      <c r="A155" s="2" t="s">
        <v>101</v>
      </c>
      <c r="B155" s="3" t="s">
        <v>102</v>
      </c>
      <c r="C155" s="1" t="s">
        <v>103</v>
      </c>
      <c r="D155" s="1" t="s">
        <v>168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3">
      <c r="A156" s="2" t="s">
        <v>104</v>
      </c>
      <c r="B156" s="3" t="s">
        <v>105</v>
      </c>
      <c r="C156" s="1" t="s">
        <v>106</v>
      </c>
      <c r="D156" s="1" t="s">
        <v>168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3">
      <c r="A157" s="2" t="s">
        <v>107</v>
      </c>
      <c r="B157" s="3" t="s">
        <v>108</v>
      </c>
      <c r="C157" s="1" t="s">
        <v>109</v>
      </c>
      <c r="D157" s="1" t="s">
        <v>168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3">
      <c r="A158" s="2" t="s">
        <v>110</v>
      </c>
      <c r="B158" s="3" t="s">
        <v>111</v>
      </c>
      <c r="C158" s="1" t="s">
        <v>112</v>
      </c>
      <c r="D158" s="1" t="s">
        <v>168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3">
      <c r="A159" s="2" t="s">
        <v>113</v>
      </c>
      <c r="B159" s="3" t="s">
        <v>114</v>
      </c>
      <c r="C159" s="1" t="s">
        <v>115</v>
      </c>
      <c r="D159" s="1" t="s">
        <v>168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3">
      <c r="A160" s="2" t="s">
        <v>113</v>
      </c>
      <c r="B160" s="3" t="s">
        <v>114</v>
      </c>
      <c r="C160" s="1" t="s">
        <v>116</v>
      </c>
      <c r="D160" s="1" t="s">
        <v>168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3">
      <c r="A161" s="2" t="s">
        <v>113</v>
      </c>
      <c r="B161" s="3" t="s">
        <v>114</v>
      </c>
      <c r="C161" s="1" t="s">
        <v>117</v>
      </c>
      <c r="D161" s="1" t="s">
        <v>168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3">
      <c r="A162" s="2" t="s">
        <v>118</v>
      </c>
      <c r="B162" s="3" t="s">
        <v>119</v>
      </c>
      <c r="C162" s="1" t="s">
        <v>120</v>
      </c>
      <c r="D162" s="1" t="s">
        <v>168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3">
      <c r="A163" s="2" t="s">
        <v>121</v>
      </c>
      <c r="B163" s="3" t="s">
        <v>122</v>
      </c>
      <c r="C163" s="1" t="s">
        <v>123</v>
      </c>
      <c r="D163" s="1" t="s">
        <v>168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3">
      <c r="A164" s="2" t="s">
        <v>124</v>
      </c>
      <c r="B164" s="3" t="s">
        <v>125</v>
      </c>
      <c r="C164" s="1" t="s">
        <v>126</v>
      </c>
      <c r="D164" s="1" t="s">
        <v>168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3">
      <c r="A165" s="2" t="s">
        <v>127</v>
      </c>
      <c r="B165" s="3" t="s">
        <v>128</v>
      </c>
      <c r="C165" s="1" t="s">
        <v>129</v>
      </c>
      <c r="D165" s="1" t="s">
        <v>168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3">
      <c r="A166" s="2" t="s">
        <v>130</v>
      </c>
      <c r="B166" s="3" t="s">
        <v>131</v>
      </c>
      <c r="C166" s="1" t="s">
        <v>132</v>
      </c>
      <c r="D166" s="1" t="s">
        <v>168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3">
      <c r="A167" s="2" t="s">
        <v>133</v>
      </c>
      <c r="B167" s="3" t="s">
        <v>134</v>
      </c>
      <c r="C167" s="1" t="s">
        <v>135</v>
      </c>
      <c r="D167" s="1" t="s">
        <v>168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3">
      <c r="A168" s="2" t="s">
        <v>136</v>
      </c>
      <c r="B168" s="3" t="s">
        <v>137</v>
      </c>
      <c r="C168" s="1" t="s">
        <v>138</v>
      </c>
      <c r="D168" s="1" t="s">
        <v>168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3">
      <c r="A169" s="2" t="s">
        <v>139</v>
      </c>
      <c r="B169" s="3" t="s">
        <v>140</v>
      </c>
      <c r="C169" s="1" t="s">
        <v>141</v>
      </c>
      <c r="D169" s="1" t="s">
        <v>168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3">
      <c r="A170" s="2" t="s">
        <v>142</v>
      </c>
      <c r="B170" s="3" t="s">
        <v>143</v>
      </c>
      <c r="C170" s="1" t="s">
        <v>144</v>
      </c>
      <c r="D170" s="1" t="s">
        <v>168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3">
      <c r="A171" s="2" t="s">
        <v>142</v>
      </c>
      <c r="B171" s="3" t="s">
        <v>143</v>
      </c>
      <c r="C171" s="1" t="s">
        <v>145</v>
      </c>
      <c r="D171" s="1" t="s">
        <v>168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3">
      <c r="A172" s="2" t="s">
        <v>146</v>
      </c>
      <c r="B172" s="3" t="s">
        <v>147</v>
      </c>
      <c r="C172" s="1" t="s">
        <v>148</v>
      </c>
      <c r="D172" s="1" t="s">
        <v>168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3">
      <c r="A173" s="2" t="s">
        <v>149</v>
      </c>
      <c r="B173" s="3" t="s">
        <v>150</v>
      </c>
      <c r="C173" s="1" t="s">
        <v>151</v>
      </c>
      <c r="D173" s="1" t="s">
        <v>168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3">
      <c r="A174" s="2" t="s">
        <v>152</v>
      </c>
      <c r="B174" s="3" t="s">
        <v>153</v>
      </c>
      <c r="C174" s="1" t="s">
        <v>154</v>
      </c>
      <c r="D174" s="1" t="s">
        <v>168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3">
      <c r="A175" s="2" t="s">
        <v>155</v>
      </c>
      <c r="B175" s="3" t="s">
        <v>156</v>
      </c>
      <c r="C175" s="1" t="s">
        <v>157</v>
      </c>
      <c r="D175" s="1" t="s">
        <v>168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3">
      <c r="A176" s="2" t="s">
        <v>158</v>
      </c>
      <c r="B176" s="3" t="s">
        <v>159</v>
      </c>
      <c r="C176" s="1" t="s">
        <v>160</v>
      </c>
      <c r="D176" s="1" t="s">
        <v>168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3">
      <c r="A177" s="2" t="s">
        <v>161</v>
      </c>
      <c r="B177" s="3" t="s">
        <v>162</v>
      </c>
      <c r="C177" s="1" t="s">
        <v>163</v>
      </c>
      <c r="D177" s="1" t="s">
        <v>168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3">
      <c r="A178" s="2" t="s">
        <v>164</v>
      </c>
      <c r="B178" s="3" t="s">
        <v>165</v>
      </c>
      <c r="C178" s="1" t="s">
        <v>166</v>
      </c>
      <c r="D178" s="1" t="s">
        <v>168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3">
      <c r="A179" s="2" t="s">
        <v>7</v>
      </c>
      <c r="B179" s="3" t="s">
        <v>8</v>
      </c>
      <c r="C179" s="1" t="s">
        <v>9</v>
      </c>
      <c r="D179" s="1" t="s">
        <v>169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3">
      <c r="A180" s="2" t="s">
        <v>11</v>
      </c>
      <c r="B180" s="3" t="s">
        <v>12</v>
      </c>
      <c r="C180" s="1" t="s">
        <v>13</v>
      </c>
      <c r="D180" s="1" t="s">
        <v>169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3">
      <c r="A181" s="2" t="s">
        <v>14</v>
      </c>
      <c r="B181" s="3" t="s">
        <v>15</v>
      </c>
      <c r="C181" s="1" t="s">
        <v>16</v>
      </c>
      <c r="D181" s="1" t="s">
        <v>169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3">
      <c r="A182" s="2" t="s">
        <v>17</v>
      </c>
      <c r="B182" s="3" t="s">
        <v>18</v>
      </c>
      <c r="C182" s="1" t="s">
        <v>19</v>
      </c>
      <c r="D182" s="1" t="s">
        <v>169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3">
      <c r="A183" s="2" t="s">
        <v>20</v>
      </c>
      <c r="B183" s="3" t="s">
        <v>21</v>
      </c>
      <c r="C183" s="1" t="s">
        <v>22</v>
      </c>
      <c r="D183" s="1" t="s">
        <v>169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3">
      <c r="A184" s="2" t="s">
        <v>20</v>
      </c>
      <c r="B184" s="3" t="s">
        <v>21</v>
      </c>
      <c r="C184" s="1" t="s">
        <v>23</v>
      </c>
      <c r="D184" s="1" t="s">
        <v>169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3">
      <c r="A185" s="2" t="s">
        <v>20</v>
      </c>
      <c r="B185" s="3" t="s">
        <v>21</v>
      </c>
      <c r="C185" s="1" t="s">
        <v>24</v>
      </c>
      <c r="D185" s="1" t="s">
        <v>169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3">
      <c r="A186" s="2" t="s">
        <v>20</v>
      </c>
      <c r="B186" s="3" t="s">
        <v>21</v>
      </c>
      <c r="C186" s="1" t="s">
        <v>25</v>
      </c>
      <c r="D186" s="1" t="s">
        <v>169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3">
      <c r="A187" s="2" t="s">
        <v>26</v>
      </c>
      <c r="B187" s="3" t="s">
        <v>27</v>
      </c>
      <c r="C187" s="1" t="s">
        <v>28</v>
      </c>
      <c r="D187" s="1" t="s">
        <v>169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3">
      <c r="A188" s="2" t="s">
        <v>29</v>
      </c>
      <c r="B188" s="3" t="s">
        <v>30</v>
      </c>
      <c r="C188" s="1" t="s">
        <v>31</v>
      </c>
      <c r="D188" s="1" t="s">
        <v>169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3">
      <c r="A189" s="2" t="s">
        <v>32</v>
      </c>
      <c r="B189" s="3" t="s">
        <v>33</v>
      </c>
      <c r="C189" s="1" t="s">
        <v>34</v>
      </c>
      <c r="D189" s="1" t="s">
        <v>169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3">
      <c r="A190" s="2" t="s">
        <v>35</v>
      </c>
      <c r="B190" s="3" t="s">
        <v>36</v>
      </c>
      <c r="C190" s="1" t="s">
        <v>37</v>
      </c>
      <c r="D190" s="1" t="s">
        <v>169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3">
      <c r="A191" s="2" t="s">
        <v>35</v>
      </c>
      <c r="B191" s="3" t="s">
        <v>36</v>
      </c>
      <c r="C191" s="1" t="s">
        <v>38</v>
      </c>
      <c r="D191" s="1" t="s">
        <v>169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3">
      <c r="A192" s="2" t="s">
        <v>39</v>
      </c>
      <c r="B192" s="3" t="s">
        <v>40</v>
      </c>
      <c r="C192" s="1" t="s">
        <v>41</v>
      </c>
      <c r="D192" s="1" t="s">
        <v>169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3">
      <c r="A193" s="2" t="s">
        <v>42</v>
      </c>
      <c r="B193" s="3" t="s">
        <v>43</v>
      </c>
      <c r="C193" s="1" t="s">
        <v>44</v>
      </c>
      <c r="D193" s="1" t="s">
        <v>169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3">
      <c r="A194" s="2" t="s">
        <v>45</v>
      </c>
      <c r="B194" s="3" t="s">
        <v>46</v>
      </c>
      <c r="C194" s="1" t="s">
        <v>47</v>
      </c>
      <c r="D194" s="1" t="s">
        <v>169</v>
      </c>
      <c r="E194" s="4">
        <v>519739</v>
      </c>
      <c r="F194" s="5">
        <v>358619.91</v>
      </c>
      <c r="G194" s="6">
        <f t="shared" ref="G194:G257" si="3">E194/F194</f>
        <v>1.4492753623188406</v>
      </c>
      <c r="H194" s="1">
        <v>2020</v>
      </c>
    </row>
    <row r="195" spans="1:8" x14ac:dyDescent="0.3">
      <c r="A195" s="2" t="s">
        <v>48</v>
      </c>
      <c r="B195" s="3" t="s">
        <v>49</v>
      </c>
      <c r="C195" s="1" t="s">
        <v>50</v>
      </c>
      <c r="D195" s="1" t="s">
        <v>169</v>
      </c>
      <c r="E195" s="4">
        <v>143867</v>
      </c>
      <c r="F195" s="5">
        <v>63301.48</v>
      </c>
      <c r="G195" s="6">
        <f t="shared" si="3"/>
        <v>2.2727272727272725</v>
      </c>
      <c r="H195" s="1">
        <v>2020</v>
      </c>
    </row>
    <row r="196" spans="1:8" x14ac:dyDescent="0.3">
      <c r="A196" s="2" t="s">
        <v>51</v>
      </c>
      <c r="B196" s="3" t="s">
        <v>52</v>
      </c>
      <c r="C196" s="1" t="s">
        <v>53</v>
      </c>
      <c r="D196" s="1" t="s">
        <v>169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3">
      <c r="A197" s="2" t="s">
        <v>51</v>
      </c>
      <c r="B197" s="3" t="s">
        <v>52</v>
      </c>
      <c r="C197" s="1" t="s">
        <v>54</v>
      </c>
      <c r="D197" s="1" t="s">
        <v>169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3">
      <c r="A198" s="2" t="s">
        <v>55</v>
      </c>
      <c r="B198" s="3" t="s">
        <v>56</v>
      </c>
      <c r="C198" s="1" t="s">
        <v>57</v>
      </c>
      <c r="D198" s="1" t="s">
        <v>169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3">
      <c r="A199" s="2" t="s">
        <v>58</v>
      </c>
      <c r="B199" s="3" t="s">
        <v>59</v>
      </c>
      <c r="C199" s="1" t="s">
        <v>60</v>
      </c>
      <c r="D199" s="1" t="s">
        <v>169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3">
      <c r="A200" s="2" t="s">
        <v>61</v>
      </c>
      <c r="B200" s="3" t="s">
        <v>62</v>
      </c>
      <c r="C200" s="1" t="s">
        <v>63</v>
      </c>
      <c r="D200" s="1" t="s">
        <v>169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3">
      <c r="A201" s="2" t="s">
        <v>64</v>
      </c>
      <c r="B201" s="3" t="s">
        <v>65</v>
      </c>
      <c r="C201" s="1" t="s">
        <v>66</v>
      </c>
      <c r="D201" s="1" t="s">
        <v>169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3">
      <c r="A202" s="2" t="s">
        <v>67</v>
      </c>
      <c r="B202" s="3" t="s">
        <v>68</v>
      </c>
      <c r="C202" s="1" t="s">
        <v>69</v>
      </c>
      <c r="D202" s="1" t="s">
        <v>169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3">
      <c r="A203" s="2" t="s">
        <v>70</v>
      </c>
      <c r="B203" s="3" t="s">
        <v>71</v>
      </c>
      <c r="C203" s="1" t="s">
        <v>72</v>
      </c>
      <c r="D203" s="1" t="s">
        <v>169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3">
      <c r="A204" s="2" t="s">
        <v>70</v>
      </c>
      <c r="B204" s="3" t="s">
        <v>71</v>
      </c>
      <c r="C204" s="1" t="s">
        <v>73</v>
      </c>
      <c r="D204" s="1" t="s">
        <v>169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3">
      <c r="A205" s="2" t="s">
        <v>74</v>
      </c>
      <c r="B205" s="3" t="s">
        <v>75</v>
      </c>
      <c r="C205" s="1" t="s">
        <v>76</v>
      </c>
      <c r="D205" s="1" t="s">
        <v>169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3">
      <c r="A206" s="2" t="s">
        <v>77</v>
      </c>
      <c r="B206" s="3" t="s">
        <v>78</v>
      </c>
      <c r="C206" s="1" t="s">
        <v>79</v>
      </c>
      <c r="D206" s="1" t="s">
        <v>169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3">
      <c r="A207" s="2" t="s">
        <v>80</v>
      </c>
      <c r="B207" s="3" t="s">
        <v>81</v>
      </c>
      <c r="C207" s="1" t="s">
        <v>82</v>
      </c>
      <c r="D207" s="1" t="s">
        <v>169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3">
      <c r="A208" s="2" t="s">
        <v>83</v>
      </c>
      <c r="B208" s="3" t="s">
        <v>84</v>
      </c>
      <c r="C208" s="1" t="s">
        <v>85</v>
      </c>
      <c r="D208" s="1" t="s">
        <v>169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3">
      <c r="A209" s="2" t="s">
        <v>86</v>
      </c>
      <c r="B209" s="3" t="s">
        <v>87</v>
      </c>
      <c r="C209" s="1" t="s">
        <v>88</v>
      </c>
      <c r="D209" s="1" t="s">
        <v>169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3">
      <c r="A210" s="2" t="s">
        <v>89</v>
      </c>
      <c r="B210" s="3" t="s">
        <v>90</v>
      </c>
      <c r="C210" s="1" t="s">
        <v>91</v>
      </c>
      <c r="D210" s="1" t="s">
        <v>169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3">
      <c r="A211" s="2" t="s">
        <v>92</v>
      </c>
      <c r="B211" s="3" t="s">
        <v>93</v>
      </c>
      <c r="C211" s="1" t="s">
        <v>94</v>
      </c>
      <c r="D211" s="1" t="s">
        <v>169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3">
      <c r="A212" s="2" t="s">
        <v>95</v>
      </c>
      <c r="B212" s="3" t="s">
        <v>96</v>
      </c>
      <c r="C212" s="1" t="s">
        <v>97</v>
      </c>
      <c r="D212" s="1" t="s">
        <v>169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3">
      <c r="A213" s="2" t="s">
        <v>98</v>
      </c>
      <c r="B213" s="3" t="s">
        <v>99</v>
      </c>
      <c r="C213" s="1" t="s">
        <v>100</v>
      </c>
      <c r="D213" s="1" t="s">
        <v>169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3">
      <c r="A214" s="2" t="s">
        <v>101</v>
      </c>
      <c r="B214" s="3" t="s">
        <v>102</v>
      </c>
      <c r="C214" s="1" t="s">
        <v>103</v>
      </c>
      <c r="D214" s="1" t="s">
        <v>169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3">
      <c r="A215" s="2" t="s">
        <v>104</v>
      </c>
      <c r="B215" s="3" t="s">
        <v>105</v>
      </c>
      <c r="C215" s="1" t="s">
        <v>106</v>
      </c>
      <c r="D215" s="1" t="s">
        <v>169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3">
      <c r="A216" s="2" t="s">
        <v>107</v>
      </c>
      <c r="B216" s="3" t="s">
        <v>108</v>
      </c>
      <c r="C216" s="1" t="s">
        <v>109</v>
      </c>
      <c r="D216" s="1" t="s">
        <v>169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3">
      <c r="A217" s="2" t="s">
        <v>110</v>
      </c>
      <c r="B217" s="3" t="s">
        <v>111</v>
      </c>
      <c r="C217" s="1" t="s">
        <v>112</v>
      </c>
      <c r="D217" s="1" t="s">
        <v>169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3">
      <c r="A218" s="2" t="s">
        <v>113</v>
      </c>
      <c r="B218" s="3" t="s">
        <v>114</v>
      </c>
      <c r="C218" s="1" t="s">
        <v>115</v>
      </c>
      <c r="D218" s="1" t="s">
        <v>169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3">
      <c r="A219" s="2" t="s">
        <v>113</v>
      </c>
      <c r="B219" s="3" t="s">
        <v>114</v>
      </c>
      <c r="C219" s="1" t="s">
        <v>116</v>
      </c>
      <c r="D219" s="1" t="s">
        <v>169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3">
      <c r="A220" s="2" t="s">
        <v>113</v>
      </c>
      <c r="B220" s="3" t="s">
        <v>114</v>
      </c>
      <c r="C220" s="1" t="s">
        <v>117</v>
      </c>
      <c r="D220" s="1" t="s">
        <v>169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3">
      <c r="A221" s="2" t="s">
        <v>118</v>
      </c>
      <c r="B221" s="3" t="s">
        <v>119</v>
      </c>
      <c r="C221" s="1" t="s">
        <v>120</v>
      </c>
      <c r="D221" s="1" t="s">
        <v>169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3">
      <c r="A222" s="2" t="s">
        <v>121</v>
      </c>
      <c r="B222" s="3" t="s">
        <v>122</v>
      </c>
      <c r="C222" s="1" t="s">
        <v>123</v>
      </c>
      <c r="D222" s="1" t="s">
        <v>169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3">
      <c r="A223" s="2" t="s">
        <v>124</v>
      </c>
      <c r="B223" s="3" t="s">
        <v>125</v>
      </c>
      <c r="C223" s="1" t="s">
        <v>126</v>
      </c>
      <c r="D223" s="1" t="s">
        <v>169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3">
      <c r="A224" s="2" t="s">
        <v>127</v>
      </c>
      <c r="B224" s="3" t="s">
        <v>128</v>
      </c>
      <c r="C224" s="1" t="s">
        <v>129</v>
      </c>
      <c r="D224" s="1" t="s">
        <v>169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3">
      <c r="A225" s="2" t="s">
        <v>130</v>
      </c>
      <c r="B225" s="3" t="s">
        <v>131</v>
      </c>
      <c r="C225" s="1" t="s">
        <v>132</v>
      </c>
      <c r="D225" s="1" t="s">
        <v>169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3">
      <c r="A226" s="2" t="s">
        <v>133</v>
      </c>
      <c r="B226" s="3" t="s">
        <v>134</v>
      </c>
      <c r="C226" s="1" t="s">
        <v>135</v>
      </c>
      <c r="D226" s="1" t="s">
        <v>169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3">
      <c r="A227" s="2" t="s">
        <v>136</v>
      </c>
      <c r="B227" s="3" t="s">
        <v>137</v>
      </c>
      <c r="C227" s="1" t="s">
        <v>138</v>
      </c>
      <c r="D227" s="1" t="s">
        <v>169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3">
      <c r="A228" s="2" t="s">
        <v>139</v>
      </c>
      <c r="B228" s="3" t="s">
        <v>140</v>
      </c>
      <c r="C228" s="1" t="s">
        <v>141</v>
      </c>
      <c r="D228" s="1" t="s">
        <v>169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3">
      <c r="A229" s="2" t="s">
        <v>142</v>
      </c>
      <c r="B229" s="3" t="s">
        <v>143</v>
      </c>
      <c r="C229" s="1" t="s">
        <v>144</v>
      </c>
      <c r="D229" s="1" t="s">
        <v>169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3">
      <c r="A230" s="2" t="s">
        <v>142</v>
      </c>
      <c r="B230" s="3" t="s">
        <v>143</v>
      </c>
      <c r="C230" s="1" t="s">
        <v>145</v>
      </c>
      <c r="D230" s="1" t="s">
        <v>169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3">
      <c r="A231" s="2" t="s">
        <v>146</v>
      </c>
      <c r="B231" s="3" t="s">
        <v>147</v>
      </c>
      <c r="C231" s="1" t="s">
        <v>148</v>
      </c>
      <c r="D231" s="1" t="s">
        <v>169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3">
      <c r="A232" s="2" t="s">
        <v>149</v>
      </c>
      <c r="B232" s="3" t="s">
        <v>150</v>
      </c>
      <c r="C232" s="1" t="s">
        <v>151</v>
      </c>
      <c r="D232" s="1" t="s">
        <v>169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3">
      <c r="A233" s="2" t="s">
        <v>152</v>
      </c>
      <c r="B233" s="3" t="s">
        <v>153</v>
      </c>
      <c r="C233" s="1" t="s">
        <v>154</v>
      </c>
      <c r="D233" s="1" t="s">
        <v>169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3">
      <c r="A234" s="2" t="s">
        <v>155</v>
      </c>
      <c r="B234" s="3" t="s">
        <v>156</v>
      </c>
      <c r="C234" s="1" t="s">
        <v>157</v>
      </c>
      <c r="D234" s="1" t="s">
        <v>169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3">
      <c r="A235" s="2" t="s">
        <v>158</v>
      </c>
      <c r="B235" s="3" t="s">
        <v>159</v>
      </c>
      <c r="C235" s="1" t="s">
        <v>160</v>
      </c>
      <c r="D235" s="1" t="s">
        <v>169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3">
      <c r="A236" s="2" t="s">
        <v>161</v>
      </c>
      <c r="B236" s="3" t="s">
        <v>162</v>
      </c>
      <c r="C236" s="1" t="s">
        <v>163</v>
      </c>
      <c r="D236" s="1" t="s">
        <v>169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3">
      <c r="A237" s="2" t="s">
        <v>164</v>
      </c>
      <c r="B237" s="3" t="s">
        <v>165</v>
      </c>
      <c r="C237" s="1" t="s">
        <v>166</v>
      </c>
      <c r="D237" s="1" t="s">
        <v>169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3">
      <c r="A238" s="2" t="s">
        <v>7</v>
      </c>
      <c r="B238" s="3" t="s">
        <v>8</v>
      </c>
      <c r="C238" s="1" t="s">
        <v>9</v>
      </c>
      <c r="D238" s="1" t="s">
        <v>170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3">
      <c r="A239" s="2" t="s">
        <v>11</v>
      </c>
      <c r="B239" s="3" t="s">
        <v>12</v>
      </c>
      <c r="C239" s="1" t="s">
        <v>13</v>
      </c>
      <c r="D239" s="1" t="s">
        <v>170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3">
      <c r="A240" s="2" t="s">
        <v>14</v>
      </c>
      <c r="B240" s="3" t="s">
        <v>15</v>
      </c>
      <c r="C240" s="1" t="s">
        <v>16</v>
      </c>
      <c r="D240" s="1" t="s">
        <v>170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3">
      <c r="A241" s="2" t="s">
        <v>17</v>
      </c>
      <c r="B241" s="3" t="s">
        <v>18</v>
      </c>
      <c r="C241" s="1" t="s">
        <v>19</v>
      </c>
      <c r="D241" s="1" t="s">
        <v>170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3">
      <c r="A242" s="2" t="s">
        <v>20</v>
      </c>
      <c r="B242" s="3" t="s">
        <v>21</v>
      </c>
      <c r="C242" s="1" t="s">
        <v>22</v>
      </c>
      <c r="D242" s="1" t="s">
        <v>170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3">
      <c r="A243" s="2" t="s">
        <v>20</v>
      </c>
      <c r="B243" s="3" t="s">
        <v>21</v>
      </c>
      <c r="C243" s="1" t="s">
        <v>23</v>
      </c>
      <c r="D243" s="1" t="s">
        <v>170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3">
      <c r="A244" s="2" t="s">
        <v>20</v>
      </c>
      <c r="B244" s="3" t="s">
        <v>21</v>
      </c>
      <c r="C244" s="1" t="s">
        <v>24</v>
      </c>
      <c r="D244" s="1" t="s">
        <v>170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3">
      <c r="A245" s="2" t="s">
        <v>20</v>
      </c>
      <c r="B245" s="3" t="s">
        <v>21</v>
      </c>
      <c r="C245" s="1" t="s">
        <v>25</v>
      </c>
      <c r="D245" s="1" t="s">
        <v>170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3">
      <c r="A246" s="2" t="s">
        <v>26</v>
      </c>
      <c r="B246" s="3" t="s">
        <v>27</v>
      </c>
      <c r="C246" s="1" t="s">
        <v>28</v>
      </c>
      <c r="D246" s="1" t="s">
        <v>170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3">
      <c r="A247" s="2" t="s">
        <v>29</v>
      </c>
      <c r="B247" s="3" t="s">
        <v>30</v>
      </c>
      <c r="C247" s="1" t="s">
        <v>31</v>
      </c>
      <c r="D247" s="1" t="s">
        <v>170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3">
      <c r="A248" s="2" t="s">
        <v>32</v>
      </c>
      <c r="B248" s="3" t="s">
        <v>33</v>
      </c>
      <c r="C248" s="1" t="s">
        <v>34</v>
      </c>
      <c r="D248" s="1" t="s">
        <v>170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3">
      <c r="A249" s="2" t="s">
        <v>35</v>
      </c>
      <c r="B249" s="3" t="s">
        <v>36</v>
      </c>
      <c r="C249" s="1" t="s">
        <v>37</v>
      </c>
      <c r="D249" s="1" t="s">
        <v>170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3">
      <c r="A250" s="2" t="s">
        <v>35</v>
      </c>
      <c r="B250" s="3" t="s">
        <v>36</v>
      </c>
      <c r="C250" s="1" t="s">
        <v>38</v>
      </c>
      <c r="D250" s="1" t="s">
        <v>170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3">
      <c r="A251" s="2" t="s">
        <v>39</v>
      </c>
      <c r="B251" s="3" t="s">
        <v>40</v>
      </c>
      <c r="C251" s="1" t="s">
        <v>41</v>
      </c>
      <c r="D251" s="1" t="s">
        <v>170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3">
      <c r="A252" s="2" t="s">
        <v>42</v>
      </c>
      <c r="B252" s="3" t="s">
        <v>43</v>
      </c>
      <c r="C252" s="1" t="s">
        <v>44</v>
      </c>
      <c r="D252" s="1" t="s">
        <v>170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3">
      <c r="A253" s="2" t="s">
        <v>45</v>
      </c>
      <c r="B253" s="3" t="s">
        <v>46</v>
      </c>
      <c r="C253" s="1" t="s">
        <v>47</v>
      </c>
      <c r="D253" s="1" t="s">
        <v>170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3">
      <c r="A254" s="2" t="s">
        <v>48</v>
      </c>
      <c r="B254" s="3" t="s">
        <v>49</v>
      </c>
      <c r="C254" s="1" t="s">
        <v>50</v>
      </c>
      <c r="D254" s="1" t="s">
        <v>170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3">
      <c r="A255" s="2" t="s">
        <v>51</v>
      </c>
      <c r="B255" s="3" t="s">
        <v>52</v>
      </c>
      <c r="C255" s="1" t="s">
        <v>53</v>
      </c>
      <c r="D255" s="1" t="s">
        <v>170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3">
      <c r="A256" s="2" t="s">
        <v>51</v>
      </c>
      <c r="B256" s="3" t="s">
        <v>52</v>
      </c>
      <c r="C256" s="1" t="s">
        <v>54</v>
      </c>
      <c r="D256" s="1" t="s">
        <v>170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3">
      <c r="A257" s="2" t="s">
        <v>55</v>
      </c>
      <c r="B257" s="3" t="s">
        <v>56</v>
      </c>
      <c r="C257" s="1" t="s">
        <v>57</v>
      </c>
      <c r="D257" s="1" t="s">
        <v>170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3">
      <c r="A258" s="2" t="s">
        <v>58</v>
      </c>
      <c r="B258" s="3" t="s">
        <v>59</v>
      </c>
      <c r="C258" s="1" t="s">
        <v>60</v>
      </c>
      <c r="D258" s="1" t="s">
        <v>170</v>
      </c>
      <c r="E258" s="4">
        <v>933947</v>
      </c>
      <c r="F258" s="5">
        <v>1055360.1099999999</v>
      </c>
      <c r="G258" s="6">
        <f t="shared" ref="G258:G321" si="4">E258/F258</f>
        <v>0.88495575221238953</v>
      </c>
      <c r="H258" s="1">
        <v>2020</v>
      </c>
    </row>
    <row r="259" spans="1:8" x14ac:dyDescent="0.3">
      <c r="A259" s="2" t="s">
        <v>61</v>
      </c>
      <c r="B259" s="3" t="s">
        <v>62</v>
      </c>
      <c r="C259" s="1" t="s">
        <v>63</v>
      </c>
      <c r="D259" s="1" t="s">
        <v>170</v>
      </c>
      <c r="E259" s="4">
        <v>385417</v>
      </c>
      <c r="F259" s="5">
        <v>96354.25</v>
      </c>
      <c r="G259" s="6">
        <f t="shared" si="4"/>
        <v>4</v>
      </c>
      <c r="H259" s="1">
        <v>2020</v>
      </c>
    </row>
    <row r="260" spans="1:8" x14ac:dyDescent="0.3">
      <c r="A260" s="2" t="s">
        <v>64</v>
      </c>
      <c r="B260" s="3" t="s">
        <v>65</v>
      </c>
      <c r="C260" s="1" t="s">
        <v>66</v>
      </c>
      <c r="D260" s="1" t="s">
        <v>170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3">
      <c r="A261" s="2" t="s">
        <v>67</v>
      </c>
      <c r="B261" s="3" t="s">
        <v>68</v>
      </c>
      <c r="C261" s="1" t="s">
        <v>69</v>
      </c>
      <c r="D261" s="1" t="s">
        <v>170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3">
      <c r="A262" s="2" t="s">
        <v>70</v>
      </c>
      <c r="B262" s="3" t="s">
        <v>71</v>
      </c>
      <c r="C262" s="1" t="s">
        <v>72</v>
      </c>
      <c r="D262" s="1" t="s">
        <v>170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3">
      <c r="A263" s="2" t="s">
        <v>70</v>
      </c>
      <c r="B263" s="3" t="s">
        <v>71</v>
      </c>
      <c r="C263" s="1" t="s">
        <v>73</v>
      </c>
      <c r="D263" s="1" t="s">
        <v>170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3">
      <c r="A264" s="2" t="s">
        <v>74</v>
      </c>
      <c r="B264" s="3" t="s">
        <v>75</v>
      </c>
      <c r="C264" s="1" t="s">
        <v>76</v>
      </c>
      <c r="D264" s="1" t="s">
        <v>170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3">
      <c r="A265" s="2" t="s">
        <v>77</v>
      </c>
      <c r="B265" s="3" t="s">
        <v>78</v>
      </c>
      <c r="C265" s="1" t="s">
        <v>79</v>
      </c>
      <c r="D265" s="1" t="s">
        <v>170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3">
      <c r="A266" s="2" t="s">
        <v>80</v>
      </c>
      <c r="B266" s="3" t="s">
        <v>81</v>
      </c>
      <c r="C266" s="1" t="s">
        <v>82</v>
      </c>
      <c r="D266" s="1" t="s">
        <v>170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3">
      <c r="A267" s="2" t="s">
        <v>83</v>
      </c>
      <c r="B267" s="3" t="s">
        <v>84</v>
      </c>
      <c r="C267" s="1" t="s">
        <v>85</v>
      </c>
      <c r="D267" s="1" t="s">
        <v>170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3">
      <c r="A268" s="2" t="s">
        <v>86</v>
      </c>
      <c r="B268" s="3" t="s">
        <v>87</v>
      </c>
      <c r="C268" s="1" t="s">
        <v>88</v>
      </c>
      <c r="D268" s="1" t="s">
        <v>170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3">
      <c r="A269" s="2" t="s">
        <v>89</v>
      </c>
      <c r="B269" s="3" t="s">
        <v>90</v>
      </c>
      <c r="C269" s="1" t="s">
        <v>91</v>
      </c>
      <c r="D269" s="1" t="s">
        <v>170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3">
      <c r="A270" s="2" t="s">
        <v>92</v>
      </c>
      <c r="B270" s="3" t="s">
        <v>93</v>
      </c>
      <c r="C270" s="1" t="s">
        <v>94</v>
      </c>
      <c r="D270" s="1" t="s">
        <v>170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3">
      <c r="A271" s="2" t="s">
        <v>95</v>
      </c>
      <c r="B271" s="3" t="s">
        <v>96</v>
      </c>
      <c r="C271" s="1" t="s">
        <v>97</v>
      </c>
      <c r="D271" s="1" t="s">
        <v>170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3">
      <c r="A272" s="2" t="s">
        <v>98</v>
      </c>
      <c r="B272" s="3" t="s">
        <v>99</v>
      </c>
      <c r="C272" s="1" t="s">
        <v>100</v>
      </c>
      <c r="D272" s="1" t="s">
        <v>170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3">
      <c r="A273" s="2" t="s">
        <v>101</v>
      </c>
      <c r="B273" s="3" t="s">
        <v>102</v>
      </c>
      <c r="C273" s="1" t="s">
        <v>103</v>
      </c>
      <c r="D273" s="1" t="s">
        <v>170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3">
      <c r="A274" s="2" t="s">
        <v>104</v>
      </c>
      <c r="B274" s="3" t="s">
        <v>105</v>
      </c>
      <c r="C274" s="1" t="s">
        <v>106</v>
      </c>
      <c r="D274" s="1" t="s">
        <v>170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3">
      <c r="A275" s="2" t="s">
        <v>107</v>
      </c>
      <c r="B275" s="3" t="s">
        <v>108</v>
      </c>
      <c r="C275" s="1" t="s">
        <v>109</v>
      </c>
      <c r="D275" s="1" t="s">
        <v>170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3">
      <c r="A276" s="2" t="s">
        <v>110</v>
      </c>
      <c r="B276" s="3" t="s">
        <v>111</v>
      </c>
      <c r="C276" s="1" t="s">
        <v>112</v>
      </c>
      <c r="D276" s="1" t="s">
        <v>170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3">
      <c r="A277" s="2" t="s">
        <v>113</v>
      </c>
      <c r="B277" s="3" t="s">
        <v>114</v>
      </c>
      <c r="C277" s="1" t="s">
        <v>115</v>
      </c>
      <c r="D277" s="1" t="s">
        <v>170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3">
      <c r="A278" s="2" t="s">
        <v>113</v>
      </c>
      <c r="B278" s="3" t="s">
        <v>114</v>
      </c>
      <c r="C278" s="1" t="s">
        <v>116</v>
      </c>
      <c r="D278" s="1" t="s">
        <v>170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3">
      <c r="A279" s="2" t="s">
        <v>113</v>
      </c>
      <c r="B279" s="3" t="s">
        <v>114</v>
      </c>
      <c r="C279" s="1" t="s">
        <v>117</v>
      </c>
      <c r="D279" s="1" t="s">
        <v>170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3">
      <c r="A280" s="2" t="s">
        <v>118</v>
      </c>
      <c r="B280" s="3" t="s">
        <v>119</v>
      </c>
      <c r="C280" s="1" t="s">
        <v>120</v>
      </c>
      <c r="D280" s="1" t="s">
        <v>170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3">
      <c r="A281" s="2" t="s">
        <v>121</v>
      </c>
      <c r="B281" s="3" t="s">
        <v>122</v>
      </c>
      <c r="C281" s="1" t="s">
        <v>123</v>
      </c>
      <c r="D281" s="1" t="s">
        <v>170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3">
      <c r="A282" s="2" t="s">
        <v>124</v>
      </c>
      <c r="B282" s="3" t="s">
        <v>125</v>
      </c>
      <c r="C282" s="1" t="s">
        <v>126</v>
      </c>
      <c r="D282" s="1" t="s">
        <v>170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3">
      <c r="A283" s="2" t="s">
        <v>127</v>
      </c>
      <c r="B283" s="3" t="s">
        <v>128</v>
      </c>
      <c r="C283" s="1" t="s">
        <v>129</v>
      </c>
      <c r="D283" s="1" t="s">
        <v>170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3">
      <c r="A284" s="2" t="s">
        <v>130</v>
      </c>
      <c r="B284" s="3" t="s">
        <v>131</v>
      </c>
      <c r="C284" s="1" t="s">
        <v>132</v>
      </c>
      <c r="D284" s="1" t="s">
        <v>170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3">
      <c r="A285" s="2" t="s">
        <v>133</v>
      </c>
      <c r="B285" s="3" t="s">
        <v>134</v>
      </c>
      <c r="C285" s="1" t="s">
        <v>135</v>
      </c>
      <c r="D285" s="1" t="s">
        <v>170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3">
      <c r="A286" s="2" t="s">
        <v>136</v>
      </c>
      <c r="B286" s="3" t="s">
        <v>137</v>
      </c>
      <c r="C286" s="1" t="s">
        <v>138</v>
      </c>
      <c r="D286" s="1" t="s">
        <v>170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3">
      <c r="A287" s="2" t="s">
        <v>139</v>
      </c>
      <c r="B287" s="3" t="s">
        <v>140</v>
      </c>
      <c r="C287" s="1" t="s">
        <v>141</v>
      </c>
      <c r="D287" s="1" t="s">
        <v>170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3">
      <c r="A288" s="2" t="s">
        <v>142</v>
      </c>
      <c r="B288" s="3" t="s">
        <v>143</v>
      </c>
      <c r="C288" s="1" t="s">
        <v>144</v>
      </c>
      <c r="D288" s="1" t="s">
        <v>170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3">
      <c r="A289" s="2" t="s">
        <v>142</v>
      </c>
      <c r="B289" s="3" t="s">
        <v>143</v>
      </c>
      <c r="C289" s="1" t="s">
        <v>145</v>
      </c>
      <c r="D289" s="1" t="s">
        <v>170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3">
      <c r="A290" s="2" t="s">
        <v>146</v>
      </c>
      <c r="B290" s="3" t="s">
        <v>147</v>
      </c>
      <c r="C290" s="1" t="s">
        <v>148</v>
      </c>
      <c r="D290" s="1" t="s">
        <v>170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3">
      <c r="A291" s="2" t="s">
        <v>149</v>
      </c>
      <c r="B291" s="3" t="s">
        <v>150</v>
      </c>
      <c r="C291" s="1" t="s">
        <v>151</v>
      </c>
      <c r="D291" s="1" t="s">
        <v>170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3">
      <c r="A292" s="2" t="s">
        <v>152</v>
      </c>
      <c r="B292" s="3" t="s">
        <v>153</v>
      </c>
      <c r="C292" s="1" t="s">
        <v>154</v>
      </c>
      <c r="D292" s="1" t="s">
        <v>170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3">
      <c r="A293" s="2" t="s">
        <v>155</v>
      </c>
      <c r="B293" s="3" t="s">
        <v>156</v>
      </c>
      <c r="C293" s="1" t="s">
        <v>157</v>
      </c>
      <c r="D293" s="1" t="s">
        <v>170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3">
      <c r="A294" s="2" t="s">
        <v>158</v>
      </c>
      <c r="B294" s="3" t="s">
        <v>159</v>
      </c>
      <c r="C294" s="1" t="s">
        <v>160</v>
      </c>
      <c r="D294" s="1" t="s">
        <v>170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3">
      <c r="A295" s="2" t="s">
        <v>161</v>
      </c>
      <c r="B295" s="3" t="s">
        <v>162</v>
      </c>
      <c r="C295" s="1" t="s">
        <v>163</v>
      </c>
      <c r="D295" s="1" t="s">
        <v>170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3">
      <c r="A296" s="2" t="s">
        <v>164</v>
      </c>
      <c r="B296" s="3" t="s">
        <v>165</v>
      </c>
      <c r="C296" s="1" t="s">
        <v>166</v>
      </c>
      <c r="D296" s="1" t="s">
        <v>170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3">
      <c r="A297" s="2" t="s">
        <v>7</v>
      </c>
      <c r="B297" s="3" t="s">
        <v>8</v>
      </c>
      <c r="C297" s="1" t="s">
        <v>9</v>
      </c>
      <c r="D297" s="1" t="s">
        <v>10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3">
      <c r="A298" s="2" t="s">
        <v>11</v>
      </c>
      <c r="B298" s="3" t="s">
        <v>12</v>
      </c>
      <c r="C298" s="1" t="s">
        <v>13</v>
      </c>
      <c r="D298" s="1" t="s">
        <v>10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3">
      <c r="A299" s="2" t="s">
        <v>14</v>
      </c>
      <c r="B299" s="3" t="s">
        <v>15</v>
      </c>
      <c r="C299" s="1" t="s">
        <v>16</v>
      </c>
      <c r="D299" s="1" t="s">
        <v>10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3">
      <c r="A300" s="2" t="s">
        <v>17</v>
      </c>
      <c r="B300" s="3" t="s">
        <v>18</v>
      </c>
      <c r="C300" s="1" t="s">
        <v>19</v>
      </c>
      <c r="D300" s="1" t="s">
        <v>10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3">
      <c r="A301" s="2" t="s">
        <v>20</v>
      </c>
      <c r="B301" s="3" t="s">
        <v>21</v>
      </c>
      <c r="C301" s="1" t="s">
        <v>22</v>
      </c>
      <c r="D301" s="1" t="s">
        <v>10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3">
      <c r="A302" s="2" t="s">
        <v>20</v>
      </c>
      <c r="B302" s="3" t="s">
        <v>21</v>
      </c>
      <c r="C302" s="1" t="s">
        <v>23</v>
      </c>
      <c r="D302" s="1" t="s">
        <v>10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3">
      <c r="A303" s="2" t="s">
        <v>20</v>
      </c>
      <c r="B303" s="3" t="s">
        <v>21</v>
      </c>
      <c r="C303" s="1" t="s">
        <v>24</v>
      </c>
      <c r="D303" s="1" t="s">
        <v>10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3">
      <c r="A304" s="2" t="s">
        <v>20</v>
      </c>
      <c r="B304" s="3" t="s">
        <v>21</v>
      </c>
      <c r="C304" s="1" t="s">
        <v>25</v>
      </c>
      <c r="D304" s="1" t="s">
        <v>10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3">
      <c r="A305" s="2" t="s">
        <v>26</v>
      </c>
      <c r="B305" s="3" t="s">
        <v>27</v>
      </c>
      <c r="C305" s="1" t="s">
        <v>28</v>
      </c>
      <c r="D305" s="1" t="s">
        <v>10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3">
      <c r="A306" s="2" t="s">
        <v>29</v>
      </c>
      <c r="B306" s="3" t="s">
        <v>30</v>
      </c>
      <c r="C306" s="1" t="s">
        <v>31</v>
      </c>
      <c r="D306" s="1" t="s">
        <v>10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3">
      <c r="A307" s="2" t="s">
        <v>32</v>
      </c>
      <c r="B307" s="3" t="s">
        <v>33</v>
      </c>
      <c r="C307" s="1" t="s">
        <v>34</v>
      </c>
      <c r="D307" s="1" t="s">
        <v>10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3">
      <c r="A308" s="2" t="s">
        <v>35</v>
      </c>
      <c r="B308" s="3" t="s">
        <v>36</v>
      </c>
      <c r="C308" s="1" t="s">
        <v>37</v>
      </c>
      <c r="D308" s="1" t="s">
        <v>10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3">
      <c r="A309" s="2" t="s">
        <v>35</v>
      </c>
      <c r="B309" s="3" t="s">
        <v>36</v>
      </c>
      <c r="C309" s="1" t="s">
        <v>38</v>
      </c>
      <c r="D309" s="1" t="s">
        <v>10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3">
      <c r="A310" s="2" t="s">
        <v>39</v>
      </c>
      <c r="B310" s="3" t="s">
        <v>40</v>
      </c>
      <c r="C310" s="1" t="s">
        <v>41</v>
      </c>
      <c r="D310" s="1" t="s">
        <v>10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3">
      <c r="A311" s="2" t="s">
        <v>42</v>
      </c>
      <c r="B311" s="3" t="s">
        <v>43</v>
      </c>
      <c r="C311" s="1" t="s">
        <v>44</v>
      </c>
      <c r="D311" s="1" t="s">
        <v>10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3">
      <c r="A312" s="2" t="s">
        <v>45</v>
      </c>
      <c r="B312" s="3" t="s">
        <v>46</v>
      </c>
      <c r="C312" s="1" t="s">
        <v>47</v>
      </c>
      <c r="D312" s="1" t="s">
        <v>10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3">
      <c r="A313" s="2" t="s">
        <v>48</v>
      </c>
      <c r="B313" s="3" t="s">
        <v>49</v>
      </c>
      <c r="C313" s="1" t="s">
        <v>50</v>
      </c>
      <c r="D313" s="1" t="s">
        <v>10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3">
      <c r="A314" s="2" t="s">
        <v>51</v>
      </c>
      <c r="B314" s="3" t="s">
        <v>52</v>
      </c>
      <c r="C314" s="1" t="s">
        <v>53</v>
      </c>
      <c r="D314" s="1" t="s">
        <v>10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3">
      <c r="A315" s="2" t="s">
        <v>51</v>
      </c>
      <c r="B315" s="3" t="s">
        <v>52</v>
      </c>
      <c r="C315" s="1" t="s">
        <v>54</v>
      </c>
      <c r="D315" s="1" t="s">
        <v>10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3">
      <c r="A316" s="2" t="s">
        <v>55</v>
      </c>
      <c r="B316" s="3" t="s">
        <v>56</v>
      </c>
      <c r="C316" s="1" t="s">
        <v>57</v>
      </c>
      <c r="D316" s="1" t="s">
        <v>10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3">
      <c r="A317" s="2" t="s">
        <v>58</v>
      </c>
      <c r="B317" s="3" t="s">
        <v>59</v>
      </c>
      <c r="C317" s="1" t="s">
        <v>60</v>
      </c>
      <c r="D317" s="1" t="s">
        <v>10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3">
      <c r="A318" s="2" t="s">
        <v>61</v>
      </c>
      <c r="B318" s="3" t="s">
        <v>62</v>
      </c>
      <c r="C318" s="1" t="s">
        <v>63</v>
      </c>
      <c r="D318" s="1" t="s">
        <v>10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3">
      <c r="A319" s="2" t="s">
        <v>64</v>
      </c>
      <c r="B319" s="3" t="s">
        <v>65</v>
      </c>
      <c r="C319" s="1" t="s">
        <v>66</v>
      </c>
      <c r="D319" s="1" t="s">
        <v>10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3">
      <c r="A320" s="2" t="s">
        <v>67</v>
      </c>
      <c r="B320" s="3" t="s">
        <v>68</v>
      </c>
      <c r="C320" s="1" t="s">
        <v>69</v>
      </c>
      <c r="D320" s="1" t="s">
        <v>10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3">
      <c r="A321" s="2" t="s">
        <v>70</v>
      </c>
      <c r="B321" s="3" t="s">
        <v>71</v>
      </c>
      <c r="C321" s="1" t="s">
        <v>72</v>
      </c>
      <c r="D321" s="1" t="s">
        <v>10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3">
      <c r="A322" s="2" t="s">
        <v>70</v>
      </c>
      <c r="B322" s="3" t="s">
        <v>71</v>
      </c>
      <c r="C322" s="1" t="s">
        <v>73</v>
      </c>
      <c r="D322" s="1" t="s">
        <v>10</v>
      </c>
      <c r="E322" s="4">
        <v>258219.09</v>
      </c>
      <c r="F322" s="5">
        <v>525045.48300000001</v>
      </c>
      <c r="G322" s="6">
        <f t="shared" ref="G322:G385" si="5">E322/F322</f>
        <v>0.49180327868852458</v>
      </c>
      <c r="H322" s="1">
        <v>2019</v>
      </c>
    </row>
    <row r="323" spans="1:8" x14ac:dyDescent="0.3">
      <c r="A323" s="2" t="s">
        <v>74</v>
      </c>
      <c r="B323" s="3" t="s">
        <v>75</v>
      </c>
      <c r="C323" s="1" t="s">
        <v>76</v>
      </c>
      <c r="D323" s="1" t="s">
        <v>10</v>
      </c>
      <c r="E323" s="4">
        <v>348956.658</v>
      </c>
      <c r="F323" s="5">
        <v>148944.91500000001</v>
      </c>
      <c r="G323" s="6">
        <f t="shared" si="5"/>
        <v>2.3428571428571425</v>
      </c>
      <c r="H323" s="1">
        <v>2019</v>
      </c>
    </row>
    <row r="324" spans="1:8" x14ac:dyDescent="0.3">
      <c r="A324" s="2" t="s">
        <v>77</v>
      </c>
      <c r="B324" s="3" t="s">
        <v>78</v>
      </c>
      <c r="C324" s="1" t="s">
        <v>79</v>
      </c>
      <c r="D324" s="1" t="s">
        <v>10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3">
      <c r="A325" s="2" t="s">
        <v>80</v>
      </c>
      <c r="B325" s="3" t="s">
        <v>81</v>
      </c>
      <c r="C325" s="1" t="s">
        <v>82</v>
      </c>
      <c r="D325" s="1" t="s">
        <v>10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3">
      <c r="A326" s="2" t="s">
        <v>83</v>
      </c>
      <c r="B326" s="3" t="s">
        <v>84</v>
      </c>
      <c r="C326" s="1" t="s">
        <v>85</v>
      </c>
      <c r="D326" s="1" t="s">
        <v>10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3">
      <c r="A327" s="2" t="s">
        <v>86</v>
      </c>
      <c r="B327" s="3" t="s">
        <v>87</v>
      </c>
      <c r="C327" s="1" t="s">
        <v>88</v>
      </c>
      <c r="D327" s="1" t="s">
        <v>10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3">
      <c r="A328" s="2" t="s">
        <v>89</v>
      </c>
      <c r="B328" s="3" t="s">
        <v>90</v>
      </c>
      <c r="C328" s="1" t="s">
        <v>91</v>
      </c>
      <c r="D328" s="1" t="s">
        <v>10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3">
      <c r="A329" s="2" t="s">
        <v>92</v>
      </c>
      <c r="B329" s="3" t="s">
        <v>93</v>
      </c>
      <c r="C329" s="1" t="s">
        <v>94</v>
      </c>
      <c r="D329" s="1" t="s">
        <v>10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3">
      <c r="A330" s="2" t="s">
        <v>95</v>
      </c>
      <c r="B330" s="3" t="s">
        <v>96</v>
      </c>
      <c r="C330" s="1" t="s">
        <v>97</v>
      </c>
      <c r="D330" s="1" t="s">
        <v>10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3">
      <c r="A331" s="2" t="s">
        <v>98</v>
      </c>
      <c r="B331" s="3" t="s">
        <v>99</v>
      </c>
      <c r="C331" s="1" t="s">
        <v>100</v>
      </c>
      <c r="D331" s="1" t="s">
        <v>10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3">
      <c r="A332" s="2" t="s">
        <v>101</v>
      </c>
      <c r="B332" s="3" t="s">
        <v>102</v>
      </c>
      <c r="C332" s="1" t="s">
        <v>103</v>
      </c>
      <c r="D332" s="1" t="s">
        <v>10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3">
      <c r="A333" s="2" t="s">
        <v>104</v>
      </c>
      <c r="B333" s="3" t="s">
        <v>105</v>
      </c>
      <c r="C333" s="1" t="s">
        <v>106</v>
      </c>
      <c r="D333" s="1" t="s">
        <v>10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3">
      <c r="A334" s="2" t="s">
        <v>107</v>
      </c>
      <c r="B334" s="3" t="s">
        <v>108</v>
      </c>
      <c r="C334" s="1" t="s">
        <v>109</v>
      </c>
      <c r="D334" s="1" t="s">
        <v>10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3">
      <c r="A335" s="2" t="s">
        <v>110</v>
      </c>
      <c r="B335" s="3" t="s">
        <v>111</v>
      </c>
      <c r="C335" s="1" t="s">
        <v>112</v>
      </c>
      <c r="D335" s="1" t="s">
        <v>10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3">
      <c r="A336" s="2" t="s">
        <v>113</v>
      </c>
      <c r="B336" s="3" t="s">
        <v>114</v>
      </c>
      <c r="C336" s="1" t="s">
        <v>115</v>
      </c>
      <c r="D336" s="1" t="s">
        <v>10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3">
      <c r="A337" s="2" t="s">
        <v>113</v>
      </c>
      <c r="B337" s="3" t="s">
        <v>114</v>
      </c>
      <c r="C337" s="1" t="s">
        <v>116</v>
      </c>
      <c r="D337" s="1" t="s">
        <v>10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3">
      <c r="A338" s="2" t="s">
        <v>113</v>
      </c>
      <c r="B338" s="3" t="s">
        <v>114</v>
      </c>
      <c r="C338" s="1" t="s">
        <v>117</v>
      </c>
      <c r="D338" s="1" t="s">
        <v>10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3">
      <c r="A339" s="2" t="s">
        <v>118</v>
      </c>
      <c r="B339" s="3" t="s">
        <v>119</v>
      </c>
      <c r="C339" s="1" t="s">
        <v>120</v>
      </c>
      <c r="D339" s="1" t="s">
        <v>10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3">
      <c r="A340" s="2" t="s">
        <v>121</v>
      </c>
      <c r="B340" s="3" t="s">
        <v>122</v>
      </c>
      <c r="C340" s="1" t="s">
        <v>123</v>
      </c>
      <c r="D340" s="1" t="s">
        <v>10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3">
      <c r="A341" s="2" t="s">
        <v>124</v>
      </c>
      <c r="B341" s="3" t="s">
        <v>125</v>
      </c>
      <c r="C341" s="1" t="s">
        <v>126</v>
      </c>
      <c r="D341" s="1" t="s">
        <v>10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3">
      <c r="A342" s="2" t="s">
        <v>127</v>
      </c>
      <c r="B342" s="3" t="s">
        <v>128</v>
      </c>
      <c r="C342" s="1" t="s">
        <v>129</v>
      </c>
      <c r="D342" s="1" t="s">
        <v>10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3">
      <c r="A343" s="2" t="s">
        <v>130</v>
      </c>
      <c r="B343" s="3" t="s">
        <v>131</v>
      </c>
      <c r="C343" s="1" t="s">
        <v>132</v>
      </c>
      <c r="D343" s="1" t="s">
        <v>10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3">
      <c r="A344" s="2" t="s">
        <v>133</v>
      </c>
      <c r="B344" s="3" t="s">
        <v>134</v>
      </c>
      <c r="C344" s="1" t="s">
        <v>135</v>
      </c>
      <c r="D344" s="1" t="s">
        <v>10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3">
      <c r="A345" s="2" t="s">
        <v>136</v>
      </c>
      <c r="B345" s="3" t="s">
        <v>137</v>
      </c>
      <c r="C345" s="1" t="s">
        <v>138</v>
      </c>
      <c r="D345" s="1" t="s">
        <v>10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3">
      <c r="A346" s="2" t="s">
        <v>139</v>
      </c>
      <c r="B346" s="3" t="s">
        <v>140</v>
      </c>
      <c r="C346" s="1" t="s">
        <v>141</v>
      </c>
      <c r="D346" s="1" t="s">
        <v>10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3">
      <c r="A347" s="2" t="s">
        <v>142</v>
      </c>
      <c r="B347" s="3" t="s">
        <v>143</v>
      </c>
      <c r="C347" s="1" t="s">
        <v>144</v>
      </c>
      <c r="D347" s="1" t="s">
        <v>10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3">
      <c r="A348" s="2" t="s">
        <v>142</v>
      </c>
      <c r="B348" s="3" t="s">
        <v>143</v>
      </c>
      <c r="C348" s="1" t="s">
        <v>145</v>
      </c>
      <c r="D348" s="1" t="s">
        <v>10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3">
      <c r="A349" s="2" t="s">
        <v>146</v>
      </c>
      <c r="B349" s="3" t="s">
        <v>147</v>
      </c>
      <c r="C349" s="1" t="s">
        <v>148</v>
      </c>
      <c r="D349" s="1" t="s">
        <v>10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3">
      <c r="A350" s="2" t="s">
        <v>149</v>
      </c>
      <c r="B350" s="3" t="s">
        <v>150</v>
      </c>
      <c r="C350" s="1" t="s">
        <v>151</v>
      </c>
      <c r="D350" s="1" t="s">
        <v>10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3">
      <c r="A351" s="2" t="s">
        <v>152</v>
      </c>
      <c r="B351" s="3" t="s">
        <v>153</v>
      </c>
      <c r="C351" s="1" t="s">
        <v>154</v>
      </c>
      <c r="D351" s="1" t="s">
        <v>10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3">
      <c r="A352" s="2" t="s">
        <v>155</v>
      </c>
      <c r="B352" s="3" t="s">
        <v>156</v>
      </c>
      <c r="C352" s="1" t="s">
        <v>157</v>
      </c>
      <c r="D352" s="1" t="s">
        <v>10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3">
      <c r="A353" s="2" t="s">
        <v>158</v>
      </c>
      <c r="B353" s="3" t="s">
        <v>159</v>
      </c>
      <c r="C353" s="1" t="s">
        <v>160</v>
      </c>
      <c r="D353" s="1" t="s">
        <v>10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3">
      <c r="A354" s="2" t="s">
        <v>161</v>
      </c>
      <c r="B354" s="3" t="s">
        <v>162</v>
      </c>
      <c r="C354" s="1" t="s">
        <v>163</v>
      </c>
      <c r="D354" s="1" t="s">
        <v>10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3">
      <c r="A355" s="2" t="s">
        <v>164</v>
      </c>
      <c r="B355" s="3" t="s">
        <v>165</v>
      </c>
      <c r="C355" s="1" t="s">
        <v>166</v>
      </c>
      <c r="D355" s="1" t="s">
        <v>10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3">
      <c r="A356" s="2" t="s">
        <v>7</v>
      </c>
      <c r="B356" s="3" t="s">
        <v>8</v>
      </c>
      <c r="C356" s="1" t="s">
        <v>9</v>
      </c>
      <c r="D356" s="1" t="s">
        <v>167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3">
      <c r="A357" s="2" t="s">
        <v>11</v>
      </c>
      <c r="B357" s="3" t="s">
        <v>12</v>
      </c>
      <c r="C357" s="1" t="s">
        <v>13</v>
      </c>
      <c r="D357" s="1" t="s">
        <v>167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3">
      <c r="A358" s="2" t="s">
        <v>14</v>
      </c>
      <c r="B358" s="3" t="s">
        <v>15</v>
      </c>
      <c r="C358" s="1" t="s">
        <v>16</v>
      </c>
      <c r="D358" s="1" t="s">
        <v>167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3">
      <c r="A359" s="2" t="s">
        <v>17</v>
      </c>
      <c r="B359" s="3" t="s">
        <v>18</v>
      </c>
      <c r="C359" s="1" t="s">
        <v>19</v>
      </c>
      <c r="D359" s="1" t="s">
        <v>167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3">
      <c r="A360" s="2" t="s">
        <v>20</v>
      </c>
      <c r="B360" s="3" t="s">
        <v>21</v>
      </c>
      <c r="C360" s="1" t="s">
        <v>22</v>
      </c>
      <c r="D360" s="1" t="s">
        <v>167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3">
      <c r="A361" s="2" t="s">
        <v>20</v>
      </c>
      <c r="B361" s="3" t="s">
        <v>21</v>
      </c>
      <c r="C361" s="1" t="s">
        <v>23</v>
      </c>
      <c r="D361" s="1" t="s">
        <v>167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3">
      <c r="A362" s="2" t="s">
        <v>20</v>
      </c>
      <c r="B362" s="3" t="s">
        <v>21</v>
      </c>
      <c r="C362" s="1" t="s">
        <v>24</v>
      </c>
      <c r="D362" s="1" t="s">
        <v>167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3">
      <c r="A363" s="2" t="s">
        <v>20</v>
      </c>
      <c r="B363" s="3" t="s">
        <v>21</v>
      </c>
      <c r="C363" s="1" t="s">
        <v>25</v>
      </c>
      <c r="D363" s="1" t="s">
        <v>167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3">
      <c r="A364" s="2" t="s">
        <v>26</v>
      </c>
      <c r="B364" s="3" t="s">
        <v>27</v>
      </c>
      <c r="C364" s="1" t="s">
        <v>28</v>
      </c>
      <c r="D364" s="1" t="s">
        <v>167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3">
      <c r="A365" s="2" t="s">
        <v>29</v>
      </c>
      <c r="B365" s="3" t="s">
        <v>30</v>
      </c>
      <c r="C365" s="1" t="s">
        <v>31</v>
      </c>
      <c r="D365" s="1" t="s">
        <v>167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3">
      <c r="A366" s="2" t="s">
        <v>32</v>
      </c>
      <c r="B366" s="3" t="s">
        <v>33</v>
      </c>
      <c r="C366" s="1" t="s">
        <v>34</v>
      </c>
      <c r="D366" s="1" t="s">
        <v>167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3">
      <c r="A367" s="2" t="s">
        <v>35</v>
      </c>
      <c r="B367" s="3" t="s">
        <v>36</v>
      </c>
      <c r="C367" s="1" t="s">
        <v>37</v>
      </c>
      <c r="D367" s="1" t="s">
        <v>167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3">
      <c r="A368" s="2" t="s">
        <v>35</v>
      </c>
      <c r="B368" s="3" t="s">
        <v>36</v>
      </c>
      <c r="C368" s="1" t="s">
        <v>38</v>
      </c>
      <c r="D368" s="1" t="s">
        <v>167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3">
      <c r="A369" s="2" t="s">
        <v>39</v>
      </c>
      <c r="B369" s="3" t="s">
        <v>40</v>
      </c>
      <c r="C369" s="1" t="s">
        <v>41</v>
      </c>
      <c r="D369" s="1" t="s">
        <v>167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3">
      <c r="A370" s="2" t="s">
        <v>42</v>
      </c>
      <c r="B370" s="3" t="s">
        <v>43</v>
      </c>
      <c r="C370" s="1" t="s">
        <v>44</v>
      </c>
      <c r="D370" s="1" t="s">
        <v>167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3">
      <c r="A371" s="2" t="s">
        <v>45</v>
      </c>
      <c r="B371" s="3" t="s">
        <v>46</v>
      </c>
      <c r="C371" s="1" t="s">
        <v>47</v>
      </c>
      <c r="D371" s="1" t="s">
        <v>167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3">
      <c r="A372" s="2" t="s">
        <v>48</v>
      </c>
      <c r="B372" s="3" t="s">
        <v>49</v>
      </c>
      <c r="C372" s="1" t="s">
        <v>50</v>
      </c>
      <c r="D372" s="1" t="s">
        <v>167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3">
      <c r="A373" s="2" t="s">
        <v>51</v>
      </c>
      <c r="B373" s="3" t="s">
        <v>52</v>
      </c>
      <c r="C373" s="1" t="s">
        <v>53</v>
      </c>
      <c r="D373" s="1" t="s">
        <v>167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3">
      <c r="A374" s="2" t="s">
        <v>51</v>
      </c>
      <c r="B374" s="3" t="s">
        <v>52</v>
      </c>
      <c r="C374" s="1" t="s">
        <v>54</v>
      </c>
      <c r="D374" s="1" t="s">
        <v>167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3">
      <c r="A375" s="2" t="s">
        <v>55</v>
      </c>
      <c r="B375" s="3" t="s">
        <v>56</v>
      </c>
      <c r="C375" s="1" t="s">
        <v>57</v>
      </c>
      <c r="D375" s="1" t="s">
        <v>167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3">
      <c r="A376" s="2" t="s">
        <v>58</v>
      </c>
      <c r="B376" s="3" t="s">
        <v>59</v>
      </c>
      <c r="C376" s="1" t="s">
        <v>60</v>
      </c>
      <c r="D376" s="1" t="s">
        <v>167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3">
      <c r="A377" s="2" t="s">
        <v>61</v>
      </c>
      <c r="B377" s="3" t="s">
        <v>62</v>
      </c>
      <c r="C377" s="1" t="s">
        <v>63</v>
      </c>
      <c r="D377" s="1" t="s">
        <v>167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3">
      <c r="A378" s="2" t="s">
        <v>64</v>
      </c>
      <c r="B378" s="3" t="s">
        <v>65</v>
      </c>
      <c r="C378" s="1" t="s">
        <v>66</v>
      </c>
      <c r="D378" s="1" t="s">
        <v>167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3">
      <c r="A379" s="2" t="s">
        <v>67</v>
      </c>
      <c r="B379" s="3" t="s">
        <v>68</v>
      </c>
      <c r="C379" s="1" t="s">
        <v>69</v>
      </c>
      <c r="D379" s="1" t="s">
        <v>167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3">
      <c r="A380" s="2" t="s">
        <v>70</v>
      </c>
      <c r="B380" s="3" t="s">
        <v>71</v>
      </c>
      <c r="C380" s="1" t="s">
        <v>72</v>
      </c>
      <c r="D380" s="1" t="s">
        <v>167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3">
      <c r="A381" s="2" t="s">
        <v>70</v>
      </c>
      <c r="B381" s="3" t="s">
        <v>71</v>
      </c>
      <c r="C381" s="1" t="s">
        <v>73</v>
      </c>
      <c r="D381" s="1" t="s">
        <v>167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3">
      <c r="A382" s="2" t="s">
        <v>74</v>
      </c>
      <c r="B382" s="3" t="s">
        <v>75</v>
      </c>
      <c r="C382" s="1" t="s">
        <v>76</v>
      </c>
      <c r="D382" s="1" t="s">
        <v>167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3">
      <c r="A383" s="2" t="s">
        <v>77</v>
      </c>
      <c r="B383" s="3" t="s">
        <v>78</v>
      </c>
      <c r="C383" s="1" t="s">
        <v>79</v>
      </c>
      <c r="D383" s="1" t="s">
        <v>167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3">
      <c r="A384" s="2" t="s">
        <v>80</v>
      </c>
      <c r="B384" s="3" t="s">
        <v>81</v>
      </c>
      <c r="C384" s="1" t="s">
        <v>82</v>
      </c>
      <c r="D384" s="1" t="s">
        <v>167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3">
      <c r="A385" s="2" t="s">
        <v>83</v>
      </c>
      <c r="B385" s="3" t="s">
        <v>84</v>
      </c>
      <c r="C385" s="1" t="s">
        <v>85</v>
      </c>
      <c r="D385" s="1" t="s">
        <v>167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3">
      <c r="A386" s="2" t="s">
        <v>86</v>
      </c>
      <c r="B386" s="3" t="s">
        <v>87</v>
      </c>
      <c r="C386" s="1" t="s">
        <v>88</v>
      </c>
      <c r="D386" s="1" t="s">
        <v>167</v>
      </c>
      <c r="E386" s="4">
        <v>142326.99</v>
      </c>
      <c r="F386" s="5">
        <v>294583.77</v>
      </c>
      <c r="G386" s="6">
        <f t="shared" ref="G386:G449" si="6">E386/F386</f>
        <v>0.4831460674157303</v>
      </c>
      <c r="H386" s="1">
        <v>2019</v>
      </c>
    </row>
    <row r="387" spans="1:8" x14ac:dyDescent="0.3">
      <c r="A387" s="2" t="s">
        <v>89</v>
      </c>
      <c r="B387" s="3" t="s">
        <v>90</v>
      </c>
      <c r="C387" s="1" t="s">
        <v>91</v>
      </c>
      <c r="D387" s="1" t="s">
        <v>167</v>
      </c>
      <c r="E387" s="4">
        <v>190438.25399999999</v>
      </c>
      <c r="F387" s="5">
        <v>360830.37599999999</v>
      </c>
      <c r="G387" s="6">
        <f t="shared" si="6"/>
        <v>0.52777777777777779</v>
      </c>
      <c r="H387" s="1">
        <v>2019</v>
      </c>
    </row>
    <row r="388" spans="1:8" x14ac:dyDescent="0.3">
      <c r="A388" s="2" t="s">
        <v>92</v>
      </c>
      <c r="B388" s="3" t="s">
        <v>93</v>
      </c>
      <c r="C388" s="1" t="s">
        <v>94</v>
      </c>
      <c r="D388" s="1" t="s">
        <v>167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3">
      <c r="A389" s="2" t="s">
        <v>95</v>
      </c>
      <c r="B389" s="3" t="s">
        <v>96</v>
      </c>
      <c r="C389" s="1" t="s">
        <v>97</v>
      </c>
      <c r="D389" s="1" t="s">
        <v>167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3">
      <c r="A390" s="2" t="s">
        <v>98</v>
      </c>
      <c r="B390" s="3" t="s">
        <v>99</v>
      </c>
      <c r="C390" s="1" t="s">
        <v>100</v>
      </c>
      <c r="D390" s="1" t="s">
        <v>167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3">
      <c r="A391" s="2" t="s">
        <v>101</v>
      </c>
      <c r="B391" s="3" t="s">
        <v>102</v>
      </c>
      <c r="C391" s="1" t="s">
        <v>103</v>
      </c>
      <c r="D391" s="1" t="s">
        <v>167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3">
      <c r="A392" s="2" t="s">
        <v>104</v>
      </c>
      <c r="B392" s="3" t="s">
        <v>105</v>
      </c>
      <c r="C392" s="1" t="s">
        <v>106</v>
      </c>
      <c r="D392" s="1" t="s">
        <v>167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3">
      <c r="A393" s="2" t="s">
        <v>107</v>
      </c>
      <c r="B393" s="3" t="s">
        <v>108</v>
      </c>
      <c r="C393" s="1" t="s">
        <v>109</v>
      </c>
      <c r="D393" s="1" t="s">
        <v>167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3">
      <c r="A394" s="2" t="s">
        <v>110</v>
      </c>
      <c r="B394" s="3" t="s">
        <v>111</v>
      </c>
      <c r="C394" s="1" t="s">
        <v>112</v>
      </c>
      <c r="D394" s="1" t="s">
        <v>167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3">
      <c r="A395" s="2" t="s">
        <v>113</v>
      </c>
      <c r="B395" s="3" t="s">
        <v>114</v>
      </c>
      <c r="C395" s="1" t="s">
        <v>115</v>
      </c>
      <c r="D395" s="1" t="s">
        <v>167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3">
      <c r="A396" s="2" t="s">
        <v>113</v>
      </c>
      <c r="B396" s="3" t="s">
        <v>114</v>
      </c>
      <c r="C396" s="1" t="s">
        <v>116</v>
      </c>
      <c r="D396" s="1" t="s">
        <v>167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3">
      <c r="A397" s="2" t="s">
        <v>113</v>
      </c>
      <c r="B397" s="3" t="s">
        <v>114</v>
      </c>
      <c r="C397" s="1" t="s">
        <v>117</v>
      </c>
      <c r="D397" s="1" t="s">
        <v>167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3">
      <c r="A398" s="2" t="s">
        <v>118</v>
      </c>
      <c r="B398" s="3" t="s">
        <v>119</v>
      </c>
      <c r="C398" s="1" t="s">
        <v>120</v>
      </c>
      <c r="D398" s="1" t="s">
        <v>167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3">
      <c r="A399" s="2" t="s">
        <v>121</v>
      </c>
      <c r="B399" s="3" t="s">
        <v>122</v>
      </c>
      <c r="C399" s="1" t="s">
        <v>123</v>
      </c>
      <c r="D399" s="1" t="s">
        <v>167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3">
      <c r="A400" s="2" t="s">
        <v>124</v>
      </c>
      <c r="B400" s="3" t="s">
        <v>125</v>
      </c>
      <c r="C400" s="1" t="s">
        <v>126</v>
      </c>
      <c r="D400" s="1" t="s">
        <v>167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3">
      <c r="A401" s="2" t="s">
        <v>127</v>
      </c>
      <c r="B401" s="3" t="s">
        <v>128</v>
      </c>
      <c r="C401" s="1" t="s">
        <v>129</v>
      </c>
      <c r="D401" s="1" t="s">
        <v>167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3">
      <c r="A402" s="2" t="s">
        <v>130</v>
      </c>
      <c r="B402" s="3" t="s">
        <v>131</v>
      </c>
      <c r="C402" s="1" t="s">
        <v>132</v>
      </c>
      <c r="D402" s="1" t="s">
        <v>167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3">
      <c r="A403" s="2" t="s">
        <v>133</v>
      </c>
      <c r="B403" s="3" t="s">
        <v>134</v>
      </c>
      <c r="C403" s="1" t="s">
        <v>135</v>
      </c>
      <c r="D403" s="1" t="s">
        <v>167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3">
      <c r="A404" s="2" t="s">
        <v>136</v>
      </c>
      <c r="B404" s="3" t="s">
        <v>137</v>
      </c>
      <c r="C404" s="1" t="s">
        <v>138</v>
      </c>
      <c r="D404" s="1" t="s">
        <v>167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3">
      <c r="A405" s="2" t="s">
        <v>139</v>
      </c>
      <c r="B405" s="3" t="s">
        <v>140</v>
      </c>
      <c r="C405" s="1" t="s">
        <v>141</v>
      </c>
      <c r="D405" s="1" t="s">
        <v>167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3">
      <c r="A406" s="2" t="s">
        <v>142</v>
      </c>
      <c r="B406" s="3" t="s">
        <v>143</v>
      </c>
      <c r="C406" s="1" t="s">
        <v>144</v>
      </c>
      <c r="D406" s="1" t="s">
        <v>167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3">
      <c r="A407" s="2" t="s">
        <v>142</v>
      </c>
      <c r="B407" s="3" t="s">
        <v>143</v>
      </c>
      <c r="C407" s="1" t="s">
        <v>145</v>
      </c>
      <c r="D407" s="1" t="s">
        <v>167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3">
      <c r="A408" s="2" t="s">
        <v>146</v>
      </c>
      <c r="B408" s="3" t="s">
        <v>147</v>
      </c>
      <c r="C408" s="1" t="s">
        <v>148</v>
      </c>
      <c r="D408" s="1" t="s">
        <v>167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3">
      <c r="A409" s="2" t="s">
        <v>149</v>
      </c>
      <c r="B409" s="3" t="s">
        <v>150</v>
      </c>
      <c r="C409" s="1" t="s">
        <v>151</v>
      </c>
      <c r="D409" s="1" t="s">
        <v>167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3">
      <c r="A410" s="2" t="s">
        <v>152</v>
      </c>
      <c r="B410" s="3" t="s">
        <v>153</v>
      </c>
      <c r="C410" s="1" t="s">
        <v>154</v>
      </c>
      <c r="D410" s="1" t="s">
        <v>167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3">
      <c r="A411" s="2" t="s">
        <v>155</v>
      </c>
      <c r="B411" s="3" t="s">
        <v>156</v>
      </c>
      <c r="C411" s="1" t="s">
        <v>157</v>
      </c>
      <c r="D411" s="1" t="s">
        <v>167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3">
      <c r="A412" s="2" t="s">
        <v>158</v>
      </c>
      <c r="B412" s="3" t="s">
        <v>159</v>
      </c>
      <c r="C412" s="1" t="s">
        <v>160</v>
      </c>
      <c r="D412" s="1" t="s">
        <v>167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3">
      <c r="A413" s="2" t="s">
        <v>161</v>
      </c>
      <c r="B413" s="3" t="s">
        <v>162</v>
      </c>
      <c r="C413" s="1" t="s">
        <v>163</v>
      </c>
      <c r="D413" s="1" t="s">
        <v>167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3">
      <c r="A414" s="2" t="s">
        <v>164</v>
      </c>
      <c r="B414" s="3" t="s">
        <v>165</v>
      </c>
      <c r="C414" s="1" t="s">
        <v>166</v>
      </c>
      <c r="D414" s="1" t="s">
        <v>167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3">
      <c r="A415" s="2" t="s">
        <v>7</v>
      </c>
      <c r="B415" s="3" t="s">
        <v>8</v>
      </c>
      <c r="C415" s="1" t="s">
        <v>9</v>
      </c>
      <c r="D415" s="1" t="s">
        <v>168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3">
      <c r="A416" s="2" t="s">
        <v>11</v>
      </c>
      <c r="B416" s="3" t="s">
        <v>12</v>
      </c>
      <c r="C416" s="1" t="s">
        <v>13</v>
      </c>
      <c r="D416" s="1" t="s">
        <v>168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3">
      <c r="A417" s="2" t="s">
        <v>14</v>
      </c>
      <c r="B417" s="3" t="s">
        <v>15</v>
      </c>
      <c r="C417" s="1" t="s">
        <v>16</v>
      </c>
      <c r="D417" s="1" t="s">
        <v>168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3">
      <c r="A418" s="2" t="s">
        <v>17</v>
      </c>
      <c r="B418" s="3" t="s">
        <v>18</v>
      </c>
      <c r="C418" s="1" t="s">
        <v>19</v>
      </c>
      <c r="D418" s="1" t="s">
        <v>168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3">
      <c r="A419" s="2" t="s">
        <v>20</v>
      </c>
      <c r="B419" s="3" t="s">
        <v>21</v>
      </c>
      <c r="C419" s="1" t="s">
        <v>22</v>
      </c>
      <c r="D419" s="1" t="s">
        <v>168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3">
      <c r="A420" s="2" t="s">
        <v>20</v>
      </c>
      <c r="B420" s="3" t="s">
        <v>21</v>
      </c>
      <c r="C420" s="1" t="s">
        <v>23</v>
      </c>
      <c r="D420" s="1" t="s">
        <v>168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3">
      <c r="A421" s="2" t="s">
        <v>20</v>
      </c>
      <c r="B421" s="3" t="s">
        <v>21</v>
      </c>
      <c r="C421" s="1" t="s">
        <v>24</v>
      </c>
      <c r="D421" s="1" t="s">
        <v>168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3">
      <c r="A422" s="2" t="s">
        <v>20</v>
      </c>
      <c r="B422" s="3" t="s">
        <v>21</v>
      </c>
      <c r="C422" s="1" t="s">
        <v>25</v>
      </c>
      <c r="D422" s="1" t="s">
        <v>168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3">
      <c r="A423" s="2" t="s">
        <v>26</v>
      </c>
      <c r="B423" s="3" t="s">
        <v>27</v>
      </c>
      <c r="C423" s="1" t="s">
        <v>28</v>
      </c>
      <c r="D423" s="1" t="s">
        <v>168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3">
      <c r="A424" s="2" t="s">
        <v>29</v>
      </c>
      <c r="B424" s="3" t="s">
        <v>30</v>
      </c>
      <c r="C424" s="1" t="s">
        <v>31</v>
      </c>
      <c r="D424" s="1" t="s">
        <v>168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3">
      <c r="A425" s="2" t="s">
        <v>32</v>
      </c>
      <c r="B425" s="3" t="s">
        <v>33</v>
      </c>
      <c r="C425" s="1" t="s">
        <v>34</v>
      </c>
      <c r="D425" s="1" t="s">
        <v>168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3">
      <c r="A426" s="2" t="s">
        <v>35</v>
      </c>
      <c r="B426" s="3" t="s">
        <v>36</v>
      </c>
      <c r="C426" s="1" t="s">
        <v>37</v>
      </c>
      <c r="D426" s="1" t="s">
        <v>168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3">
      <c r="A427" s="2" t="s">
        <v>35</v>
      </c>
      <c r="B427" s="3" t="s">
        <v>36</v>
      </c>
      <c r="C427" s="1" t="s">
        <v>38</v>
      </c>
      <c r="D427" s="1" t="s">
        <v>168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3">
      <c r="A428" s="2" t="s">
        <v>39</v>
      </c>
      <c r="B428" s="3" t="s">
        <v>40</v>
      </c>
      <c r="C428" s="1" t="s">
        <v>41</v>
      </c>
      <c r="D428" s="1" t="s">
        <v>168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3">
      <c r="A429" s="2" t="s">
        <v>42</v>
      </c>
      <c r="B429" s="3" t="s">
        <v>43</v>
      </c>
      <c r="C429" s="1" t="s">
        <v>44</v>
      </c>
      <c r="D429" s="1" t="s">
        <v>168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3">
      <c r="A430" s="2" t="s">
        <v>45</v>
      </c>
      <c r="B430" s="3" t="s">
        <v>46</v>
      </c>
      <c r="C430" s="1" t="s">
        <v>47</v>
      </c>
      <c r="D430" s="1" t="s">
        <v>168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3">
      <c r="A431" s="2" t="s">
        <v>48</v>
      </c>
      <c r="B431" s="3" t="s">
        <v>49</v>
      </c>
      <c r="C431" s="1" t="s">
        <v>50</v>
      </c>
      <c r="D431" s="1" t="s">
        <v>168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3">
      <c r="A432" s="2" t="s">
        <v>51</v>
      </c>
      <c r="B432" s="3" t="s">
        <v>52</v>
      </c>
      <c r="C432" s="1" t="s">
        <v>53</v>
      </c>
      <c r="D432" s="1" t="s">
        <v>168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3">
      <c r="A433" s="2" t="s">
        <v>51</v>
      </c>
      <c r="B433" s="3" t="s">
        <v>52</v>
      </c>
      <c r="C433" s="1" t="s">
        <v>54</v>
      </c>
      <c r="D433" s="1" t="s">
        <v>168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3">
      <c r="A434" s="2" t="s">
        <v>55</v>
      </c>
      <c r="B434" s="3" t="s">
        <v>56</v>
      </c>
      <c r="C434" s="1" t="s">
        <v>57</v>
      </c>
      <c r="D434" s="1" t="s">
        <v>168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3">
      <c r="A435" s="2" t="s">
        <v>58</v>
      </c>
      <c r="B435" s="3" t="s">
        <v>59</v>
      </c>
      <c r="C435" s="1" t="s">
        <v>60</v>
      </c>
      <c r="D435" s="1" t="s">
        <v>168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3">
      <c r="A436" s="2" t="s">
        <v>61</v>
      </c>
      <c r="B436" s="3" t="s">
        <v>62</v>
      </c>
      <c r="C436" s="1" t="s">
        <v>63</v>
      </c>
      <c r="D436" s="1" t="s">
        <v>168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3">
      <c r="A437" s="2" t="s">
        <v>64</v>
      </c>
      <c r="B437" s="3" t="s">
        <v>65</v>
      </c>
      <c r="C437" s="1" t="s">
        <v>66</v>
      </c>
      <c r="D437" s="1" t="s">
        <v>168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3">
      <c r="A438" s="2" t="s">
        <v>67</v>
      </c>
      <c r="B438" s="3" t="s">
        <v>68</v>
      </c>
      <c r="C438" s="1" t="s">
        <v>69</v>
      </c>
      <c r="D438" s="1" t="s">
        <v>168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3">
      <c r="A439" s="2" t="s">
        <v>70</v>
      </c>
      <c r="B439" s="3" t="s">
        <v>71</v>
      </c>
      <c r="C439" s="1" t="s">
        <v>72</v>
      </c>
      <c r="D439" s="1" t="s">
        <v>168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3">
      <c r="A440" s="2" t="s">
        <v>70</v>
      </c>
      <c r="B440" s="3" t="s">
        <v>71</v>
      </c>
      <c r="C440" s="1" t="s">
        <v>73</v>
      </c>
      <c r="D440" s="1" t="s">
        <v>168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3">
      <c r="A441" s="2" t="s">
        <v>74</v>
      </c>
      <c r="B441" s="3" t="s">
        <v>75</v>
      </c>
      <c r="C441" s="1" t="s">
        <v>76</v>
      </c>
      <c r="D441" s="1" t="s">
        <v>168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3">
      <c r="A442" s="2" t="s">
        <v>77</v>
      </c>
      <c r="B442" s="3" t="s">
        <v>78</v>
      </c>
      <c r="C442" s="1" t="s">
        <v>79</v>
      </c>
      <c r="D442" s="1" t="s">
        <v>168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3">
      <c r="A443" s="2" t="s">
        <v>80</v>
      </c>
      <c r="B443" s="3" t="s">
        <v>81</v>
      </c>
      <c r="C443" s="1" t="s">
        <v>82</v>
      </c>
      <c r="D443" s="1" t="s">
        <v>168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3">
      <c r="A444" s="2" t="s">
        <v>83</v>
      </c>
      <c r="B444" s="3" t="s">
        <v>84</v>
      </c>
      <c r="C444" s="1" t="s">
        <v>85</v>
      </c>
      <c r="D444" s="1" t="s">
        <v>168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3">
      <c r="A445" s="2" t="s">
        <v>86</v>
      </c>
      <c r="B445" s="3" t="s">
        <v>87</v>
      </c>
      <c r="C445" s="1" t="s">
        <v>88</v>
      </c>
      <c r="D445" s="1" t="s">
        <v>168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3">
      <c r="A446" s="2" t="s">
        <v>89</v>
      </c>
      <c r="B446" s="3" t="s">
        <v>90</v>
      </c>
      <c r="C446" s="1" t="s">
        <v>91</v>
      </c>
      <c r="D446" s="1" t="s">
        <v>168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3">
      <c r="A447" s="2" t="s">
        <v>92</v>
      </c>
      <c r="B447" s="3" t="s">
        <v>93</v>
      </c>
      <c r="C447" s="1" t="s">
        <v>94</v>
      </c>
      <c r="D447" s="1" t="s">
        <v>168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3">
      <c r="A448" s="2" t="s">
        <v>95</v>
      </c>
      <c r="B448" s="3" t="s">
        <v>96</v>
      </c>
      <c r="C448" s="1" t="s">
        <v>97</v>
      </c>
      <c r="D448" s="1" t="s">
        <v>168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3">
      <c r="A449" s="2" t="s">
        <v>98</v>
      </c>
      <c r="B449" s="3" t="s">
        <v>99</v>
      </c>
      <c r="C449" s="1" t="s">
        <v>100</v>
      </c>
      <c r="D449" s="1" t="s">
        <v>168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3">
      <c r="A450" s="2" t="s">
        <v>101</v>
      </c>
      <c r="B450" s="3" t="s">
        <v>102</v>
      </c>
      <c r="C450" s="1" t="s">
        <v>103</v>
      </c>
      <c r="D450" s="1" t="s">
        <v>168</v>
      </c>
      <c r="E450" s="4">
        <v>133226.96400000001</v>
      </c>
      <c r="F450" s="5">
        <v>139673.43000000002</v>
      </c>
      <c r="G450" s="6">
        <f t="shared" ref="G450:G513" si="7">E450/F450</f>
        <v>0.95384615384615379</v>
      </c>
      <c r="H450" s="1">
        <v>2019</v>
      </c>
    </row>
    <row r="451" spans="1:8" x14ac:dyDescent="0.3">
      <c r="A451" s="2" t="s">
        <v>104</v>
      </c>
      <c r="B451" s="3" t="s">
        <v>105</v>
      </c>
      <c r="C451" s="1" t="s">
        <v>106</v>
      </c>
      <c r="D451" s="1" t="s">
        <v>168</v>
      </c>
      <c r="E451" s="4">
        <v>527773.82400000014</v>
      </c>
      <c r="F451" s="5">
        <v>372883.68000000005</v>
      </c>
      <c r="G451" s="6">
        <f t="shared" si="7"/>
        <v>1.4153846153846155</v>
      </c>
      <c r="H451" s="1">
        <v>2019</v>
      </c>
    </row>
    <row r="452" spans="1:8" x14ac:dyDescent="0.3">
      <c r="A452" s="2" t="s">
        <v>107</v>
      </c>
      <c r="B452" s="3" t="s">
        <v>108</v>
      </c>
      <c r="C452" s="1" t="s">
        <v>109</v>
      </c>
      <c r="D452" s="1" t="s">
        <v>168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3">
      <c r="A453" s="2" t="s">
        <v>110</v>
      </c>
      <c r="B453" s="3" t="s">
        <v>111</v>
      </c>
      <c r="C453" s="1" t="s">
        <v>112</v>
      </c>
      <c r="D453" s="1" t="s">
        <v>168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3">
      <c r="A454" s="2" t="s">
        <v>113</v>
      </c>
      <c r="B454" s="3" t="s">
        <v>114</v>
      </c>
      <c r="C454" s="1" t="s">
        <v>115</v>
      </c>
      <c r="D454" s="1" t="s">
        <v>168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3">
      <c r="A455" s="2" t="s">
        <v>113</v>
      </c>
      <c r="B455" s="3" t="s">
        <v>114</v>
      </c>
      <c r="C455" s="1" t="s">
        <v>116</v>
      </c>
      <c r="D455" s="1" t="s">
        <v>168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3">
      <c r="A456" s="2" t="s">
        <v>113</v>
      </c>
      <c r="B456" s="3" t="s">
        <v>114</v>
      </c>
      <c r="C456" s="1" t="s">
        <v>117</v>
      </c>
      <c r="D456" s="1" t="s">
        <v>168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3">
      <c r="A457" s="2" t="s">
        <v>118</v>
      </c>
      <c r="B457" s="3" t="s">
        <v>119</v>
      </c>
      <c r="C457" s="1" t="s">
        <v>120</v>
      </c>
      <c r="D457" s="1" t="s">
        <v>168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3">
      <c r="A458" s="2" t="s">
        <v>121</v>
      </c>
      <c r="B458" s="3" t="s">
        <v>122</v>
      </c>
      <c r="C458" s="1" t="s">
        <v>123</v>
      </c>
      <c r="D458" s="1" t="s">
        <v>168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3">
      <c r="A459" s="2" t="s">
        <v>124</v>
      </c>
      <c r="B459" s="3" t="s">
        <v>125</v>
      </c>
      <c r="C459" s="1" t="s">
        <v>126</v>
      </c>
      <c r="D459" s="1" t="s">
        <v>168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3">
      <c r="A460" s="2" t="s">
        <v>127</v>
      </c>
      <c r="B460" s="3" t="s">
        <v>128</v>
      </c>
      <c r="C460" s="1" t="s">
        <v>129</v>
      </c>
      <c r="D460" s="1" t="s">
        <v>168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3">
      <c r="A461" s="2" t="s">
        <v>130</v>
      </c>
      <c r="B461" s="3" t="s">
        <v>131</v>
      </c>
      <c r="C461" s="1" t="s">
        <v>132</v>
      </c>
      <c r="D461" s="1" t="s">
        <v>168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3">
      <c r="A462" s="2" t="s">
        <v>133</v>
      </c>
      <c r="B462" s="3" t="s">
        <v>134</v>
      </c>
      <c r="C462" s="1" t="s">
        <v>135</v>
      </c>
      <c r="D462" s="1" t="s">
        <v>168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3">
      <c r="A463" s="2" t="s">
        <v>136</v>
      </c>
      <c r="B463" s="3" t="s">
        <v>137</v>
      </c>
      <c r="C463" s="1" t="s">
        <v>138</v>
      </c>
      <c r="D463" s="1" t="s">
        <v>168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3">
      <c r="A464" s="2" t="s">
        <v>139</v>
      </c>
      <c r="B464" s="3" t="s">
        <v>140</v>
      </c>
      <c r="C464" s="1" t="s">
        <v>141</v>
      </c>
      <c r="D464" s="1" t="s">
        <v>168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3">
      <c r="A465" s="2" t="s">
        <v>142</v>
      </c>
      <c r="B465" s="3" t="s">
        <v>143</v>
      </c>
      <c r="C465" s="1" t="s">
        <v>144</v>
      </c>
      <c r="D465" s="1" t="s">
        <v>168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3">
      <c r="A466" s="2" t="s">
        <v>142</v>
      </c>
      <c r="B466" s="3" t="s">
        <v>143</v>
      </c>
      <c r="C466" s="1" t="s">
        <v>145</v>
      </c>
      <c r="D466" s="1" t="s">
        <v>168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3">
      <c r="A467" s="2" t="s">
        <v>146</v>
      </c>
      <c r="B467" s="3" t="s">
        <v>147</v>
      </c>
      <c r="C467" s="1" t="s">
        <v>148</v>
      </c>
      <c r="D467" s="1" t="s">
        <v>168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3">
      <c r="A468" s="2" t="s">
        <v>149</v>
      </c>
      <c r="B468" s="3" t="s">
        <v>150</v>
      </c>
      <c r="C468" s="1" t="s">
        <v>151</v>
      </c>
      <c r="D468" s="1" t="s">
        <v>168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3">
      <c r="A469" s="2" t="s">
        <v>152</v>
      </c>
      <c r="B469" s="3" t="s">
        <v>153</v>
      </c>
      <c r="C469" s="1" t="s">
        <v>154</v>
      </c>
      <c r="D469" s="1" t="s">
        <v>168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3">
      <c r="A470" s="2" t="s">
        <v>155</v>
      </c>
      <c r="B470" s="3" t="s">
        <v>156</v>
      </c>
      <c r="C470" s="1" t="s">
        <v>157</v>
      </c>
      <c r="D470" s="1" t="s">
        <v>168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3">
      <c r="A471" s="2" t="s">
        <v>158</v>
      </c>
      <c r="B471" s="3" t="s">
        <v>159</v>
      </c>
      <c r="C471" s="1" t="s">
        <v>160</v>
      </c>
      <c r="D471" s="1" t="s">
        <v>168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3">
      <c r="A472" s="2" t="s">
        <v>161</v>
      </c>
      <c r="B472" s="3" t="s">
        <v>162</v>
      </c>
      <c r="C472" s="1" t="s">
        <v>163</v>
      </c>
      <c r="D472" s="1" t="s">
        <v>168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3">
      <c r="A473" s="2" t="s">
        <v>164</v>
      </c>
      <c r="B473" s="3" t="s">
        <v>165</v>
      </c>
      <c r="C473" s="1" t="s">
        <v>166</v>
      </c>
      <c r="D473" s="1" t="s">
        <v>168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3">
      <c r="A474" s="2" t="s">
        <v>7</v>
      </c>
      <c r="B474" s="3" t="s">
        <v>8</v>
      </c>
      <c r="C474" s="1" t="s">
        <v>9</v>
      </c>
      <c r="D474" s="1" t="s">
        <v>169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3">
      <c r="A475" s="2" t="s">
        <v>11</v>
      </c>
      <c r="B475" s="3" t="s">
        <v>12</v>
      </c>
      <c r="C475" s="1" t="s">
        <v>13</v>
      </c>
      <c r="D475" s="1" t="s">
        <v>169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3">
      <c r="A476" s="2" t="s">
        <v>14</v>
      </c>
      <c r="B476" s="3" t="s">
        <v>15</v>
      </c>
      <c r="C476" s="1" t="s">
        <v>16</v>
      </c>
      <c r="D476" s="1" t="s">
        <v>169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3">
      <c r="A477" s="2" t="s">
        <v>17</v>
      </c>
      <c r="B477" s="3" t="s">
        <v>18</v>
      </c>
      <c r="C477" s="1" t="s">
        <v>19</v>
      </c>
      <c r="D477" s="1" t="s">
        <v>169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3">
      <c r="A478" s="2" t="s">
        <v>20</v>
      </c>
      <c r="B478" s="3" t="s">
        <v>21</v>
      </c>
      <c r="C478" s="1" t="s">
        <v>22</v>
      </c>
      <c r="D478" s="1" t="s">
        <v>169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3">
      <c r="A479" s="2" t="s">
        <v>20</v>
      </c>
      <c r="B479" s="3" t="s">
        <v>21</v>
      </c>
      <c r="C479" s="1" t="s">
        <v>23</v>
      </c>
      <c r="D479" s="1" t="s">
        <v>169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3">
      <c r="A480" s="2" t="s">
        <v>20</v>
      </c>
      <c r="B480" s="3" t="s">
        <v>21</v>
      </c>
      <c r="C480" s="1" t="s">
        <v>24</v>
      </c>
      <c r="D480" s="1" t="s">
        <v>169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3">
      <c r="A481" s="2" t="s">
        <v>20</v>
      </c>
      <c r="B481" s="3" t="s">
        <v>21</v>
      </c>
      <c r="C481" s="1" t="s">
        <v>25</v>
      </c>
      <c r="D481" s="1" t="s">
        <v>169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3">
      <c r="A482" s="2" t="s">
        <v>26</v>
      </c>
      <c r="B482" s="3" t="s">
        <v>27</v>
      </c>
      <c r="C482" s="1" t="s">
        <v>28</v>
      </c>
      <c r="D482" s="1" t="s">
        <v>169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3">
      <c r="A483" s="2" t="s">
        <v>29</v>
      </c>
      <c r="B483" s="3" t="s">
        <v>30</v>
      </c>
      <c r="C483" s="1" t="s">
        <v>31</v>
      </c>
      <c r="D483" s="1" t="s">
        <v>169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3">
      <c r="A484" s="2" t="s">
        <v>32</v>
      </c>
      <c r="B484" s="3" t="s">
        <v>33</v>
      </c>
      <c r="C484" s="1" t="s">
        <v>34</v>
      </c>
      <c r="D484" s="1" t="s">
        <v>169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3">
      <c r="A485" s="2" t="s">
        <v>35</v>
      </c>
      <c r="B485" s="3" t="s">
        <v>36</v>
      </c>
      <c r="C485" s="1" t="s">
        <v>37</v>
      </c>
      <c r="D485" s="1" t="s">
        <v>169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3">
      <c r="A486" s="2" t="s">
        <v>35</v>
      </c>
      <c r="B486" s="3" t="s">
        <v>36</v>
      </c>
      <c r="C486" s="1" t="s">
        <v>38</v>
      </c>
      <c r="D486" s="1" t="s">
        <v>169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3">
      <c r="A487" s="2" t="s">
        <v>39</v>
      </c>
      <c r="B487" s="3" t="s">
        <v>40</v>
      </c>
      <c r="C487" s="1" t="s">
        <v>41</v>
      </c>
      <c r="D487" s="1" t="s">
        <v>169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3">
      <c r="A488" s="2" t="s">
        <v>42</v>
      </c>
      <c r="B488" s="3" t="s">
        <v>43</v>
      </c>
      <c r="C488" s="1" t="s">
        <v>44</v>
      </c>
      <c r="D488" s="1" t="s">
        <v>169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3">
      <c r="A489" s="2" t="s">
        <v>45</v>
      </c>
      <c r="B489" s="3" t="s">
        <v>46</v>
      </c>
      <c r="C489" s="1" t="s">
        <v>47</v>
      </c>
      <c r="D489" s="1" t="s">
        <v>169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3">
      <c r="A490" s="2" t="s">
        <v>48</v>
      </c>
      <c r="B490" s="3" t="s">
        <v>49</v>
      </c>
      <c r="C490" s="1" t="s">
        <v>50</v>
      </c>
      <c r="D490" s="1" t="s">
        <v>169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3">
      <c r="A491" s="2" t="s">
        <v>51</v>
      </c>
      <c r="B491" s="3" t="s">
        <v>52</v>
      </c>
      <c r="C491" s="1" t="s">
        <v>53</v>
      </c>
      <c r="D491" s="1" t="s">
        <v>169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3">
      <c r="A492" s="2" t="s">
        <v>51</v>
      </c>
      <c r="B492" s="3" t="s">
        <v>52</v>
      </c>
      <c r="C492" s="1" t="s">
        <v>54</v>
      </c>
      <c r="D492" s="1" t="s">
        <v>169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3">
      <c r="A493" s="2" t="s">
        <v>55</v>
      </c>
      <c r="B493" s="3" t="s">
        <v>56</v>
      </c>
      <c r="C493" s="1" t="s">
        <v>57</v>
      </c>
      <c r="D493" s="1" t="s">
        <v>169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3">
      <c r="A494" s="2" t="s">
        <v>58</v>
      </c>
      <c r="B494" s="3" t="s">
        <v>59</v>
      </c>
      <c r="C494" s="1" t="s">
        <v>60</v>
      </c>
      <c r="D494" s="1" t="s">
        <v>169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3">
      <c r="A495" s="2" t="s">
        <v>61</v>
      </c>
      <c r="B495" s="3" t="s">
        <v>62</v>
      </c>
      <c r="C495" s="1" t="s">
        <v>63</v>
      </c>
      <c r="D495" s="1" t="s">
        <v>169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3">
      <c r="A496" s="2" t="s">
        <v>64</v>
      </c>
      <c r="B496" s="3" t="s">
        <v>65</v>
      </c>
      <c r="C496" s="1" t="s">
        <v>66</v>
      </c>
      <c r="D496" s="1" t="s">
        <v>169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3">
      <c r="A497" s="2" t="s">
        <v>67</v>
      </c>
      <c r="B497" s="3" t="s">
        <v>68</v>
      </c>
      <c r="C497" s="1" t="s">
        <v>69</v>
      </c>
      <c r="D497" s="1" t="s">
        <v>169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3">
      <c r="A498" s="2" t="s">
        <v>70</v>
      </c>
      <c r="B498" s="3" t="s">
        <v>71</v>
      </c>
      <c r="C498" s="1" t="s">
        <v>72</v>
      </c>
      <c r="D498" s="1" t="s">
        <v>169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3">
      <c r="A499" s="2" t="s">
        <v>70</v>
      </c>
      <c r="B499" s="3" t="s">
        <v>71</v>
      </c>
      <c r="C499" s="1" t="s">
        <v>73</v>
      </c>
      <c r="D499" s="1" t="s">
        <v>169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3">
      <c r="A500" s="2" t="s">
        <v>74</v>
      </c>
      <c r="B500" s="3" t="s">
        <v>75</v>
      </c>
      <c r="C500" s="1" t="s">
        <v>76</v>
      </c>
      <c r="D500" s="1" t="s">
        <v>169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3">
      <c r="A501" s="2" t="s">
        <v>77</v>
      </c>
      <c r="B501" s="3" t="s">
        <v>78</v>
      </c>
      <c r="C501" s="1" t="s">
        <v>79</v>
      </c>
      <c r="D501" s="1" t="s">
        <v>169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3">
      <c r="A502" s="2" t="s">
        <v>80</v>
      </c>
      <c r="B502" s="3" t="s">
        <v>81</v>
      </c>
      <c r="C502" s="1" t="s">
        <v>82</v>
      </c>
      <c r="D502" s="1" t="s">
        <v>169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3">
      <c r="A503" s="2" t="s">
        <v>83</v>
      </c>
      <c r="B503" s="3" t="s">
        <v>84</v>
      </c>
      <c r="C503" s="1" t="s">
        <v>85</v>
      </c>
      <c r="D503" s="1" t="s">
        <v>169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3">
      <c r="A504" s="2" t="s">
        <v>86</v>
      </c>
      <c r="B504" s="3" t="s">
        <v>87</v>
      </c>
      <c r="C504" s="1" t="s">
        <v>88</v>
      </c>
      <c r="D504" s="1" t="s">
        <v>169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3">
      <c r="A505" s="2" t="s">
        <v>89</v>
      </c>
      <c r="B505" s="3" t="s">
        <v>90</v>
      </c>
      <c r="C505" s="1" t="s">
        <v>91</v>
      </c>
      <c r="D505" s="1" t="s">
        <v>169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3">
      <c r="A506" s="2" t="s">
        <v>92</v>
      </c>
      <c r="B506" s="3" t="s">
        <v>93</v>
      </c>
      <c r="C506" s="1" t="s">
        <v>94</v>
      </c>
      <c r="D506" s="1" t="s">
        <v>169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3">
      <c r="A507" s="2" t="s">
        <v>95</v>
      </c>
      <c r="B507" s="3" t="s">
        <v>96</v>
      </c>
      <c r="C507" s="1" t="s">
        <v>97</v>
      </c>
      <c r="D507" s="1" t="s">
        <v>169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3">
      <c r="A508" s="2" t="s">
        <v>98</v>
      </c>
      <c r="B508" s="3" t="s">
        <v>99</v>
      </c>
      <c r="C508" s="1" t="s">
        <v>100</v>
      </c>
      <c r="D508" s="1" t="s">
        <v>169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3">
      <c r="A509" s="2" t="s">
        <v>101</v>
      </c>
      <c r="B509" s="3" t="s">
        <v>102</v>
      </c>
      <c r="C509" s="1" t="s">
        <v>103</v>
      </c>
      <c r="D509" s="1" t="s">
        <v>169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3">
      <c r="A510" s="2" t="s">
        <v>104</v>
      </c>
      <c r="B510" s="3" t="s">
        <v>105</v>
      </c>
      <c r="C510" s="1" t="s">
        <v>106</v>
      </c>
      <c r="D510" s="1" t="s">
        <v>169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3">
      <c r="A511" s="2" t="s">
        <v>107</v>
      </c>
      <c r="B511" s="3" t="s">
        <v>108</v>
      </c>
      <c r="C511" s="1" t="s">
        <v>109</v>
      </c>
      <c r="D511" s="1" t="s">
        <v>169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3">
      <c r="A512" s="2" t="s">
        <v>110</v>
      </c>
      <c r="B512" s="3" t="s">
        <v>111</v>
      </c>
      <c r="C512" s="1" t="s">
        <v>112</v>
      </c>
      <c r="D512" s="1" t="s">
        <v>169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3">
      <c r="A513" s="2" t="s">
        <v>113</v>
      </c>
      <c r="B513" s="3" t="s">
        <v>114</v>
      </c>
      <c r="C513" s="1" t="s">
        <v>115</v>
      </c>
      <c r="D513" s="1" t="s">
        <v>169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3">
      <c r="A514" s="2" t="s">
        <v>113</v>
      </c>
      <c r="B514" s="3" t="s">
        <v>114</v>
      </c>
      <c r="C514" s="1" t="s">
        <v>116</v>
      </c>
      <c r="D514" s="1" t="s">
        <v>169</v>
      </c>
      <c r="E514" s="4">
        <v>469137.00599999999</v>
      </c>
      <c r="F514" s="5">
        <v>406203.99300000002</v>
      </c>
      <c r="G514" s="6">
        <f t="shared" ref="G514:G577" si="8">E514/F514</f>
        <v>1.1549295774647887</v>
      </c>
      <c r="H514" s="1">
        <v>2019</v>
      </c>
    </row>
    <row r="515" spans="1:8" x14ac:dyDescent="0.3">
      <c r="A515" s="2" t="s">
        <v>113</v>
      </c>
      <c r="B515" s="3" t="s">
        <v>114</v>
      </c>
      <c r="C515" s="1" t="s">
        <v>117</v>
      </c>
      <c r="D515" s="1" t="s">
        <v>169</v>
      </c>
      <c r="E515" s="4">
        <v>220966.704</v>
      </c>
      <c r="F515" s="5">
        <v>79793.532000000007</v>
      </c>
      <c r="G515" s="6">
        <f t="shared" si="8"/>
        <v>2.7692307692307692</v>
      </c>
      <c r="H515" s="1">
        <v>2019</v>
      </c>
    </row>
    <row r="516" spans="1:8" x14ac:dyDescent="0.3">
      <c r="A516" s="2" t="s">
        <v>118</v>
      </c>
      <c r="B516" s="3" t="s">
        <v>119</v>
      </c>
      <c r="C516" s="1" t="s">
        <v>120</v>
      </c>
      <c r="D516" s="1" t="s">
        <v>169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3">
      <c r="A517" s="2" t="s">
        <v>121</v>
      </c>
      <c r="B517" s="3" t="s">
        <v>122</v>
      </c>
      <c r="C517" s="1" t="s">
        <v>123</v>
      </c>
      <c r="D517" s="1" t="s">
        <v>169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3">
      <c r="A518" s="2" t="s">
        <v>124</v>
      </c>
      <c r="B518" s="3" t="s">
        <v>125</v>
      </c>
      <c r="C518" s="1" t="s">
        <v>126</v>
      </c>
      <c r="D518" s="1" t="s">
        <v>169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3">
      <c r="A519" s="2" t="s">
        <v>127</v>
      </c>
      <c r="B519" s="3" t="s">
        <v>128</v>
      </c>
      <c r="C519" s="1" t="s">
        <v>129</v>
      </c>
      <c r="D519" s="1" t="s">
        <v>169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3">
      <c r="A520" s="2" t="s">
        <v>130</v>
      </c>
      <c r="B520" s="3" t="s">
        <v>131</v>
      </c>
      <c r="C520" s="1" t="s">
        <v>132</v>
      </c>
      <c r="D520" s="1" t="s">
        <v>169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3">
      <c r="A521" s="2" t="s">
        <v>133</v>
      </c>
      <c r="B521" s="3" t="s">
        <v>134</v>
      </c>
      <c r="C521" s="1" t="s">
        <v>135</v>
      </c>
      <c r="D521" s="1" t="s">
        <v>169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3">
      <c r="A522" s="2" t="s">
        <v>136</v>
      </c>
      <c r="B522" s="3" t="s">
        <v>137</v>
      </c>
      <c r="C522" s="1" t="s">
        <v>138</v>
      </c>
      <c r="D522" s="1" t="s">
        <v>169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3">
      <c r="A523" s="2" t="s">
        <v>139</v>
      </c>
      <c r="B523" s="3" t="s">
        <v>140</v>
      </c>
      <c r="C523" s="1" t="s">
        <v>141</v>
      </c>
      <c r="D523" s="1" t="s">
        <v>169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3">
      <c r="A524" s="2" t="s">
        <v>142</v>
      </c>
      <c r="B524" s="3" t="s">
        <v>143</v>
      </c>
      <c r="C524" s="1" t="s">
        <v>144</v>
      </c>
      <c r="D524" s="1" t="s">
        <v>169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3">
      <c r="A525" s="2" t="s">
        <v>142</v>
      </c>
      <c r="B525" s="3" t="s">
        <v>143</v>
      </c>
      <c r="C525" s="1" t="s">
        <v>145</v>
      </c>
      <c r="D525" s="1" t="s">
        <v>169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3">
      <c r="A526" s="2" t="s">
        <v>146</v>
      </c>
      <c r="B526" s="3" t="s">
        <v>147</v>
      </c>
      <c r="C526" s="1" t="s">
        <v>148</v>
      </c>
      <c r="D526" s="1" t="s">
        <v>169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3">
      <c r="A527" s="2" t="s">
        <v>149</v>
      </c>
      <c r="B527" s="3" t="s">
        <v>150</v>
      </c>
      <c r="C527" s="1" t="s">
        <v>151</v>
      </c>
      <c r="D527" s="1" t="s">
        <v>169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3">
      <c r="A528" s="2" t="s">
        <v>152</v>
      </c>
      <c r="B528" s="3" t="s">
        <v>153</v>
      </c>
      <c r="C528" s="1" t="s">
        <v>154</v>
      </c>
      <c r="D528" s="1" t="s">
        <v>169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3">
      <c r="A529" s="2" t="s">
        <v>155</v>
      </c>
      <c r="B529" s="3" t="s">
        <v>156</v>
      </c>
      <c r="C529" s="1" t="s">
        <v>157</v>
      </c>
      <c r="D529" s="1" t="s">
        <v>169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3">
      <c r="A530" s="2" t="s">
        <v>158</v>
      </c>
      <c r="B530" s="3" t="s">
        <v>159</v>
      </c>
      <c r="C530" s="1" t="s">
        <v>160</v>
      </c>
      <c r="D530" s="1" t="s">
        <v>169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3">
      <c r="A531" s="2" t="s">
        <v>161</v>
      </c>
      <c r="B531" s="3" t="s">
        <v>162</v>
      </c>
      <c r="C531" s="1" t="s">
        <v>163</v>
      </c>
      <c r="D531" s="1" t="s">
        <v>169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3">
      <c r="A532" s="2" t="s">
        <v>164</v>
      </c>
      <c r="B532" s="3" t="s">
        <v>165</v>
      </c>
      <c r="C532" s="1" t="s">
        <v>166</v>
      </c>
      <c r="D532" s="1" t="s">
        <v>169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3">
      <c r="A533" s="2" t="s">
        <v>7</v>
      </c>
      <c r="B533" s="3" t="s">
        <v>8</v>
      </c>
      <c r="C533" s="1" t="s">
        <v>9</v>
      </c>
      <c r="D533" s="1" t="s">
        <v>170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3">
      <c r="A534" s="2" t="s">
        <v>11</v>
      </c>
      <c r="B534" s="3" t="s">
        <v>12</v>
      </c>
      <c r="C534" s="1" t="s">
        <v>13</v>
      </c>
      <c r="D534" s="1" t="s">
        <v>170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3">
      <c r="A535" s="2" t="s">
        <v>14</v>
      </c>
      <c r="B535" s="3" t="s">
        <v>15</v>
      </c>
      <c r="C535" s="1" t="s">
        <v>16</v>
      </c>
      <c r="D535" s="1" t="s">
        <v>170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3">
      <c r="A536" s="2" t="s">
        <v>17</v>
      </c>
      <c r="B536" s="3" t="s">
        <v>18</v>
      </c>
      <c r="C536" s="1" t="s">
        <v>19</v>
      </c>
      <c r="D536" s="1" t="s">
        <v>170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3">
      <c r="A537" s="2" t="s">
        <v>20</v>
      </c>
      <c r="B537" s="3" t="s">
        <v>21</v>
      </c>
      <c r="C537" s="1" t="s">
        <v>22</v>
      </c>
      <c r="D537" s="1" t="s">
        <v>170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3">
      <c r="A538" s="2" t="s">
        <v>20</v>
      </c>
      <c r="B538" s="3" t="s">
        <v>21</v>
      </c>
      <c r="C538" s="1" t="s">
        <v>23</v>
      </c>
      <c r="D538" s="1" t="s">
        <v>170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3">
      <c r="A539" s="2" t="s">
        <v>20</v>
      </c>
      <c r="B539" s="3" t="s">
        <v>21</v>
      </c>
      <c r="C539" s="1" t="s">
        <v>24</v>
      </c>
      <c r="D539" s="1" t="s">
        <v>170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3">
      <c r="A540" s="2" t="s">
        <v>20</v>
      </c>
      <c r="B540" s="3" t="s">
        <v>21</v>
      </c>
      <c r="C540" s="1" t="s">
        <v>25</v>
      </c>
      <c r="D540" s="1" t="s">
        <v>170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3">
      <c r="A541" s="2" t="s">
        <v>26</v>
      </c>
      <c r="B541" s="3" t="s">
        <v>27</v>
      </c>
      <c r="C541" s="1" t="s">
        <v>28</v>
      </c>
      <c r="D541" s="1" t="s">
        <v>170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3">
      <c r="A542" s="2" t="s">
        <v>29</v>
      </c>
      <c r="B542" s="3" t="s">
        <v>30</v>
      </c>
      <c r="C542" s="1" t="s">
        <v>31</v>
      </c>
      <c r="D542" s="1" t="s">
        <v>170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3">
      <c r="A543" s="2" t="s">
        <v>32</v>
      </c>
      <c r="B543" s="3" t="s">
        <v>33</v>
      </c>
      <c r="C543" s="1" t="s">
        <v>34</v>
      </c>
      <c r="D543" s="1" t="s">
        <v>170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3">
      <c r="A544" s="2" t="s">
        <v>35</v>
      </c>
      <c r="B544" s="3" t="s">
        <v>36</v>
      </c>
      <c r="C544" s="1" t="s">
        <v>37</v>
      </c>
      <c r="D544" s="1" t="s">
        <v>170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3">
      <c r="A545" s="2" t="s">
        <v>35</v>
      </c>
      <c r="B545" s="3" t="s">
        <v>36</v>
      </c>
      <c r="C545" s="1" t="s">
        <v>38</v>
      </c>
      <c r="D545" s="1" t="s">
        <v>170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3">
      <c r="A546" s="2" t="s">
        <v>39</v>
      </c>
      <c r="B546" s="3" t="s">
        <v>40</v>
      </c>
      <c r="C546" s="1" t="s">
        <v>41</v>
      </c>
      <c r="D546" s="1" t="s">
        <v>170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3">
      <c r="A547" s="2" t="s">
        <v>42</v>
      </c>
      <c r="B547" s="3" t="s">
        <v>43</v>
      </c>
      <c r="C547" s="1" t="s">
        <v>44</v>
      </c>
      <c r="D547" s="1" t="s">
        <v>170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3">
      <c r="A548" s="2" t="s">
        <v>45</v>
      </c>
      <c r="B548" s="3" t="s">
        <v>46</v>
      </c>
      <c r="C548" s="1" t="s">
        <v>47</v>
      </c>
      <c r="D548" s="1" t="s">
        <v>170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3">
      <c r="A549" s="2" t="s">
        <v>48</v>
      </c>
      <c r="B549" s="3" t="s">
        <v>49</v>
      </c>
      <c r="C549" s="1" t="s">
        <v>50</v>
      </c>
      <c r="D549" s="1" t="s">
        <v>170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3">
      <c r="A550" s="2" t="s">
        <v>51</v>
      </c>
      <c r="B550" s="3" t="s">
        <v>52</v>
      </c>
      <c r="C550" s="1" t="s">
        <v>53</v>
      </c>
      <c r="D550" s="1" t="s">
        <v>170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3">
      <c r="A551" s="2" t="s">
        <v>51</v>
      </c>
      <c r="B551" s="3" t="s">
        <v>52</v>
      </c>
      <c r="C551" s="1" t="s">
        <v>54</v>
      </c>
      <c r="D551" s="1" t="s">
        <v>170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3">
      <c r="A552" s="2" t="s">
        <v>55</v>
      </c>
      <c r="B552" s="3" t="s">
        <v>56</v>
      </c>
      <c r="C552" s="1" t="s">
        <v>57</v>
      </c>
      <c r="D552" s="1" t="s">
        <v>170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3">
      <c r="A553" s="2" t="s">
        <v>58</v>
      </c>
      <c r="B553" s="3" t="s">
        <v>59</v>
      </c>
      <c r="C553" s="1" t="s">
        <v>60</v>
      </c>
      <c r="D553" s="1" t="s">
        <v>170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3">
      <c r="A554" s="2" t="s">
        <v>61</v>
      </c>
      <c r="B554" s="3" t="s">
        <v>62</v>
      </c>
      <c r="C554" s="1" t="s">
        <v>63</v>
      </c>
      <c r="D554" s="1" t="s">
        <v>170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3">
      <c r="A555" s="2" t="s">
        <v>64</v>
      </c>
      <c r="B555" s="3" t="s">
        <v>65</v>
      </c>
      <c r="C555" s="1" t="s">
        <v>66</v>
      </c>
      <c r="D555" s="1" t="s">
        <v>170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3">
      <c r="A556" s="2" t="s">
        <v>67</v>
      </c>
      <c r="B556" s="3" t="s">
        <v>68</v>
      </c>
      <c r="C556" s="1" t="s">
        <v>69</v>
      </c>
      <c r="D556" s="1" t="s">
        <v>170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3">
      <c r="A557" s="2" t="s">
        <v>70</v>
      </c>
      <c r="B557" s="3" t="s">
        <v>71</v>
      </c>
      <c r="C557" s="1" t="s">
        <v>72</v>
      </c>
      <c r="D557" s="1" t="s">
        <v>170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3">
      <c r="A558" s="2" t="s">
        <v>70</v>
      </c>
      <c r="B558" s="3" t="s">
        <v>71</v>
      </c>
      <c r="C558" s="1" t="s">
        <v>73</v>
      </c>
      <c r="D558" s="1" t="s">
        <v>170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3">
      <c r="A559" s="2" t="s">
        <v>74</v>
      </c>
      <c r="B559" s="3" t="s">
        <v>75</v>
      </c>
      <c r="C559" s="1" t="s">
        <v>76</v>
      </c>
      <c r="D559" s="1" t="s">
        <v>170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3">
      <c r="A560" s="2" t="s">
        <v>77</v>
      </c>
      <c r="B560" s="3" t="s">
        <v>78</v>
      </c>
      <c r="C560" s="1" t="s">
        <v>79</v>
      </c>
      <c r="D560" s="1" t="s">
        <v>170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3">
      <c r="A561" s="2" t="s">
        <v>80</v>
      </c>
      <c r="B561" s="3" t="s">
        <v>81</v>
      </c>
      <c r="C561" s="1" t="s">
        <v>82</v>
      </c>
      <c r="D561" s="1" t="s">
        <v>170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3">
      <c r="A562" s="2" t="s">
        <v>83</v>
      </c>
      <c r="B562" s="3" t="s">
        <v>84</v>
      </c>
      <c r="C562" s="1" t="s">
        <v>85</v>
      </c>
      <c r="D562" s="1" t="s">
        <v>170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3">
      <c r="A563" s="2" t="s">
        <v>86</v>
      </c>
      <c r="B563" s="3" t="s">
        <v>87</v>
      </c>
      <c r="C563" s="1" t="s">
        <v>88</v>
      </c>
      <c r="D563" s="1" t="s">
        <v>170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3">
      <c r="A564" s="2" t="s">
        <v>89</v>
      </c>
      <c r="B564" s="3" t="s">
        <v>90</v>
      </c>
      <c r="C564" s="1" t="s">
        <v>91</v>
      </c>
      <c r="D564" s="1" t="s">
        <v>170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3">
      <c r="A565" s="2" t="s">
        <v>92</v>
      </c>
      <c r="B565" s="3" t="s">
        <v>93</v>
      </c>
      <c r="C565" s="1" t="s">
        <v>94</v>
      </c>
      <c r="D565" s="1" t="s">
        <v>170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3">
      <c r="A566" s="2" t="s">
        <v>95</v>
      </c>
      <c r="B566" s="3" t="s">
        <v>96</v>
      </c>
      <c r="C566" s="1" t="s">
        <v>97</v>
      </c>
      <c r="D566" s="1" t="s">
        <v>170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3">
      <c r="A567" s="2" t="s">
        <v>98</v>
      </c>
      <c r="B567" s="3" t="s">
        <v>99</v>
      </c>
      <c r="C567" s="1" t="s">
        <v>100</v>
      </c>
      <c r="D567" s="1" t="s">
        <v>170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3">
      <c r="A568" s="2" t="s">
        <v>101</v>
      </c>
      <c r="B568" s="3" t="s">
        <v>102</v>
      </c>
      <c r="C568" s="1" t="s">
        <v>103</v>
      </c>
      <c r="D568" s="1" t="s">
        <v>170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3">
      <c r="A569" s="2" t="s">
        <v>104</v>
      </c>
      <c r="B569" s="3" t="s">
        <v>105</v>
      </c>
      <c r="C569" s="1" t="s">
        <v>106</v>
      </c>
      <c r="D569" s="1" t="s">
        <v>170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3">
      <c r="A570" s="2" t="s">
        <v>107</v>
      </c>
      <c r="B570" s="3" t="s">
        <v>108</v>
      </c>
      <c r="C570" s="1" t="s">
        <v>109</v>
      </c>
      <c r="D570" s="1" t="s">
        <v>170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3">
      <c r="A571" s="2" t="s">
        <v>110</v>
      </c>
      <c r="B571" s="3" t="s">
        <v>111</v>
      </c>
      <c r="C571" s="1" t="s">
        <v>112</v>
      </c>
      <c r="D571" s="1" t="s">
        <v>170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3">
      <c r="A572" s="2" t="s">
        <v>113</v>
      </c>
      <c r="B572" s="3" t="s">
        <v>114</v>
      </c>
      <c r="C572" s="1" t="s">
        <v>115</v>
      </c>
      <c r="D572" s="1" t="s">
        <v>170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3">
      <c r="A573" s="2" t="s">
        <v>113</v>
      </c>
      <c r="B573" s="3" t="s">
        <v>114</v>
      </c>
      <c r="C573" s="1" t="s">
        <v>116</v>
      </c>
      <c r="D573" s="1" t="s">
        <v>170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3">
      <c r="A574" s="2" t="s">
        <v>113</v>
      </c>
      <c r="B574" s="3" t="s">
        <v>114</v>
      </c>
      <c r="C574" s="1" t="s">
        <v>117</v>
      </c>
      <c r="D574" s="1" t="s">
        <v>170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3">
      <c r="A575" s="2" t="s">
        <v>118</v>
      </c>
      <c r="B575" s="3" t="s">
        <v>119</v>
      </c>
      <c r="C575" s="1" t="s">
        <v>120</v>
      </c>
      <c r="D575" s="1" t="s">
        <v>170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3">
      <c r="A576" s="2" t="s">
        <v>121</v>
      </c>
      <c r="B576" s="3" t="s">
        <v>122</v>
      </c>
      <c r="C576" s="1" t="s">
        <v>123</v>
      </c>
      <c r="D576" s="1" t="s">
        <v>170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3">
      <c r="A577" s="2" t="s">
        <v>124</v>
      </c>
      <c r="B577" s="3" t="s">
        <v>125</v>
      </c>
      <c r="C577" s="1" t="s">
        <v>126</v>
      </c>
      <c r="D577" s="1" t="s">
        <v>170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3">
      <c r="A578" s="2" t="s">
        <v>127</v>
      </c>
      <c r="B578" s="3" t="s">
        <v>128</v>
      </c>
      <c r="C578" s="1" t="s">
        <v>129</v>
      </c>
      <c r="D578" s="1" t="s">
        <v>170</v>
      </c>
      <c r="E578" s="4">
        <v>727544.80800000008</v>
      </c>
      <c r="F578" s="5">
        <v>880712.13600000006</v>
      </c>
      <c r="G578" s="6">
        <f t="shared" ref="G578:G641" si="9">E578/F578</f>
        <v>0.82608695652173914</v>
      </c>
      <c r="H578" s="1">
        <v>2019</v>
      </c>
    </row>
    <row r="579" spans="1:8" x14ac:dyDescent="0.3">
      <c r="A579" s="2" t="s">
        <v>130</v>
      </c>
      <c r="B579" s="3" t="s">
        <v>131</v>
      </c>
      <c r="C579" s="1" t="s">
        <v>132</v>
      </c>
      <c r="D579" s="1" t="s">
        <v>170</v>
      </c>
      <c r="E579" s="4">
        <v>227823.62400000001</v>
      </c>
      <c r="F579" s="5">
        <v>204785.28000000003</v>
      </c>
      <c r="G579" s="6">
        <f t="shared" si="9"/>
        <v>1.1124999999999998</v>
      </c>
      <c r="H579" s="1">
        <v>2019</v>
      </c>
    </row>
    <row r="580" spans="1:8" x14ac:dyDescent="0.3">
      <c r="A580" s="2" t="s">
        <v>133</v>
      </c>
      <c r="B580" s="3" t="s">
        <v>134</v>
      </c>
      <c r="C580" s="1" t="s">
        <v>135</v>
      </c>
      <c r="D580" s="1" t="s">
        <v>170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3">
      <c r="A581" s="2" t="s">
        <v>136</v>
      </c>
      <c r="B581" s="3" t="s">
        <v>137</v>
      </c>
      <c r="C581" s="1" t="s">
        <v>138</v>
      </c>
      <c r="D581" s="1" t="s">
        <v>170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3">
      <c r="A582" s="2" t="s">
        <v>139</v>
      </c>
      <c r="B582" s="3" t="s">
        <v>140</v>
      </c>
      <c r="C582" s="1" t="s">
        <v>141</v>
      </c>
      <c r="D582" s="1" t="s">
        <v>170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3">
      <c r="A583" s="2" t="s">
        <v>142</v>
      </c>
      <c r="B583" s="3" t="s">
        <v>143</v>
      </c>
      <c r="C583" s="1" t="s">
        <v>144</v>
      </c>
      <c r="D583" s="1" t="s">
        <v>170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3">
      <c r="A584" s="2" t="s">
        <v>142</v>
      </c>
      <c r="B584" s="3" t="s">
        <v>143</v>
      </c>
      <c r="C584" s="1" t="s">
        <v>145</v>
      </c>
      <c r="D584" s="1" t="s">
        <v>170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3">
      <c r="A585" s="2" t="s">
        <v>146</v>
      </c>
      <c r="B585" s="3" t="s">
        <v>147</v>
      </c>
      <c r="C585" s="1" t="s">
        <v>148</v>
      </c>
      <c r="D585" s="1" t="s">
        <v>170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3">
      <c r="A586" s="2" t="s">
        <v>149</v>
      </c>
      <c r="B586" s="3" t="s">
        <v>150</v>
      </c>
      <c r="C586" s="1" t="s">
        <v>151</v>
      </c>
      <c r="D586" s="1" t="s">
        <v>170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3">
      <c r="A587" s="2" t="s">
        <v>152</v>
      </c>
      <c r="B587" s="3" t="s">
        <v>153</v>
      </c>
      <c r="C587" s="1" t="s">
        <v>154</v>
      </c>
      <c r="D587" s="1" t="s">
        <v>170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3">
      <c r="A588" s="2" t="s">
        <v>155</v>
      </c>
      <c r="B588" s="3" t="s">
        <v>156</v>
      </c>
      <c r="C588" s="1" t="s">
        <v>157</v>
      </c>
      <c r="D588" s="1" t="s">
        <v>170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3">
      <c r="A589" s="2" t="s">
        <v>158</v>
      </c>
      <c r="B589" s="3" t="s">
        <v>159</v>
      </c>
      <c r="C589" s="1" t="s">
        <v>160</v>
      </c>
      <c r="D589" s="1" t="s">
        <v>170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3">
      <c r="A590" s="2" t="s">
        <v>161</v>
      </c>
      <c r="B590" s="3" t="s">
        <v>162</v>
      </c>
      <c r="C590" s="1" t="s">
        <v>163</v>
      </c>
      <c r="D590" s="1" t="s">
        <v>170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3">
      <c r="A591" s="2" t="s">
        <v>164</v>
      </c>
      <c r="B591" s="3" t="s">
        <v>165</v>
      </c>
      <c r="C591" s="1" t="s">
        <v>166</v>
      </c>
      <c r="D591" s="1" t="s">
        <v>170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3">
      <c r="A592" s="2" t="s">
        <v>7</v>
      </c>
      <c r="B592" s="3" t="s">
        <v>8</v>
      </c>
      <c r="C592" s="1" t="s">
        <v>9</v>
      </c>
      <c r="D592" s="1" t="s">
        <v>10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3">
      <c r="A593" s="2" t="s">
        <v>11</v>
      </c>
      <c r="B593" s="3" t="s">
        <v>12</v>
      </c>
      <c r="C593" s="1" t="s">
        <v>13</v>
      </c>
      <c r="D593" s="1" t="s">
        <v>10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3">
      <c r="A594" s="2" t="s">
        <v>14</v>
      </c>
      <c r="B594" s="3" t="s">
        <v>15</v>
      </c>
      <c r="C594" s="1" t="s">
        <v>16</v>
      </c>
      <c r="D594" s="1" t="s">
        <v>10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3">
      <c r="A595" s="2" t="s">
        <v>17</v>
      </c>
      <c r="B595" s="3" t="s">
        <v>18</v>
      </c>
      <c r="C595" s="1" t="s">
        <v>19</v>
      </c>
      <c r="D595" s="1" t="s">
        <v>10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3">
      <c r="A596" s="2" t="s">
        <v>20</v>
      </c>
      <c r="B596" s="3" t="s">
        <v>21</v>
      </c>
      <c r="C596" s="1" t="s">
        <v>22</v>
      </c>
      <c r="D596" s="1" t="s">
        <v>10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3">
      <c r="A597" s="2" t="s">
        <v>20</v>
      </c>
      <c r="B597" s="3" t="s">
        <v>21</v>
      </c>
      <c r="C597" s="1" t="s">
        <v>23</v>
      </c>
      <c r="D597" s="1" t="s">
        <v>10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3">
      <c r="A598" s="2" t="s">
        <v>20</v>
      </c>
      <c r="B598" s="3" t="s">
        <v>21</v>
      </c>
      <c r="C598" s="1" t="s">
        <v>24</v>
      </c>
      <c r="D598" s="1" t="s">
        <v>10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3">
      <c r="A599" s="2" t="s">
        <v>20</v>
      </c>
      <c r="B599" s="3" t="s">
        <v>21</v>
      </c>
      <c r="C599" s="1" t="s">
        <v>25</v>
      </c>
      <c r="D599" s="1" t="s">
        <v>10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3">
      <c r="A600" s="2" t="s">
        <v>26</v>
      </c>
      <c r="B600" s="3" t="s">
        <v>27</v>
      </c>
      <c r="C600" s="1" t="s">
        <v>28</v>
      </c>
      <c r="D600" s="1" t="s">
        <v>10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3">
      <c r="A601" s="2" t="s">
        <v>29</v>
      </c>
      <c r="B601" s="3" t="s">
        <v>30</v>
      </c>
      <c r="C601" s="1" t="s">
        <v>31</v>
      </c>
      <c r="D601" s="1" t="s">
        <v>10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3">
      <c r="A602" s="2" t="s">
        <v>32</v>
      </c>
      <c r="B602" s="3" t="s">
        <v>33</v>
      </c>
      <c r="C602" s="1" t="s">
        <v>34</v>
      </c>
      <c r="D602" s="1" t="s">
        <v>10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3">
      <c r="A603" s="2" t="s">
        <v>35</v>
      </c>
      <c r="B603" s="3" t="s">
        <v>36</v>
      </c>
      <c r="C603" s="1" t="s">
        <v>37</v>
      </c>
      <c r="D603" s="1" t="s">
        <v>10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3">
      <c r="A604" s="2" t="s">
        <v>35</v>
      </c>
      <c r="B604" s="3" t="s">
        <v>36</v>
      </c>
      <c r="C604" s="1" t="s">
        <v>38</v>
      </c>
      <c r="D604" s="1" t="s">
        <v>10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3">
      <c r="A605" s="2" t="s">
        <v>39</v>
      </c>
      <c r="B605" s="3" t="s">
        <v>40</v>
      </c>
      <c r="C605" s="1" t="s">
        <v>41</v>
      </c>
      <c r="D605" s="1" t="s">
        <v>10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3">
      <c r="A606" s="2" t="s">
        <v>42</v>
      </c>
      <c r="B606" s="3" t="s">
        <v>43</v>
      </c>
      <c r="C606" s="1" t="s">
        <v>44</v>
      </c>
      <c r="D606" s="1" t="s">
        <v>10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3">
      <c r="A607" s="2" t="s">
        <v>45</v>
      </c>
      <c r="B607" s="3" t="s">
        <v>46</v>
      </c>
      <c r="C607" s="1" t="s">
        <v>47</v>
      </c>
      <c r="D607" s="1" t="s">
        <v>10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3">
      <c r="A608" s="2" t="s">
        <v>48</v>
      </c>
      <c r="B608" s="3" t="s">
        <v>49</v>
      </c>
      <c r="C608" s="1" t="s">
        <v>50</v>
      </c>
      <c r="D608" s="1" t="s">
        <v>10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3">
      <c r="A609" s="2" t="s">
        <v>51</v>
      </c>
      <c r="B609" s="3" t="s">
        <v>52</v>
      </c>
      <c r="C609" s="1" t="s">
        <v>53</v>
      </c>
      <c r="D609" s="1" t="s">
        <v>10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3">
      <c r="A610" s="2" t="s">
        <v>51</v>
      </c>
      <c r="B610" s="3" t="s">
        <v>52</v>
      </c>
      <c r="C610" s="1" t="s">
        <v>54</v>
      </c>
      <c r="D610" s="1" t="s">
        <v>10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3">
      <c r="A611" s="2" t="s">
        <v>55</v>
      </c>
      <c r="B611" s="3" t="s">
        <v>56</v>
      </c>
      <c r="C611" s="1" t="s">
        <v>57</v>
      </c>
      <c r="D611" s="1" t="s">
        <v>10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3">
      <c r="A612" s="2" t="s">
        <v>58</v>
      </c>
      <c r="B612" s="3" t="s">
        <v>59</v>
      </c>
      <c r="C612" s="1" t="s">
        <v>60</v>
      </c>
      <c r="D612" s="1" t="s">
        <v>10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3">
      <c r="A613" s="2" t="s">
        <v>61</v>
      </c>
      <c r="B613" s="3" t="s">
        <v>62</v>
      </c>
      <c r="C613" s="1" t="s">
        <v>63</v>
      </c>
      <c r="D613" s="1" t="s">
        <v>10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3">
      <c r="A614" s="2" t="s">
        <v>64</v>
      </c>
      <c r="B614" s="3" t="s">
        <v>65</v>
      </c>
      <c r="C614" s="1" t="s">
        <v>66</v>
      </c>
      <c r="D614" s="1" t="s">
        <v>10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3">
      <c r="A615" s="2" t="s">
        <v>67</v>
      </c>
      <c r="B615" s="3" t="s">
        <v>68</v>
      </c>
      <c r="C615" s="1" t="s">
        <v>69</v>
      </c>
      <c r="D615" s="1" t="s">
        <v>10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3">
      <c r="A616" s="2" t="s">
        <v>70</v>
      </c>
      <c r="B616" s="3" t="s">
        <v>71</v>
      </c>
      <c r="C616" s="1" t="s">
        <v>72</v>
      </c>
      <c r="D616" s="1" t="s">
        <v>10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3">
      <c r="A617" s="2" t="s">
        <v>70</v>
      </c>
      <c r="B617" s="3" t="s">
        <v>71</v>
      </c>
      <c r="C617" s="1" t="s">
        <v>73</v>
      </c>
      <c r="D617" s="1" t="s">
        <v>10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3">
      <c r="A618" s="2" t="s">
        <v>74</v>
      </c>
      <c r="B618" s="3" t="s">
        <v>75</v>
      </c>
      <c r="C618" s="1" t="s">
        <v>76</v>
      </c>
      <c r="D618" s="1" t="s">
        <v>10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3">
      <c r="A619" s="2" t="s">
        <v>77</v>
      </c>
      <c r="B619" s="3" t="s">
        <v>78</v>
      </c>
      <c r="C619" s="1" t="s">
        <v>79</v>
      </c>
      <c r="D619" s="1" t="s">
        <v>10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3">
      <c r="A620" s="2" t="s">
        <v>80</v>
      </c>
      <c r="B620" s="3" t="s">
        <v>81</v>
      </c>
      <c r="C620" s="1" t="s">
        <v>82</v>
      </c>
      <c r="D620" s="1" t="s">
        <v>10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3">
      <c r="A621" s="2" t="s">
        <v>83</v>
      </c>
      <c r="B621" s="3" t="s">
        <v>84</v>
      </c>
      <c r="C621" s="1" t="s">
        <v>85</v>
      </c>
      <c r="D621" s="1" t="s">
        <v>10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3">
      <c r="A622" s="2" t="s">
        <v>86</v>
      </c>
      <c r="B622" s="3" t="s">
        <v>87</v>
      </c>
      <c r="C622" s="1" t="s">
        <v>88</v>
      </c>
      <c r="D622" s="1" t="s">
        <v>10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3">
      <c r="A623" s="2" t="s">
        <v>89</v>
      </c>
      <c r="B623" s="3" t="s">
        <v>90</v>
      </c>
      <c r="C623" s="1" t="s">
        <v>91</v>
      </c>
      <c r="D623" s="1" t="s">
        <v>10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3">
      <c r="A624" s="2" t="s">
        <v>92</v>
      </c>
      <c r="B624" s="3" t="s">
        <v>93</v>
      </c>
      <c r="C624" s="1" t="s">
        <v>94</v>
      </c>
      <c r="D624" s="1" t="s">
        <v>10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3">
      <c r="A625" s="2" t="s">
        <v>95</v>
      </c>
      <c r="B625" s="3" t="s">
        <v>96</v>
      </c>
      <c r="C625" s="1" t="s">
        <v>97</v>
      </c>
      <c r="D625" s="1" t="s">
        <v>10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3">
      <c r="A626" s="2" t="s">
        <v>98</v>
      </c>
      <c r="B626" s="3" t="s">
        <v>99</v>
      </c>
      <c r="C626" s="1" t="s">
        <v>100</v>
      </c>
      <c r="D626" s="1" t="s">
        <v>10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3">
      <c r="A627" s="2" t="s">
        <v>101</v>
      </c>
      <c r="B627" s="3" t="s">
        <v>102</v>
      </c>
      <c r="C627" s="1" t="s">
        <v>103</v>
      </c>
      <c r="D627" s="1" t="s">
        <v>10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3">
      <c r="A628" s="2" t="s">
        <v>104</v>
      </c>
      <c r="B628" s="3" t="s">
        <v>105</v>
      </c>
      <c r="C628" s="1" t="s">
        <v>106</v>
      </c>
      <c r="D628" s="1" t="s">
        <v>10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3">
      <c r="A629" s="2" t="s">
        <v>107</v>
      </c>
      <c r="B629" s="3" t="s">
        <v>108</v>
      </c>
      <c r="C629" s="1" t="s">
        <v>109</v>
      </c>
      <c r="D629" s="1" t="s">
        <v>10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3">
      <c r="A630" s="2" t="s">
        <v>110</v>
      </c>
      <c r="B630" s="3" t="s">
        <v>111</v>
      </c>
      <c r="C630" s="1" t="s">
        <v>112</v>
      </c>
      <c r="D630" s="1" t="s">
        <v>10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3">
      <c r="A631" s="2" t="s">
        <v>113</v>
      </c>
      <c r="B631" s="3" t="s">
        <v>114</v>
      </c>
      <c r="C631" s="1" t="s">
        <v>115</v>
      </c>
      <c r="D631" s="1" t="s">
        <v>10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3">
      <c r="A632" s="2" t="s">
        <v>113</v>
      </c>
      <c r="B632" s="3" t="s">
        <v>114</v>
      </c>
      <c r="C632" s="1" t="s">
        <v>116</v>
      </c>
      <c r="D632" s="1" t="s">
        <v>10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3">
      <c r="A633" s="2" t="s">
        <v>113</v>
      </c>
      <c r="B633" s="3" t="s">
        <v>114</v>
      </c>
      <c r="C633" s="1" t="s">
        <v>117</v>
      </c>
      <c r="D633" s="1" t="s">
        <v>10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3">
      <c r="A634" s="2" t="s">
        <v>118</v>
      </c>
      <c r="B634" s="3" t="s">
        <v>119</v>
      </c>
      <c r="C634" s="1" t="s">
        <v>120</v>
      </c>
      <c r="D634" s="1" t="s">
        <v>10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3">
      <c r="A635" s="2" t="s">
        <v>121</v>
      </c>
      <c r="B635" s="3" t="s">
        <v>122</v>
      </c>
      <c r="C635" s="1" t="s">
        <v>123</v>
      </c>
      <c r="D635" s="1" t="s">
        <v>10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3">
      <c r="A636" s="2" t="s">
        <v>124</v>
      </c>
      <c r="B636" s="3" t="s">
        <v>125</v>
      </c>
      <c r="C636" s="1" t="s">
        <v>126</v>
      </c>
      <c r="D636" s="1" t="s">
        <v>10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3">
      <c r="A637" s="2" t="s">
        <v>127</v>
      </c>
      <c r="B637" s="3" t="s">
        <v>128</v>
      </c>
      <c r="C637" s="1" t="s">
        <v>129</v>
      </c>
      <c r="D637" s="1" t="s">
        <v>10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3">
      <c r="A638" s="2" t="s">
        <v>130</v>
      </c>
      <c r="B638" s="3" t="s">
        <v>131</v>
      </c>
      <c r="C638" s="1" t="s">
        <v>132</v>
      </c>
      <c r="D638" s="1" t="s">
        <v>10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3">
      <c r="A639" s="2" t="s">
        <v>133</v>
      </c>
      <c r="B639" s="3" t="s">
        <v>134</v>
      </c>
      <c r="C639" s="1" t="s">
        <v>135</v>
      </c>
      <c r="D639" s="1" t="s">
        <v>10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3">
      <c r="A640" s="2" t="s">
        <v>136</v>
      </c>
      <c r="B640" s="3" t="s">
        <v>137</v>
      </c>
      <c r="C640" s="1" t="s">
        <v>138</v>
      </c>
      <c r="D640" s="1" t="s">
        <v>10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3">
      <c r="A641" s="2" t="s">
        <v>139</v>
      </c>
      <c r="B641" s="3" t="s">
        <v>140</v>
      </c>
      <c r="C641" s="1" t="s">
        <v>141</v>
      </c>
      <c r="D641" s="1" t="s">
        <v>10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3">
      <c r="A642" s="2" t="s">
        <v>142</v>
      </c>
      <c r="B642" s="3" t="s">
        <v>143</v>
      </c>
      <c r="C642" s="1" t="s">
        <v>144</v>
      </c>
      <c r="D642" s="1" t="s">
        <v>10</v>
      </c>
      <c r="E642" s="4">
        <v>196736.68800000002</v>
      </c>
      <c r="F642" s="5">
        <v>657838.30050000001</v>
      </c>
      <c r="G642" s="6">
        <f t="shared" ref="G642:G705" si="10">E642/F642</f>
        <v>0.2990654205607477</v>
      </c>
      <c r="H642" s="1">
        <v>2018</v>
      </c>
    </row>
    <row r="643" spans="1:8" x14ac:dyDescent="0.3">
      <c r="A643" s="2" t="s">
        <v>142</v>
      </c>
      <c r="B643" s="3" t="s">
        <v>143</v>
      </c>
      <c r="C643" s="1" t="s">
        <v>145</v>
      </c>
      <c r="D643" s="1" t="s">
        <v>10</v>
      </c>
      <c r="E643" s="4">
        <v>556613.2350000001</v>
      </c>
      <c r="F643" s="5">
        <v>622097.14500000002</v>
      </c>
      <c r="G643" s="6">
        <f t="shared" si="10"/>
        <v>0.89473684210526327</v>
      </c>
      <c r="H643" s="1">
        <v>2018</v>
      </c>
    </row>
    <row r="644" spans="1:8" x14ac:dyDescent="0.3">
      <c r="A644" s="2" t="s">
        <v>146</v>
      </c>
      <c r="B644" s="3" t="s">
        <v>147</v>
      </c>
      <c r="C644" s="1" t="s">
        <v>148</v>
      </c>
      <c r="D644" s="1" t="s">
        <v>10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3">
      <c r="A645" s="2" t="s">
        <v>149</v>
      </c>
      <c r="B645" s="3" t="s">
        <v>150</v>
      </c>
      <c r="C645" s="1" t="s">
        <v>151</v>
      </c>
      <c r="D645" s="1" t="s">
        <v>10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3">
      <c r="A646" s="2" t="s">
        <v>152</v>
      </c>
      <c r="B646" s="3" t="s">
        <v>153</v>
      </c>
      <c r="C646" s="1" t="s">
        <v>154</v>
      </c>
      <c r="D646" s="1" t="s">
        <v>10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3">
      <c r="A647" s="2" t="s">
        <v>155</v>
      </c>
      <c r="B647" s="3" t="s">
        <v>156</v>
      </c>
      <c r="C647" s="1" t="s">
        <v>157</v>
      </c>
      <c r="D647" s="1" t="s">
        <v>10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3">
      <c r="A648" s="2" t="s">
        <v>158</v>
      </c>
      <c r="B648" s="3" t="s">
        <v>159</v>
      </c>
      <c r="C648" s="1" t="s">
        <v>160</v>
      </c>
      <c r="D648" s="1" t="s">
        <v>10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3">
      <c r="A649" s="2" t="s">
        <v>161</v>
      </c>
      <c r="B649" s="3" t="s">
        <v>162</v>
      </c>
      <c r="C649" s="1" t="s">
        <v>163</v>
      </c>
      <c r="D649" s="1" t="s">
        <v>10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3">
      <c r="A650" s="2" t="s">
        <v>164</v>
      </c>
      <c r="B650" s="3" t="s">
        <v>165</v>
      </c>
      <c r="C650" s="1" t="s">
        <v>166</v>
      </c>
      <c r="D650" s="1" t="s">
        <v>10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3">
      <c r="A651" s="2" t="s">
        <v>7</v>
      </c>
      <c r="B651" s="3" t="s">
        <v>8</v>
      </c>
      <c r="C651" s="1" t="s">
        <v>9</v>
      </c>
      <c r="D651" s="1" t="s">
        <v>167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3">
      <c r="A652" s="2" t="s">
        <v>11</v>
      </c>
      <c r="B652" s="3" t="s">
        <v>12</v>
      </c>
      <c r="C652" s="1" t="s">
        <v>13</v>
      </c>
      <c r="D652" s="1" t="s">
        <v>167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3">
      <c r="A653" s="2" t="s">
        <v>14</v>
      </c>
      <c r="B653" s="3" t="s">
        <v>15</v>
      </c>
      <c r="C653" s="1" t="s">
        <v>16</v>
      </c>
      <c r="D653" s="1" t="s">
        <v>167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3">
      <c r="A654" s="2" t="s">
        <v>17</v>
      </c>
      <c r="B654" s="3" t="s">
        <v>18</v>
      </c>
      <c r="C654" s="1" t="s">
        <v>19</v>
      </c>
      <c r="D654" s="1" t="s">
        <v>167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3">
      <c r="A655" s="2" t="s">
        <v>20</v>
      </c>
      <c r="B655" s="3" t="s">
        <v>21</v>
      </c>
      <c r="C655" s="1" t="s">
        <v>22</v>
      </c>
      <c r="D655" s="1" t="s">
        <v>167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3">
      <c r="A656" s="2" t="s">
        <v>20</v>
      </c>
      <c r="B656" s="3" t="s">
        <v>21</v>
      </c>
      <c r="C656" s="1" t="s">
        <v>23</v>
      </c>
      <c r="D656" s="1" t="s">
        <v>167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3">
      <c r="A657" s="2" t="s">
        <v>20</v>
      </c>
      <c r="B657" s="3" t="s">
        <v>21</v>
      </c>
      <c r="C657" s="1" t="s">
        <v>24</v>
      </c>
      <c r="D657" s="1" t="s">
        <v>167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3">
      <c r="A658" s="2" t="s">
        <v>20</v>
      </c>
      <c r="B658" s="3" t="s">
        <v>21</v>
      </c>
      <c r="C658" s="1" t="s">
        <v>25</v>
      </c>
      <c r="D658" s="1" t="s">
        <v>167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3">
      <c r="A659" s="2" t="s">
        <v>26</v>
      </c>
      <c r="B659" s="3" t="s">
        <v>27</v>
      </c>
      <c r="C659" s="1" t="s">
        <v>28</v>
      </c>
      <c r="D659" s="1" t="s">
        <v>167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3">
      <c r="A660" s="2" t="s">
        <v>29</v>
      </c>
      <c r="B660" s="3" t="s">
        <v>30</v>
      </c>
      <c r="C660" s="1" t="s">
        <v>31</v>
      </c>
      <c r="D660" s="1" t="s">
        <v>167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3">
      <c r="A661" s="2" t="s">
        <v>32</v>
      </c>
      <c r="B661" s="3" t="s">
        <v>33</v>
      </c>
      <c r="C661" s="1" t="s">
        <v>34</v>
      </c>
      <c r="D661" s="1" t="s">
        <v>167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3">
      <c r="A662" s="2" t="s">
        <v>35</v>
      </c>
      <c r="B662" s="3" t="s">
        <v>36</v>
      </c>
      <c r="C662" s="1" t="s">
        <v>37</v>
      </c>
      <c r="D662" s="1" t="s">
        <v>167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3">
      <c r="A663" s="2" t="s">
        <v>35</v>
      </c>
      <c r="B663" s="3" t="s">
        <v>36</v>
      </c>
      <c r="C663" s="1" t="s">
        <v>38</v>
      </c>
      <c r="D663" s="1" t="s">
        <v>167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3">
      <c r="A664" s="2" t="s">
        <v>39</v>
      </c>
      <c r="B664" s="3" t="s">
        <v>40</v>
      </c>
      <c r="C664" s="1" t="s">
        <v>41</v>
      </c>
      <c r="D664" s="1" t="s">
        <v>167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3">
      <c r="A665" s="2" t="s">
        <v>42</v>
      </c>
      <c r="B665" s="3" t="s">
        <v>43</v>
      </c>
      <c r="C665" s="1" t="s">
        <v>44</v>
      </c>
      <c r="D665" s="1" t="s">
        <v>167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3">
      <c r="A666" s="2" t="s">
        <v>45</v>
      </c>
      <c r="B666" s="3" t="s">
        <v>46</v>
      </c>
      <c r="C666" s="1" t="s">
        <v>47</v>
      </c>
      <c r="D666" s="1" t="s">
        <v>167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3">
      <c r="A667" s="2" t="s">
        <v>48</v>
      </c>
      <c r="B667" s="3" t="s">
        <v>49</v>
      </c>
      <c r="C667" s="1" t="s">
        <v>50</v>
      </c>
      <c r="D667" s="1" t="s">
        <v>167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3">
      <c r="A668" s="2" t="s">
        <v>51</v>
      </c>
      <c r="B668" s="3" t="s">
        <v>52</v>
      </c>
      <c r="C668" s="1" t="s">
        <v>53</v>
      </c>
      <c r="D668" s="1" t="s">
        <v>167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3">
      <c r="A669" s="2" t="s">
        <v>51</v>
      </c>
      <c r="B669" s="3" t="s">
        <v>52</v>
      </c>
      <c r="C669" s="1" t="s">
        <v>54</v>
      </c>
      <c r="D669" s="1" t="s">
        <v>167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3">
      <c r="A670" s="2" t="s">
        <v>55</v>
      </c>
      <c r="B670" s="3" t="s">
        <v>56</v>
      </c>
      <c r="C670" s="1" t="s">
        <v>57</v>
      </c>
      <c r="D670" s="1" t="s">
        <v>167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3">
      <c r="A671" s="2" t="s">
        <v>58</v>
      </c>
      <c r="B671" s="3" t="s">
        <v>59</v>
      </c>
      <c r="C671" s="1" t="s">
        <v>60</v>
      </c>
      <c r="D671" s="1" t="s">
        <v>167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3">
      <c r="A672" s="2" t="s">
        <v>61</v>
      </c>
      <c r="B672" s="3" t="s">
        <v>62</v>
      </c>
      <c r="C672" s="1" t="s">
        <v>63</v>
      </c>
      <c r="D672" s="1" t="s">
        <v>167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3">
      <c r="A673" s="2" t="s">
        <v>64</v>
      </c>
      <c r="B673" s="3" t="s">
        <v>65</v>
      </c>
      <c r="C673" s="1" t="s">
        <v>66</v>
      </c>
      <c r="D673" s="1" t="s">
        <v>167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3">
      <c r="A674" s="2" t="s">
        <v>67</v>
      </c>
      <c r="B674" s="3" t="s">
        <v>68</v>
      </c>
      <c r="C674" s="1" t="s">
        <v>69</v>
      </c>
      <c r="D674" s="1" t="s">
        <v>167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3">
      <c r="A675" s="2" t="s">
        <v>70</v>
      </c>
      <c r="B675" s="3" t="s">
        <v>71</v>
      </c>
      <c r="C675" s="1" t="s">
        <v>72</v>
      </c>
      <c r="D675" s="1" t="s">
        <v>167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3">
      <c r="A676" s="2" t="s">
        <v>70</v>
      </c>
      <c r="B676" s="3" t="s">
        <v>71</v>
      </c>
      <c r="C676" s="1" t="s">
        <v>73</v>
      </c>
      <c r="D676" s="1" t="s">
        <v>167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3">
      <c r="A677" s="2" t="s">
        <v>74</v>
      </c>
      <c r="B677" s="3" t="s">
        <v>75</v>
      </c>
      <c r="C677" s="1" t="s">
        <v>76</v>
      </c>
      <c r="D677" s="1" t="s">
        <v>167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3">
      <c r="A678" s="2" t="s">
        <v>77</v>
      </c>
      <c r="B678" s="3" t="s">
        <v>78</v>
      </c>
      <c r="C678" s="1" t="s">
        <v>79</v>
      </c>
      <c r="D678" s="1" t="s">
        <v>167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3">
      <c r="A679" s="2" t="s">
        <v>80</v>
      </c>
      <c r="B679" s="3" t="s">
        <v>81</v>
      </c>
      <c r="C679" s="1" t="s">
        <v>82</v>
      </c>
      <c r="D679" s="1" t="s">
        <v>167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3">
      <c r="A680" s="2" t="s">
        <v>83</v>
      </c>
      <c r="B680" s="3" t="s">
        <v>84</v>
      </c>
      <c r="C680" s="1" t="s">
        <v>85</v>
      </c>
      <c r="D680" s="1" t="s">
        <v>167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3">
      <c r="A681" s="2" t="s">
        <v>86</v>
      </c>
      <c r="B681" s="3" t="s">
        <v>87</v>
      </c>
      <c r="C681" s="1" t="s">
        <v>88</v>
      </c>
      <c r="D681" s="1" t="s">
        <v>167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3">
      <c r="A682" s="2" t="s">
        <v>89</v>
      </c>
      <c r="B682" s="3" t="s">
        <v>90</v>
      </c>
      <c r="C682" s="1" t="s">
        <v>91</v>
      </c>
      <c r="D682" s="1" t="s">
        <v>167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3">
      <c r="A683" s="2" t="s">
        <v>92</v>
      </c>
      <c r="B683" s="3" t="s">
        <v>93</v>
      </c>
      <c r="C683" s="1" t="s">
        <v>94</v>
      </c>
      <c r="D683" s="1" t="s">
        <v>167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3">
      <c r="A684" s="2" t="s">
        <v>95</v>
      </c>
      <c r="B684" s="3" t="s">
        <v>96</v>
      </c>
      <c r="C684" s="1" t="s">
        <v>97</v>
      </c>
      <c r="D684" s="1" t="s">
        <v>167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3">
      <c r="A685" s="2" t="s">
        <v>98</v>
      </c>
      <c r="B685" s="3" t="s">
        <v>99</v>
      </c>
      <c r="C685" s="1" t="s">
        <v>100</v>
      </c>
      <c r="D685" s="1" t="s">
        <v>167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3">
      <c r="A686" s="2" t="s">
        <v>101</v>
      </c>
      <c r="B686" s="3" t="s">
        <v>102</v>
      </c>
      <c r="C686" s="1" t="s">
        <v>103</v>
      </c>
      <c r="D686" s="1" t="s">
        <v>167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3">
      <c r="A687" s="2" t="s">
        <v>104</v>
      </c>
      <c r="B687" s="3" t="s">
        <v>105</v>
      </c>
      <c r="C687" s="1" t="s">
        <v>106</v>
      </c>
      <c r="D687" s="1" t="s">
        <v>167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3">
      <c r="A688" s="2" t="s">
        <v>107</v>
      </c>
      <c r="B688" s="3" t="s">
        <v>108</v>
      </c>
      <c r="C688" s="1" t="s">
        <v>109</v>
      </c>
      <c r="D688" s="1" t="s">
        <v>167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3">
      <c r="A689" s="2" t="s">
        <v>110</v>
      </c>
      <c r="B689" s="3" t="s">
        <v>111</v>
      </c>
      <c r="C689" s="1" t="s">
        <v>112</v>
      </c>
      <c r="D689" s="1" t="s">
        <v>167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3">
      <c r="A690" s="2" t="s">
        <v>113</v>
      </c>
      <c r="B690" s="3" t="s">
        <v>114</v>
      </c>
      <c r="C690" s="1" t="s">
        <v>115</v>
      </c>
      <c r="D690" s="1" t="s">
        <v>167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3">
      <c r="A691" s="2" t="s">
        <v>113</v>
      </c>
      <c r="B691" s="3" t="s">
        <v>114</v>
      </c>
      <c r="C691" s="1" t="s">
        <v>116</v>
      </c>
      <c r="D691" s="1" t="s">
        <v>167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3">
      <c r="A692" s="2" t="s">
        <v>113</v>
      </c>
      <c r="B692" s="3" t="s">
        <v>114</v>
      </c>
      <c r="C692" s="1" t="s">
        <v>117</v>
      </c>
      <c r="D692" s="1" t="s">
        <v>167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3">
      <c r="A693" s="2" t="s">
        <v>118</v>
      </c>
      <c r="B693" s="3" t="s">
        <v>119</v>
      </c>
      <c r="C693" s="1" t="s">
        <v>120</v>
      </c>
      <c r="D693" s="1" t="s">
        <v>167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3">
      <c r="A694" s="2" t="s">
        <v>121</v>
      </c>
      <c r="B694" s="3" t="s">
        <v>122</v>
      </c>
      <c r="C694" s="1" t="s">
        <v>123</v>
      </c>
      <c r="D694" s="1" t="s">
        <v>167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3">
      <c r="A695" s="2" t="s">
        <v>124</v>
      </c>
      <c r="B695" s="3" t="s">
        <v>125</v>
      </c>
      <c r="C695" s="1" t="s">
        <v>126</v>
      </c>
      <c r="D695" s="1" t="s">
        <v>167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3">
      <c r="A696" s="2" t="s">
        <v>127</v>
      </c>
      <c r="B696" s="3" t="s">
        <v>128</v>
      </c>
      <c r="C696" s="1" t="s">
        <v>129</v>
      </c>
      <c r="D696" s="1" t="s">
        <v>167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3">
      <c r="A697" s="2" t="s">
        <v>130</v>
      </c>
      <c r="B697" s="3" t="s">
        <v>131</v>
      </c>
      <c r="C697" s="1" t="s">
        <v>132</v>
      </c>
      <c r="D697" s="1" t="s">
        <v>167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3">
      <c r="A698" s="2" t="s">
        <v>133</v>
      </c>
      <c r="B698" s="3" t="s">
        <v>134</v>
      </c>
      <c r="C698" s="1" t="s">
        <v>135</v>
      </c>
      <c r="D698" s="1" t="s">
        <v>167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3">
      <c r="A699" s="2" t="s">
        <v>136</v>
      </c>
      <c r="B699" s="3" t="s">
        <v>137</v>
      </c>
      <c r="C699" s="1" t="s">
        <v>138</v>
      </c>
      <c r="D699" s="1" t="s">
        <v>167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3">
      <c r="A700" s="2" t="s">
        <v>139</v>
      </c>
      <c r="B700" s="3" t="s">
        <v>140</v>
      </c>
      <c r="C700" s="1" t="s">
        <v>141</v>
      </c>
      <c r="D700" s="1" t="s">
        <v>167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3">
      <c r="A701" s="2" t="s">
        <v>142</v>
      </c>
      <c r="B701" s="3" t="s">
        <v>143</v>
      </c>
      <c r="C701" s="1" t="s">
        <v>144</v>
      </c>
      <c r="D701" s="1" t="s">
        <v>167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3">
      <c r="A702" s="2" t="s">
        <v>142</v>
      </c>
      <c r="B702" s="3" t="s">
        <v>143</v>
      </c>
      <c r="C702" s="1" t="s">
        <v>145</v>
      </c>
      <c r="D702" s="1" t="s">
        <v>167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3">
      <c r="A703" s="2" t="s">
        <v>146</v>
      </c>
      <c r="B703" s="3" t="s">
        <v>147</v>
      </c>
      <c r="C703" s="1" t="s">
        <v>148</v>
      </c>
      <c r="D703" s="1" t="s">
        <v>167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3">
      <c r="A704" s="2" t="s">
        <v>149</v>
      </c>
      <c r="B704" s="3" t="s">
        <v>150</v>
      </c>
      <c r="C704" s="1" t="s">
        <v>151</v>
      </c>
      <c r="D704" s="1" t="s">
        <v>167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3">
      <c r="A705" s="2" t="s">
        <v>152</v>
      </c>
      <c r="B705" s="3" t="s">
        <v>153</v>
      </c>
      <c r="C705" s="1" t="s">
        <v>154</v>
      </c>
      <c r="D705" s="1" t="s">
        <v>167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3">
      <c r="A706" s="2" t="s">
        <v>155</v>
      </c>
      <c r="B706" s="3" t="s">
        <v>156</v>
      </c>
      <c r="C706" s="1" t="s">
        <v>157</v>
      </c>
      <c r="D706" s="1" t="s">
        <v>167</v>
      </c>
      <c r="E706" s="4">
        <v>321833.64150000003</v>
      </c>
      <c r="F706" s="5">
        <v>151064.77050000004</v>
      </c>
      <c r="G706" s="6">
        <f t="shared" ref="G706:G769" si="11">E706/F706</f>
        <v>2.1304347826086953</v>
      </c>
      <c r="H706" s="1">
        <v>2018</v>
      </c>
    </row>
    <row r="707" spans="1:8" x14ac:dyDescent="0.3">
      <c r="A707" s="2" t="s">
        <v>158</v>
      </c>
      <c r="B707" s="3" t="s">
        <v>159</v>
      </c>
      <c r="C707" s="1" t="s">
        <v>160</v>
      </c>
      <c r="D707" s="1" t="s">
        <v>167</v>
      </c>
      <c r="E707" s="4">
        <v>104333.40000000001</v>
      </c>
      <c r="F707" s="5">
        <v>42776.694000000003</v>
      </c>
      <c r="G707" s="6">
        <f t="shared" si="11"/>
        <v>2.4390243902439024</v>
      </c>
      <c r="H707" s="1">
        <v>2018</v>
      </c>
    </row>
    <row r="708" spans="1:8" x14ac:dyDescent="0.3">
      <c r="A708" s="2" t="s">
        <v>161</v>
      </c>
      <c r="B708" s="3" t="s">
        <v>162</v>
      </c>
      <c r="C708" s="1" t="s">
        <v>163</v>
      </c>
      <c r="D708" s="1" t="s">
        <v>167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3">
      <c r="A709" s="2" t="s">
        <v>164</v>
      </c>
      <c r="B709" s="3" t="s">
        <v>165</v>
      </c>
      <c r="C709" s="1" t="s">
        <v>166</v>
      </c>
      <c r="D709" s="1" t="s">
        <v>167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3">
      <c r="A710" s="2" t="s">
        <v>7</v>
      </c>
      <c r="B710" s="3" t="s">
        <v>8</v>
      </c>
      <c r="C710" s="1" t="s">
        <v>9</v>
      </c>
      <c r="D710" s="1" t="s">
        <v>168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3">
      <c r="A711" s="2" t="s">
        <v>11</v>
      </c>
      <c r="B711" s="3" t="s">
        <v>12</v>
      </c>
      <c r="C711" s="1" t="s">
        <v>13</v>
      </c>
      <c r="D711" s="1" t="s">
        <v>168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3">
      <c r="A712" s="2" t="s">
        <v>14</v>
      </c>
      <c r="B712" s="3" t="s">
        <v>15</v>
      </c>
      <c r="C712" s="1" t="s">
        <v>16</v>
      </c>
      <c r="D712" s="1" t="s">
        <v>168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3">
      <c r="A713" s="2" t="s">
        <v>17</v>
      </c>
      <c r="B713" s="3" t="s">
        <v>18</v>
      </c>
      <c r="C713" s="1" t="s">
        <v>19</v>
      </c>
      <c r="D713" s="1" t="s">
        <v>168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3">
      <c r="A714" s="2" t="s">
        <v>20</v>
      </c>
      <c r="B714" s="3" t="s">
        <v>21</v>
      </c>
      <c r="C714" s="1" t="s">
        <v>22</v>
      </c>
      <c r="D714" s="1" t="s">
        <v>168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3">
      <c r="A715" s="2" t="s">
        <v>20</v>
      </c>
      <c r="B715" s="3" t="s">
        <v>21</v>
      </c>
      <c r="C715" s="1" t="s">
        <v>23</v>
      </c>
      <c r="D715" s="1" t="s">
        <v>168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3">
      <c r="A716" s="2" t="s">
        <v>20</v>
      </c>
      <c r="B716" s="3" t="s">
        <v>21</v>
      </c>
      <c r="C716" s="1" t="s">
        <v>24</v>
      </c>
      <c r="D716" s="1" t="s">
        <v>168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3">
      <c r="A717" s="2" t="s">
        <v>20</v>
      </c>
      <c r="B717" s="3" t="s">
        <v>21</v>
      </c>
      <c r="C717" s="1" t="s">
        <v>25</v>
      </c>
      <c r="D717" s="1" t="s">
        <v>168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3">
      <c r="A718" s="2" t="s">
        <v>26</v>
      </c>
      <c r="B718" s="3" t="s">
        <v>27</v>
      </c>
      <c r="C718" s="1" t="s">
        <v>28</v>
      </c>
      <c r="D718" s="1" t="s">
        <v>168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3">
      <c r="A719" s="2" t="s">
        <v>29</v>
      </c>
      <c r="B719" s="3" t="s">
        <v>30</v>
      </c>
      <c r="C719" s="1" t="s">
        <v>31</v>
      </c>
      <c r="D719" s="1" t="s">
        <v>168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3">
      <c r="A720" s="2" t="s">
        <v>32</v>
      </c>
      <c r="B720" s="3" t="s">
        <v>33</v>
      </c>
      <c r="C720" s="1" t="s">
        <v>34</v>
      </c>
      <c r="D720" s="1" t="s">
        <v>168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3">
      <c r="A721" s="2" t="s">
        <v>35</v>
      </c>
      <c r="B721" s="3" t="s">
        <v>36</v>
      </c>
      <c r="C721" s="1" t="s">
        <v>37</v>
      </c>
      <c r="D721" s="1" t="s">
        <v>168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3">
      <c r="A722" s="2" t="s">
        <v>35</v>
      </c>
      <c r="B722" s="3" t="s">
        <v>36</v>
      </c>
      <c r="C722" s="1" t="s">
        <v>38</v>
      </c>
      <c r="D722" s="1" t="s">
        <v>168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3">
      <c r="A723" s="2" t="s">
        <v>39</v>
      </c>
      <c r="B723" s="3" t="s">
        <v>40</v>
      </c>
      <c r="C723" s="1" t="s">
        <v>41</v>
      </c>
      <c r="D723" s="1" t="s">
        <v>168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3">
      <c r="A724" s="2" t="s">
        <v>42</v>
      </c>
      <c r="B724" s="3" t="s">
        <v>43</v>
      </c>
      <c r="C724" s="1" t="s">
        <v>44</v>
      </c>
      <c r="D724" s="1" t="s">
        <v>168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3">
      <c r="A725" s="2" t="s">
        <v>45</v>
      </c>
      <c r="B725" s="3" t="s">
        <v>46</v>
      </c>
      <c r="C725" s="1" t="s">
        <v>47</v>
      </c>
      <c r="D725" s="1" t="s">
        <v>168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3">
      <c r="A726" s="2" t="s">
        <v>48</v>
      </c>
      <c r="B726" s="3" t="s">
        <v>49</v>
      </c>
      <c r="C726" s="1" t="s">
        <v>50</v>
      </c>
      <c r="D726" s="1" t="s">
        <v>168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3">
      <c r="A727" s="2" t="s">
        <v>51</v>
      </c>
      <c r="B727" s="3" t="s">
        <v>52</v>
      </c>
      <c r="C727" s="1" t="s">
        <v>53</v>
      </c>
      <c r="D727" s="1" t="s">
        <v>168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3">
      <c r="A728" s="2" t="s">
        <v>51</v>
      </c>
      <c r="B728" s="3" t="s">
        <v>52</v>
      </c>
      <c r="C728" s="1" t="s">
        <v>54</v>
      </c>
      <c r="D728" s="1" t="s">
        <v>168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3">
      <c r="A729" s="2" t="s">
        <v>55</v>
      </c>
      <c r="B729" s="3" t="s">
        <v>56</v>
      </c>
      <c r="C729" s="1" t="s">
        <v>57</v>
      </c>
      <c r="D729" s="1" t="s">
        <v>168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3">
      <c r="A730" s="2" t="s">
        <v>58</v>
      </c>
      <c r="B730" s="3" t="s">
        <v>59</v>
      </c>
      <c r="C730" s="1" t="s">
        <v>60</v>
      </c>
      <c r="D730" s="1" t="s">
        <v>168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3">
      <c r="A731" s="2" t="s">
        <v>61</v>
      </c>
      <c r="B731" s="3" t="s">
        <v>62</v>
      </c>
      <c r="C731" s="1" t="s">
        <v>63</v>
      </c>
      <c r="D731" s="1" t="s">
        <v>168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3">
      <c r="A732" s="2" t="s">
        <v>64</v>
      </c>
      <c r="B732" s="3" t="s">
        <v>65</v>
      </c>
      <c r="C732" s="1" t="s">
        <v>66</v>
      </c>
      <c r="D732" s="1" t="s">
        <v>168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3">
      <c r="A733" s="2" t="s">
        <v>67</v>
      </c>
      <c r="B733" s="3" t="s">
        <v>68</v>
      </c>
      <c r="C733" s="1" t="s">
        <v>69</v>
      </c>
      <c r="D733" s="1" t="s">
        <v>168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3">
      <c r="A734" s="2" t="s">
        <v>70</v>
      </c>
      <c r="B734" s="3" t="s">
        <v>71</v>
      </c>
      <c r="C734" s="1" t="s">
        <v>72</v>
      </c>
      <c r="D734" s="1" t="s">
        <v>168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3">
      <c r="A735" s="2" t="s">
        <v>70</v>
      </c>
      <c r="B735" s="3" t="s">
        <v>71</v>
      </c>
      <c r="C735" s="1" t="s">
        <v>73</v>
      </c>
      <c r="D735" s="1" t="s">
        <v>168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3">
      <c r="A736" s="2" t="s">
        <v>74</v>
      </c>
      <c r="B736" s="3" t="s">
        <v>75</v>
      </c>
      <c r="C736" s="1" t="s">
        <v>76</v>
      </c>
      <c r="D736" s="1" t="s">
        <v>168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3">
      <c r="A737" s="2" t="s">
        <v>77</v>
      </c>
      <c r="B737" s="3" t="s">
        <v>78</v>
      </c>
      <c r="C737" s="1" t="s">
        <v>79</v>
      </c>
      <c r="D737" s="1" t="s">
        <v>168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3">
      <c r="A738" s="2" t="s">
        <v>80</v>
      </c>
      <c r="B738" s="3" t="s">
        <v>81</v>
      </c>
      <c r="C738" s="1" t="s">
        <v>82</v>
      </c>
      <c r="D738" s="1" t="s">
        <v>168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3">
      <c r="A739" s="2" t="s">
        <v>83</v>
      </c>
      <c r="B739" s="3" t="s">
        <v>84</v>
      </c>
      <c r="C739" s="1" t="s">
        <v>85</v>
      </c>
      <c r="D739" s="1" t="s">
        <v>168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3">
      <c r="A740" s="2" t="s">
        <v>86</v>
      </c>
      <c r="B740" s="3" t="s">
        <v>87</v>
      </c>
      <c r="C740" s="1" t="s">
        <v>88</v>
      </c>
      <c r="D740" s="1" t="s">
        <v>168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3">
      <c r="A741" s="2" t="s">
        <v>89</v>
      </c>
      <c r="B741" s="3" t="s">
        <v>90</v>
      </c>
      <c r="C741" s="1" t="s">
        <v>91</v>
      </c>
      <c r="D741" s="1" t="s">
        <v>168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3">
      <c r="A742" s="2" t="s">
        <v>92</v>
      </c>
      <c r="B742" s="3" t="s">
        <v>93</v>
      </c>
      <c r="C742" s="1" t="s">
        <v>94</v>
      </c>
      <c r="D742" s="1" t="s">
        <v>168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3">
      <c r="A743" s="2" t="s">
        <v>95</v>
      </c>
      <c r="B743" s="3" t="s">
        <v>96</v>
      </c>
      <c r="C743" s="1" t="s">
        <v>97</v>
      </c>
      <c r="D743" s="1" t="s">
        <v>168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3">
      <c r="A744" s="2" t="s">
        <v>98</v>
      </c>
      <c r="B744" s="3" t="s">
        <v>99</v>
      </c>
      <c r="C744" s="1" t="s">
        <v>100</v>
      </c>
      <c r="D744" s="1" t="s">
        <v>168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3">
      <c r="A745" s="2" t="s">
        <v>101</v>
      </c>
      <c r="B745" s="3" t="s">
        <v>102</v>
      </c>
      <c r="C745" s="1" t="s">
        <v>103</v>
      </c>
      <c r="D745" s="1" t="s">
        <v>168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3">
      <c r="A746" s="2" t="s">
        <v>104</v>
      </c>
      <c r="B746" s="3" t="s">
        <v>105</v>
      </c>
      <c r="C746" s="1" t="s">
        <v>106</v>
      </c>
      <c r="D746" s="1" t="s">
        <v>168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3">
      <c r="A747" s="2" t="s">
        <v>107</v>
      </c>
      <c r="B747" s="3" t="s">
        <v>108</v>
      </c>
      <c r="C747" s="1" t="s">
        <v>109</v>
      </c>
      <c r="D747" s="1" t="s">
        <v>168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3">
      <c r="A748" s="2" t="s">
        <v>110</v>
      </c>
      <c r="B748" s="3" t="s">
        <v>111</v>
      </c>
      <c r="C748" s="1" t="s">
        <v>112</v>
      </c>
      <c r="D748" s="1" t="s">
        <v>168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3">
      <c r="A749" s="2" t="s">
        <v>113</v>
      </c>
      <c r="B749" s="3" t="s">
        <v>114</v>
      </c>
      <c r="C749" s="1" t="s">
        <v>115</v>
      </c>
      <c r="D749" s="1" t="s">
        <v>168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3">
      <c r="A750" s="2" t="s">
        <v>113</v>
      </c>
      <c r="B750" s="3" t="s">
        <v>114</v>
      </c>
      <c r="C750" s="1" t="s">
        <v>116</v>
      </c>
      <c r="D750" s="1" t="s">
        <v>168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3">
      <c r="A751" s="2" t="s">
        <v>113</v>
      </c>
      <c r="B751" s="3" t="s">
        <v>114</v>
      </c>
      <c r="C751" s="1" t="s">
        <v>117</v>
      </c>
      <c r="D751" s="1" t="s">
        <v>168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3">
      <c r="A752" s="2" t="s">
        <v>118</v>
      </c>
      <c r="B752" s="3" t="s">
        <v>119</v>
      </c>
      <c r="C752" s="1" t="s">
        <v>120</v>
      </c>
      <c r="D752" s="1" t="s">
        <v>168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3">
      <c r="A753" s="2" t="s">
        <v>121</v>
      </c>
      <c r="B753" s="3" t="s">
        <v>122</v>
      </c>
      <c r="C753" s="1" t="s">
        <v>123</v>
      </c>
      <c r="D753" s="1" t="s">
        <v>168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3">
      <c r="A754" s="2" t="s">
        <v>124</v>
      </c>
      <c r="B754" s="3" t="s">
        <v>125</v>
      </c>
      <c r="C754" s="1" t="s">
        <v>126</v>
      </c>
      <c r="D754" s="1" t="s">
        <v>168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3">
      <c r="A755" s="2" t="s">
        <v>127</v>
      </c>
      <c r="B755" s="3" t="s">
        <v>128</v>
      </c>
      <c r="C755" s="1" t="s">
        <v>129</v>
      </c>
      <c r="D755" s="1" t="s">
        <v>168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3">
      <c r="A756" s="2" t="s">
        <v>130</v>
      </c>
      <c r="B756" s="3" t="s">
        <v>131</v>
      </c>
      <c r="C756" s="1" t="s">
        <v>132</v>
      </c>
      <c r="D756" s="1" t="s">
        <v>168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3">
      <c r="A757" s="2" t="s">
        <v>133</v>
      </c>
      <c r="B757" s="3" t="s">
        <v>134</v>
      </c>
      <c r="C757" s="1" t="s">
        <v>135</v>
      </c>
      <c r="D757" s="1" t="s">
        <v>168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3">
      <c r="A758" s="2" t="s">
        <v>136</v>
      </c>
      <c r="B758" s="3" t="s">
        <v>137</v>
      </c>
      <c r="C758" s="1" t="s">
        <v>138</v>
      </c>
      <c r="D758" s="1" t="s">
        <v>168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3">
      <c r="A759" s="2" t="s">
        <v>139</v>
      </c>
      <c r="B759" s="3" t="s">
        <v>140</v>
      </c>
      <c r="C759" s="1" t="s">
        <v>141</v>
      </c>
      <c r="D759" s="1" t="s">
        <v>168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3">
      <c r="A760" s="2" t="s">
        <v>142</v>
      </c>
      <c r="B760" s="3" t="s">
        <v>143</v>
      </c>
      <c r="C760" s="1" t="s">
        <v>144</v>
      </c>
      <c r="D760" s="1" t="s">
        <v>168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3">
      <c r="A761" s="2" t="s">
        <v>142</v>
      </c>
      <c r="B761" s="3" t="s">
        <v>143</v>
      </c>
      <c r="C761" s="1" t="s">
        <v>145</v>
      </c>
      <c r="D761" s="1" t="s">
        <v>168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3">
      <c r="A762" s="2" t="s">
        <v>146</v>
      </c>
      <c r="B762" s="3" t="s">
        <v>147</v>
      </c>
      <c r="C762" s="1" t="s">
        <v>148</v>
      </c>
      <c r="D762" s="1" t="s">
        <v>168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3">
      <c r="A763" s="2" t="s">
        <v>149</v>
      </c>
      <c r="B763" s="3" t="s">
        <v>150</v>
      </c>
      <c r="C763" s="1" t="s">
        <v>151</v>
      </c>
      <c r="D763" s="1" t="s">
        <v>168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3">
      <c r="A764" s="2" t="s">
        <v>152</v>
      </c>
      <c r="B764" s="3" t="s">
        <v>153</v>
      </c>
      <c r="C764" s="1" t="s">
        <v>154</v>
      </c>
      <c r="D764" s="1" t="s">
        <v>168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3">
      <c r="A765" s="2" t="s">
        <v>155</v>
      </c>
      <c r="B765" s="3" t="s">
        <v>156</v>
      </c>
      <c r="C765" s="1" t="s">
        <v>157</v>
      </c>
      <c r="D765" s="1" t="s">
        <v>168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3">
      <c r="A766" s="2" t="s">
        <v>158</v>
      </c>
      <c r="B766" s="3" t="s">
        <v>159</v>
      </c>
      <c r="C766" s="1" t="s">
        <v>160</v>
      </c>
      <c r="D766" s="1" t="s">
        <v>168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3">
      <c r="A767" s="2" t="s">
        <v>161</v>
      </c>
      <c r="B767" s="3" t="s">
        <v>162</v>
      </c>
      <c r="C767" s="1" t="s">
        <v>163</v>
      </c>
      <c r="D767" s="1" t="s">
        <v>168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3">
      <c r="A768" s="2" t="s">
        <v>164</v>
      </c>
      <c r="B768" s="3" t="s">
        <v>165</v>
      </c>
      <c r="C768" s="1" t="s">
        <v>166</v>
      </c>
      <c r="D768" s="1" t="s">
        <v>168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3">
      <c r="A769" s="2" t="s">
        <v>7</v>
      </c>
      <c r="B769" s="3" t="s">
        <v>8</v>
      </c>
      <c r="C769" s="1" t="s">
        <v>9</v>
      </c>
      <c r="D769" s="1" t="s">
        <v>169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3">
      <c r="A770" s="2" t="s">
        <v>11</v>
      </c>
      <c r="B770" s="3" t="s">
        <v>12</v>
      </c>
      <c r="C770" s="1" t="s">
        <v>13</v>
      </c>
      <c r="D770" s="1" t="s">
        <v>169</v>
      </c>
      <c r="E770" s="4">
        <v>68068.552500000005</v>
      </c>
      <c r="F770" s="5">
        <v>64577.857499999998</v>
      </c>
      <c r="G770" s="6">
        <f t="shared" ref="G770:G833" si="12">E770/F770</f>
        <v>1.0540540540540542</v>
      </c>
      <c r="H770" s="1">
        <v>2018</v>
      </c>
    </row>
    <row r="771" spans="1:8" x14ac:dyDescent="0.3">
      <c r="A771" s="2" t="s">
        <v>14</v>
      </c>
      <c r="B771" s="3" t="s">
        <v>15</v>
      </c>
      <c r="C771" s="1" t="s">
        <v>16</v>
      </c>
      <c r="D771" s="1" t="s">
        <v>169</v>
      </c>
      <c r="E771" s="4">
        <v>220541.23800000001</v>
      </c>
      <c r="F771" s="5">
        <v>382703.91299999994</v>
      </c>
      <c r="G771" s="6">
        <f t="shared" si="12"/>
        <v>0.5762711864406781</v>
      </c>
      <c r="H771" s="1">
        <v>2018</v>
      </c>
    </row>
    <row r="772" spans="1:8" x14ac:dyDescent="0.3">
      <c r="A772" s="2" t="s">
        <v>17</v>
      </c>
      <c r="B772" s="3" t="s">
        <v>18</v>
      </c>
      <c r="C772" s="1" t="s">
        <v>19</v>
      </c>
      <c r="D772" s="1" t="s">
        <v>169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3">
      <c r="A773" s="2" t="s">
        <v>20</v>
      </c>
      <c r="B773" s="3" t="s">
        <v>21</v>
      </c>
      <c r="C773" s="1" t="s">
        <v>22</v>
      </c>
      <c r="D773" s="1" t="s">
        <v>169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3">
      <c r="A774" s="2" t="s">
        <v>20</v>
      </c>
      <c r="B774" s="3" t="s">
        <v>21</v>
      </c>
      <c r="C774" s="1" t="s">
        <v>23</v>
      </c>
      <c r="D774" s="1" t="s">
        <v>169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3">
      <c r="A775" s="2" t="s">
        <v>20</v>
      </c>
      <c r="B775" s="3" t="s">
        <v>21</v>
      </c>
      <c r="C775" s="1" t="s">
        <v>24</v>
      </c>
      <c r="D775" s="1" t="s">
        <v>169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3">
      <c r="A776" s="2" t="s">
        <v>20</v>
      </c>
      <c r="B776" s="3" t="s">
        <v>21</v>
      </c>
      <c r="C776" s="1" t="s">
        <v>25</v>
      </c>
      <c r="D776" s="1" t="s">
        <v>169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3">
      <c r="A777" s="2" t="s">
        <v>26</v>
      </c>
      <c r="B777" s="3" t="s">
        <v>27</v>
      </c>
      <c r="C777" s="1" t="s">
        <v>28</v>
      </c>
      <c r="D777" s="1" t="s">
        <v>169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3">
      <c r="A778" s="2" t="s">
        <v>29</v>
      </c>
      <c r="B778" s="3" t="s">
        <v>30</v>
      </c>
      <c r="C778" s="1" t="s">
        <v>31</v>
      </c>
      <c r="D778" s="1" t="s">
        <v>169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3">
      <c r="A779" s="2" t="s">
        <v>32</v>
      </c>
      <c r="B779" s="3" t="s">
        <v>33</v>
      </c>
      <c r="C779" s="1" t="s">
        <v>34</v>
      </c>
      <c r="D779" s="1" t="s">
        <v>169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3">
      <c r="A780" s="2" t="s">
        <v>35</v>
      </c>
      <c r="B780" s="3" t="s">
        <v>36</v>
      </c>
      <c r="C780" s="1" t="s">
        <v>37</v>
      </c>
      <c r="D780" s="1" t="s">
        <v>169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3">
      <c r="A781" s="2" t="s">
        <v>35</v>
      </c>
      <c r="B781" s="3" t="s">
        <v>36</v>
      </c>
      <c r="C781" s="1" t="s">
        <v>38</v>
      </c>
      <c r="D781" s="1" t="s">
        <v>169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3">
      <c r="A782" s="2" t="s">
        <v>39</v>
      </c>
      <c r="B782" s="3" t="s">
        <v>40</v>
      </c>
      <c r="C782" s="1" t="s">
        <v>41</v>
      </c>
      <c r="D782" s="1" t="s">
        <v>169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3">
      <c r="A783" s="2" t="s">
        <v>42</v>
      </c>
      <c r="B783" s="3" t="s">
        <v>43</v>
      </c>
      <c r="C783" s="1" t="s">
        <v>44</v>
      </c>
      <c r="D783" s="1" t="s">
        <v>169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3">
      <c r="A784" s="2" t="s">
        <v>45</v>
      </c>
      <c r="B784" s="3" t="s">
        <v>46</v>
      </c>
      <c r="C784" s="1" t="s">
        <v>47</v>
      </c>
      <c r="D784" s="1" t="s">
        <v>169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3">
      <c r="A785" s="2" t="s">
        <v>48</v>
      </c>
      <c r="B785" s="3" t="s">
        <v>49</v>
      </c>
      <c r="C785" s="1" t="s">
        <v>50</v>
      </c>
      <c r="D785" s="1" t="s">
        <v>169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3">
      <c r="A786" s="2" t="s">
        <v>51</v>
      </c>
      <c r="B786" s="3" t="s">
        <v>52</v>
      </c>
      <c r="C786" s="1" t="s">
        <v>53</v>
      </c>
      <c r="D786" s="1" t="s">
        <v>169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3">
      <c r="A787" s="2" t="s">
        <v>51</v>
      </c>
      <c r="B787" s="3" t="s">
        <v>52</v>
      </c>
      <c r="C787" s="1" t="s">
        <v>54</v>
      </c>
      <c r="D787" s="1" t="s">
        <v>169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3">
      <c r="A788" s="2" t="s">
        <v>55</v>
      </c>
      <c r="B788" s="3" t="s">
        <v>56</v>
      </c>
      <c r="C788" s="1" t="s">
        <v>57</v>
      </c>
      <c r="D788" s="1" t="s">
        <v>169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3">
      <c r="A789" s="2" t="s">
        <v>58</v>
      </c>
      <c r="B789" s="3" t="s">
        <v>59</v>
      </c>
      <c r="C789" s="1" t="s">
        <v>60</v>
      </c>
      <c r="D789" s="1" t="s">
        <v>169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3">
      <c r="A790" s="2" t="s">
        <v>61</v>
      </c>
      <c r="B790" s="3" t="s">
        <v>62</v>
      </c>
      <c r="C790" s="1" t="s">
        <v>63</v>
      </c>
      <c r="D790" s="1" t="s">
        <v>169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3">
      <c r="A791" s="2" t="s">
        <v>64</v>
      </c>
      <c r="B791" s="3" t="s">
        <v>65</v>
      </c>
      <c r="C791" s="1" t="s">
        <v>66</v>
      </c>
      <c r="D791" s="1" t="s">
        <v>169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3">
      <c r="A792" s="2" t="s">
        <v>67</v>
      </c>
      <c r="B792" s="3" t="s">
        <v>68</v>
      </c>
      <c r="C792" s="1" t="s">
        <v>69</v>
      </c>
      <c r="D792" s="1" t="s">
        <v>169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3">
      <c r="A793" s="2" t="s">
        <v>70</v>
      </c>
      <c r="B793" s="3" t="s">
        <v>71</v>
      </c>
      <c r="C793" s="1" t="s">
        <v>72</v>
      </c>
      <c r="D793" s="1" t="s">
        <v>169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3">
      <c r="A794" s="2" t="s">
        <v>70</v>
      </c>
      <c r="B794" s="3" t="s">
        <v>71</v>
      </c>
      <c r="C794" s="1" t="s">
        <v>73</v>
      </c>
      <c r="D794" s="1" t="s">
        <v>169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3">
      <c r="A795" s="2" t="s">
        <v>74</v>
      </c>
      <c r="B795" s="3" t="s">
        <v>75</v>
      </c>
      <c r="C795" s="1" t="s">
        <v>76</v>
      </c>
      <c r="D795" s="1" t="s">
        <v>169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3">
      <c r="A796" s="2" t="s">
        <v>77</v>
      </c>
      <c r="B796" s="3" t="s">
        <v>78</v>
      </c>
      <c r="C796" s="1" t="s">
        <v>79</v>
      </c>
      <c r="D796" s="1" t="s">
        <v>169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3">
      <c r="A797" s="2" t="s">
        <v>80</v>
      </c>
      <c r="B797" s="3" t="s">
        <v>81</v>
      </c>
      <c r="C797" s="1" t="s">
        <v>82</v>
      </c>
      <c r="D797" s="1" t="s">
        <v>169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3">
      <c r="A798" s="2" t="s">
        <v>83</v>
      </c>
      <c r="B798" s="3" t="s">
        <v>84</v>
      </c>
      <c r="C798" s="1" t="s">
        <v>85</v>
      </c>
      <c r="D798" s="1" t="s">
        <v>169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3">
      <c r="A799" s="2" t="s">
        <v>86</v>
      </c>
      <c r="B799" s="3" t="s">
        <v>87</v>
      </c>
      <c r="C799" s="1" t="s">
        <v>88</v>
      </c>
      <c r="D799" s="1" t="s">
        <v>169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3">
      <c r="A800" s="2" t="s">
        <v>89</v>
      </c>
      <c r="B800" s="3" t="s">
        <v>90</v>
      </c>
      <c r="C800" s="1" t="s">
        <v>91</v>
      </c>
      <c r="D800" s="1" t="s">
        <v>169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3">
      <c r="A801" s="2" t="s">
        <v>92</v>
      </c>
      <c r="B801" s="3" t="s">
        <v>93</v>
      </c>
      <c r="C801" s="1" t="s">
        <v>94</v>
      </c>
      <c r="D801" s="1" t="s">
        <v>169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3">
      <c r="A802" s="2" t="s">
        <v>95</v>
      </c>
      <c r="B802" s="3" t="s">
        <v>96</v>
      </c>
      <c r="C802" s="1" t="s">
        <v>97</v>
      </c>
      <c r="D802" s="1" t="s">
        <v>169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3">
      <c r="A803" s="2" t="s">
        <v>98</v>
      </c>
      <c r="B803" s="3" t="s">
        <v>99</v>
      </c>
      <c r="C803" s="1" t="s">
        <v>100</v>
      </c>
      <c r="D803" s="1" t="s">
        <v>169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3">
      <c r="A804" s="2" t="s">
        <v>101</v>
      </c>
      <c r="B804" s="3" t="s">
        <v>102</v>
      </c>
      <c r="C804" s="1" t="s">
        <v>103</v>
      </c>
      <c r="D804" s="1" t="s">
        <v>169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3">
      <c r="A805" s="2" t="s">
        <v>104</v>
      </c>
      <c r="B805" s="3" t="s">
        <v>105</v>
      </c>
      <c r="C805" s="1" t="s">
        <v>106</v>
      </c>
      <c r="D805" s="1" t="s">
        <v>169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3">
      <c r="A806" s="2" t="s">
        <v>107</v>
      </c>
      <c r="B806" s="3" t="s">
        <v>108</v>
      </c>
      <c r="C806" s="1" t="s">
        <v>109</v>
      </c>
      <c r="D806" s="1" t="s">
        <v>169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3">
      <c r="A807" s="2" t="s">
        <v>110</v>
      </c>
      <c r="B807" s="3" t="s">
        <v>111</v>
      </c>
      <c r="C807" s="1" t="s">
        <v>112</v>
      </c>
      <c r="D807" s="1" t="s">
        <v>169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3">
      <c r="A808" s="2" t="s">
        <v>113</v>
      </c>
      <c r="B808" s="3" t="s">
        <v>114</v>
      </c>
      <c r="C808" s="1" t="s">
        <v>115</v>
      </c>
      <c r="D808" s="1" t="s">
        <v>169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3">
      <c r="A809" s="2" t="s">
        <v>113</v>
      </c>
      <c r="B809" s="3" t="s">
        <v>114</v>
      </c>
      <c r="C809" s="1" t="s">
        <v>116</v>
      </c>
      <c r="D809" s="1" t="s">
        <v>169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3">
      <c r="A810" s="2" t="s">
        <v>113</v>
      </c>
      <c r="B810" s="3" t="s">
        <v>114</v>
      </c>
      <c r="C810" s="1" t="s">
        <v>117</v>
      </c>
      <c r="D810" s="1" t="s">
        <v>169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3">
      <c r="A811" s="2" t="s">
        <v>118</v>
      </c>
      <c r="B811" s="3" t="s">
        <v>119</v>
      </c>
      <c r="C811" s="1" t="s">
        <v>120</v>
      </c>
      <c r="D811" s="1" t="s">
        <v>169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3">
      <c r="A812" s="2" t="s">
        <v>121</v>
      </c>
      <c r="B812" s="3" t="s">
        <v>122</v>
      </c>
      <c r="C812" s="1" t="s">
        <v>123</v>
      </c>
      <c r="D812" s="1" t="s">
        <v>169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3">
      <c r="A813" s="2" t="s">
        <v>124</v>
      </c>
      <c r="B813" s="3" t="s">
        <v>125</v>
      </c>
      <c r="C813" s="1" t="s">
        <v>126</v>
      </c>
      <c r="D813" s="1" t="s">
        <v>169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3">
      <c r="A814" s="2" t="s">
        <v>127</v>
      </c>
      <c r="B814" s="3" t="s">
        <v>128</v>
      </c>
      <c r="C814" s="1" t="s">
        <v>129</v>
      </c>
      <c r="D814" s="1" t="s">
        <v>169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3">
      <c r="A815" s="2" t="s">
        <v>130</v>
      </c>
      <c r="B815" s="3" t="s">
        <v>131</v>
      </c>
      <c r="C815" s="1" t="s">
        <v>132</v>
      </c>
      <c r="D815" s="1" t="s">
        <v>169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3">
      <c r="A816" s="2" t="s">
        <v>133</v>
      </c>
      <c r="B816" s="3" t="s">
        <v>134</v>
      </c>
      <c r="C816" s="1" t="s">
        <v>135</v>
      </c>
      <c r="D816" s="1" t="s">
        <v>169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3">
      <c r="A817" s="2" t="s">
        <v>136</v>
      </c>
      <c r="B817" s="3" t="s">
        <v>137</v>
      </c>
      <c r="C817" s="1" t="s">
        <v>138</v>
      </c>
      <c r="D817" s="1" t="s">
        <v>169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3">
      <c r="A818" s="2" t="s">
        <v>139</v>
      </c>
      <c r="B818" s="3" t="s">
        <v>140</v>
      </c>
      <c r="C818" s="1" t="s">
        <v>141</v>
      </c>
      <c r="D818" s="1" t="s">
        <v>169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3">
      <c r="A819" s="2" t="s">
        <v>142</v>
      </c>
      <c r="B819" s="3" t="s">
        <v>143</v>
      </c>
      <c r="C819" s="1" t="s">
        <v>144</v>
      </c>
      <c r="D819" s="1" t="s">
        <v>169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3">
      <c r="A820" s="2" t="s">
        <v>142</v>
      </c>
      <c r="B820" s="3" t="s">
        <v>143</v>
      </c>
      <c r="C820" s="1" t="s">
        <v>145</v>
      </c>
      <c r="D820" s="1" t="s">
        <v>169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3">
      <c r="A821" s="2" t="s">
        <v>146</v>
      </c>
      <c r="B821" s="3" t="s">
        <v>147</v>
      </c>
      <c r="C821" s="1" t="s">
        <v>148</v>
      </c>
      <c r="D821" s="1" t="s">
        <v>169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3">
      <c r="A822" s="2" t="s">
        <v>149</v>
      </c>
      <c r="B822" s="3" t="s">
        <v>150</v>
      </c>
      <c r="C822" s="1" t="s">
        <v>151</v>
      </c>
      <c r="D822" s="1" t="s">
        <v>169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3">
      <c r="A823" s="2" t="s">
        <v>152</v>
      </c>
      <c r="B823" s="3" t="s">
        <v>153</v>
      </c>
      <c r="C823" s="1" t="s">
        <v>154</v>
      </c>
      <c r="D823" s="1" t="s">
        <v>169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3">
      <c r="A824" s="2" t="s">
        <v>155</v>
      </c>
      <c r="B824" s="3" t="s">
        <v>156</v>
      </c>
      <c r="C824" s="1" t="s">
        <v>157</v>
      </c>
      <c r="D824" s="1" t="s">
        <v>169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3">
      <c r="A825" s="2" t="s">
        <v>158</v>
      </c>
      <c r="B825" s="3" t="s">
        <v>159</v>
      </c>
      <c r="C825" s="1" t="s">
        <v>160</v>
      </c>
      <c r="D825" s="1" t="s">
        <v>169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3">
      <c r="A826" s="2" t="s">
        <v>161</v>
      </c>
      <c r="B826" s="3" t="s">
        <v>162</v>
      </c>
      <c r="C826" s="1" t="s">
        <v>163</v>
      </c>
      <c r="D826" s="1" t="s">
        <v>169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3">
      <c r="A827" s="2" t="s">
        <v>164</v>
      </c>
      <c r="B827" s="3" t="s">
        <v>165</v>
      </c>
      <c r="C827" s="1" t="s">
        <v>166</v>
      </c>
      <c r="D827" s="1" t="s">
        <v>169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3">
      <c r="A828" s="2" t="s">
        <v>7</v>
      </c>
      <c r="B828" s="3" t="s">
        <v>8</v>
      </c>
      <c r="C828" s="1" t="s">
        <v>9</v>
      </c>
      <c r="D828" s="1" t="s">
        <v>170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3">
      <c r="A829" s="2" t="s">
        <v>11</v>
      </c>
      <c r="B829" s="3" t="s">
        <v>12</v>
      </c>
      <c r="C829" s="1" t="s">
        <v>13</v>
      </c>
      <c r="D829" s="1" t="s">
        <v>170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3">
      <c r="A830" s="2" t="s">
        <v>14</v>
      </c>
      <c r="B830" s="3" t="s">
        <v>15</v>
      </c>
      <c r="C830" s="1" t="s">
        <v>16</v>
      </c>
      <c r="D830" s="1" t="s">
        <v>170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3">
      <c r="A831" s="2" t="s">
        <v>17</v>
      </c>
      <c r="B831" s="3" t="s">
        <v>18</v>
      </c>
      <c r="C831" s="1" t="s">
        <v>19</v>
      </c>
      <c r="D831" s="1" t="s">
        <v>170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3">
      <c r="A832" s="2" t="s">
        <v>20</v>
      </c>
      <c r="B832" s="3" t="s">
        <v>21</v>
      </c>
      <c r="C832" s="1" t="s">
        <v>22</v>
      </c>
      <c r="D832" s="1" t="s">
        <v>170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3">
      <c r="A833" s="2" t="s">
        <v>20</v>
      </c>
      <c r="B833" s="3" t="s">
        <v>21</v>
      </c>
      <c r="C833" s="1" t="s">
        <v>23</v>
      </c>
      <c r="D833" s="1" t="s">
        <v>170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3">
      <c r="A834" s="2" t="s">
        <v>20</v>
      </c>
      <c r="B834" s="3" t="s">
        <v>21</v>
      </c>
      <c r="C834" s="1" t="s">
        <v>24</v>
      </c>
      <c r="D834" s="1" t="s">
        <v>170</v>
      </c>
      <c r="E834" s="4">
        <v>609854.99400000006</v>
      </c>
      <c r="F834" s="5">
        <v>653416.06500000006</v>
      </c>
      <c r="G834" s="6">
        <f t="shared" ref="G834:G886" si="13">E834/F834</f>
        <v>0.93333333333333335</v>
      </c>
      <c r="H834" s="1">
        <v>2018</v>
      </c>
    </row>
    <row r="835" spans="1:8" x14ac:dyDescent="0.3">
      <c r="A835" s="2" t="s">
        <v>20</v>
      </c>
      <c r="B835" s="3" t="s">
        <v>21</v>
      </c>
      <c r="C835" s="1" t="s">
        <v>25</v>
      </c>
      <c r="D835" s="1" t="s">
        <v>170</v>
      </c>
      <c r="E835" s="4">
        <v>160843.66425000003</v>
      </c>
      <c r="F835" s="5">
        <v>186726.55275000003</v>
      </c>
      <c r="G835" s="6">
        <f t="shared" si="13"/>
        <v>0.86138613861386137</v>
      </c>
      <c r="H835" s="1">
        <v>2018</v>
      </c>
    </row>
    <row r="836" spans="1:8" x14ac:dyDescent="0.3">
      <c r="A836" s="2" t="s">
        <v>26</v>
      </c>
      <c r="B836" s="3" t="s">
        <v>27</v>
      </c>
      <c r="C836" s="1" t="s">
        <v>28</v>
      </c>
      <c r="D836" s="1" t="s">
        <v>170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3">
      <c r="A837" s="2" t="s">
        <v>29</v>
      </c>
      <c r="B837" s="3" t="s">
        <v>30</v>
      </c>
      <c r="C837" s="1" t="s">
        <v>31</v>
      </c>
      <c r="D837" s="1" t="s">
        <v>170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3">
      <c r="A838" s="2" t="s">
        <v>32</v>
      </c>
      <c r="B838" s="3" t="s">
        <v>33</v>
      </c>
      <c r="C838" s="1" t="s">
        <v>34</v>
      </c>
      <c r="D838" s="1" t="s">
        <v>170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3">
      <c r="A839" s="2" t="s">
        <v>35</v>
      </c>
      <c r="B839" s="3" t="s">
        <v>36</v>
      </c>
      <c r="C839" s="1" t="s">
        <v>37</v>
      </c>
      <c r="D839" s="1" t="s">
        <v>170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3">
      <c r="A840" s="2" t="s">
        <v>35</v>
      </c>
      <c r="B840" s="3" t="s">
        <v>36</v>
      </c>
      <c r="C840" s="1" t="s">
        <v>38</v>
      </c>
      <c r="D840" s="1" t="s">
        <v>170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3">
      <c r="A841" s="2" t="s">
        <v>39</v>
      </c>
      <c r="B841" s="3" t="s">
        <v>40</v>
      </c>
      <c r="C841" s="1" t="s">
        <v>41</v>
      </c>
      <c r="D841" s="1" t="s">
        <v>170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3">
      <c r="A842" s="2" t="s">
        <v>42</v>
      </c>
      <c r="B842" s="3" t="s">
        <v>43</v>
      </c>
      <c r="C842" s="1" t="s">
        <v>44</v>
      </c>
      <c r="D842" s="1" t="s">
        <v>170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3">
      <c r="A843" s="2" t="s">
        <v>45</v>
      </c>
      <c r="B843" s="3" t="s">
        <v>46</v>
      </c>
      <c r="C843" s="1" t="s">
        <v>47</v>
      </c>
      <c r="D843" s="1" t="s">
        <v>170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3">
      <c r="A844" s="2" t="s">
        <v>48</v>
      </c>
      <c r="B844" s="3" t="s">
        <v>49</v>
      </c>
      <c r="C844" s="1" t="s">
        <v>50</v>
      </c>
      <c r="D844" s="1" t="s">
        <v>170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3">
      <c r="A845" s="2" t="s">
        <v>51</v>
      </c>
      <c r="B845" s="3" t="s">
        <v>52</v>
      </c>
      <c r="C845" s="1" t="s">
        <v>53</v>
      </c>
      <c r="D845" s="1" t="s">
        <v>170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3">
      <c r="A846" s="2" t="s">
        <v>51</v>
      </c>
      <c r="B846" s="3" t="s">
        <v>52</v>
      </c>
      <c r="C846" s="1" t="s">
        <v>54</v>
      </c>
      <c r="D846" s="1" t="s">
        <v>170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3">
      <c r="A847" s="2" t="s">
        <v>55</v>
      </c>
      <c r="B847" s="3" t="s">
        <v>56</v>
      </c>
      <c r="C847" s="1" t="s">
        <v>57</v>
      </c>
      <c r="D847" s="1" t="s">
        <v>170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3">
      <c r="A848" s="2" t="s">
        <v>58</v>
      </c>
      <c r="B848" s="3" t="s">
        <v>59</v>
      </c>
      <c r="C848" s="1" t="s">
        <v>60</v>
      </c>
      <c r="D848" s="1" t="s">
        <v>170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3">
      <c r="A849" s="2" t="s">
        <v>61</v>
      </c>
      <c r="B849" s="3" t="s">
        <v>62</v>
      </c>
      <c r="C849" s="1" t="s">
        <v>63</v>
      </c>
      <c r="D849" s="1" t="s">
        <v>170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3">
      <c r="A850" s="2" t="s">
        <v>64</v>
      </c>
      <c r="B850" s="3" t="s">
        <v>65</v>
      </c>
      <c r="C850" s="1" t="s">
        <v>66</v>
      </c>
      <c r="D850" s="1" t="s">
        <v>170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3">
      <c r="A851" s="2" t="s">
        <v>67</v>
      </c>
      <c r="B851" s="3" t="s">
        <v>68</v>
      </c>
      <c r="C851" s="1" t="s">
        <v>69</v>
      </c>
      <c r="D851" s="1" t="s">
        <v>170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3">
      <c r="A852" s="2" t="s">
        <v>70</v>
      </c>
      <c r="B852" s="3" t="s">
        <v>71</v>
      </c>
      <c r="C852" s="1" t="s">
        <v>72</v>
      </c>
      <c r="D852" s="1" t="s">
        <v>170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3">
      <c r="A853" s="2" t="s">
        <v>70</v>
      </c>
      <c r="B853" s="3" t="s">
        <v>71</v>
      </c>
      <c r="C853" s="1" t="s">
        <v>73</v>
      </c>
      <c r="D853" s="1" t="s">
        <v>170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3">
      <c r="A854" s="2" t="s">
        <v>74</v>
      </c>
      <c r="B854" s="3" t="s">
        <v>75</v>
      </c>
      <c r="C854" s="1" t="s">
        <v>76</v>
      </c>
      <c r="D854" s="1" t="s">
        <v>170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3">
      <c r="A855" s="2" t="s">
        <v>77</v>
      </c>
      <c r="B855" s="3" t="s">
        <v>78</v>
      </c>
      <c r="C855" s="1" t="s">
        <v>79</v>
      </c>
      <c r="D855" s="1" t="s">
        <v>170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3">
      <c r="A856" s="2" t="s">
        <v>80</v>
      </c>
      <c r="B856" s="3" t="s">
        <v>81</v>
      </c>
      <c r="C856" s="1" t="s">
        <v>82</v>
      </c>
      <c r="D856" s="1" t="s">
        <v>170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3">
      <c r="A857" s="2" t="s">
        <v>83</v>
      </c>
      <c r="B857" s="3" t="s">
        <v>84</v>
      </c>
      <c r="C857" s="1" t="s">
        <v>85</v>
      </c>
      <c r="D857" s="1" t="s">
        <v>170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3">
      <c r="A858" s="2" t="s">
        <v>86</v>
      </c>
      <c r="B858" s="3" t="s">
        <v>87</v>
      </c>
      <c r="C858" s="1" t="s">
        <v>88</v>
      </c>
      <c r="D858" s="1" t="s">
        <v>170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3">
      <c r="A859" s="2" t="s">
        <v>89</v>
      </c>
      <c r="B859" s="3" t="s">
        <v>90</v>
      </c>
      <c r="C859" s="1" t="s">
        <v>91</v>
      </c>
      <c r="D859" s="1" t="s">
        <v>170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3">
      <c r="A860" s="2" t="s">
        <v>92</v>
      </c>
      <c r="B860" s="3" t="s">
        <v>93</v>
      </c>
      <c r="C860" s="1" t="s">
        <v>94</v>
      </c>
      <c r="D860" s="1" t="s">
        <v>170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3">
      <c r="A861" s="2" t="s">
        <v>95</v>
      </c>
      <c r="B861" s="3" t="s">
        <v>96</v>
      </c>
      <c r="C861" s="1" t="s">
        <v>97</v>
      </c>
      <c r="D861" s="1" t="s">
        <v>170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3">
      <c r="A862" s="2" t="s">
        <v>98</v>
      </c>
      <c r="B862" s="3" t="s">
        <v>99</v>
      </c>
      <c r="C862" s="1" t="s">
        <v>100</v>
      </c>
      <c r="D862" s="1" t="s">
        <v>170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3">
      <c r="A863" s="2" t="s">
        <v>101</v>
      </c>
      <c r="B863" s="3" t="s">
        <v>102</v>
      </c>
      <c r="C863" s="1" t="s">
        <v>103</v>
      </c>
      <c r="D863" s="1" t="s">
        <v>170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3">
      <c r="A864" s="2" t="s">
        <v>104</v>
      </c>
      <c r="B864" s="3" t="s">
        <v>105</v>
      </c>
      <c r="C864" s="1" t="s">
        <v>106</v>
      </c>
      <c r="D864" s="1" t="s">
        <v>170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3">
      <c r="A865" s="2" t="s">
        <v>107</v>
      </c>
      <c r="B865" s="3" t="s">
        <v>108</v>
      </c>
      <c r="C865" s="1" t="s">
        <v>109</v>
      </c>
      <c r="D865" s="1" t="s">
        <v>170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3">
      <c r="A866" s="2" t="s">
        <v>110</v>
      </c>
      <c r="B866" s="3" t="s">
        <v>111</v>
      </c>
      <c r="C866" s="1" t="s">
        <v>112</v>
      </c>
      <c r="D866" s="1" t="s">
        <v>170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3">
      <c r="A867" s="2" t="s">
        <v>113</v>
      </c>
      <c r="B867" s="3" t="s">
        <v>114</v>
      </c>
      <c r="C867" s="1" t="s">
        <v>115</v>
      </c>
      <c r="D867" s="1" t="s">
        <v>170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3">
      <c r="A868" s="2" t="s">
        <v>113</v>
      </c>
      <c r="B868" s="3" t="s">
        <v>114</v>
      </c>
      <c r="C868" s="1" t="s">
        <v>116</v>
      </c>
      <c r="D868" s="1" t="s">
        <v>170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3">
      <c r="A869" s="2" t="s">
        <v>113</v>
      </c>
      <c r="B869" s="3" t="s">
        <v>114</v>
      </c>
      <c r="C869" s="1" t="s">
        <v>117</v>
      </c>
      <c r="D869" s="1" t="s">
        <v>170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3">
      <c r="A870" s="2" t="s">
        <v>118</v>
      </c>
      <c r="B870" s="3" t="s">
        <v>119</v>
      </c>
      <c r="C870" s="1" t="s">
        <v>120</v>
      </c>
      <c r="D870" s="1" t="s">
        <v>170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3">
      <c r="A871" s="2" t="s">
        <v>121</v>
      </c>
      <c r="B871" s="3" t="s">
        <v>122</v>
      </c>
      <c r="C871" s="1" t="s">
        <v>123</v>
      </c>
      <c r="D871" s="1" t="s">
        <v>170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3">
      <c r="A872" s="2" t="s">
        <v>124</v>
      </c>
      <c r="B872" s="3" t="s">
        <v>125</v>
      </c>
      <c r="C872" s="1" t="s">
        <v>126</v>
      </c>
      <c r="D872" s="1" t="s">
        <v>170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3">
      <c r="A873" s="2" t="s">
        <v>127</v>
      </c>
      <c r="B873" s="3" t="s">
        <v>128</v>
      </c>
      <c r="C873" s="1" t="s">
        <v>129</v>
      </c>
      <c r="D873" s="1" t="s">
        <v>170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3">
      <c r="A874" s="2" t="s">
        <v>130</v>
      </c>
      <c r="B874" s="3" t="s">
        <v>131</v>
      </c>
      <c r="C874" s="1" t="s">
        <v>132</v>
      </c>
      <c r="D874" s="1" t="s">
        <v>170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3">
      <c r="A875" s="2" t="s">
        <v>133</v>
      </c>
      <c r="B875" s="3" t="s">
        <v>134</v>
      </c>
      <c r="C875" s="1" t="s">
        <v>135</v>
      </c>
      <c r="D875" s="1" t="s">
        <v>170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3">
      <c r="A876" s="2" t="s">
        <v>136</v>
      </c>
      <c r="B876" s="3" t="s">
        <v>137</v>
      </c>
      <c r="C876" s="1" t="s">
        <v>138</v>
      </c>
      <c r="D876" s="1" t="s">
        <v>170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3">
      <c r="A877" s="2" t="s">
        <v>139</v>
      </c>
      <c r="B877" s="3" t="s">
        <v>140</v>
      </c>
      <c r="C877" s="1" t="s">
        <v>141</v>
      </c>
      <c r="D877" s="1" t="s">
        <v>170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3">
      <c r="A878" s="2" t="s">
        <v>142</v>
      </c>
      <c r="B878" s="3" t="s">
        <v>143</v>
      </c>
      <c r="C878" s="1" t="s">
        <v>144</v>
      </c>
      <c r="D878" s="1" t="s">
        <v>170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3">
      <c r="A879" s="2" t="s">
        <v>142</v>
      </c>
      <c r="B879" s="3" t="s">
        <v>143</v>
      </c>
      <c r="C879" s="1" t="s">
        <v>145</v>
      </c>
      <c r="D879" s="1" t="s">
        <v>170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3">
      <c r="A880" s="2" t="s">
        <v>146</v>
      </c>
      <c r="B880" s="3" t="s">
        <v>147</v>
      </c>
      <c r="C880" s="1" t="s">
        <v>148</v>
      </c>
      <c r="D880" s="1" t="s">
        <v>170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3">
      <c r="A881" s="2" t="s">
        <v>149</v>
      </c>
      <c r="B881" s="3" t="s">
        <v>150</v>
      </c>
      <c r="C881" s="1" t="s">
        <v>151</v>
      </c>
      <c r="D881" s="1" t="s">
        <v>170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3">
      <c r="A882" s="2" t="s">
        <v>152</v>
      </c>
      <c r="B882" s="3" t="s">
        <v>153</v>
      </c>
      <c r="C882" s="1" t="s">
        <v>154</v>
      </c>
      <c r="D882" s="1" t="s">
        <v>170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3">
      <c r="A883" s="2" t="s">
        <v>155</v>
      </c>
      <c r="B883" s="3" t="s">
        <v>156</v>
      </c>
      <c r="C883" s="1" t="s">
        <v>157</v>
      </c>
      <c r="D883" s="1" t="s">
        <v>170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3">
      <c r="A884" s="2" t="s">
        <v>158</v>
      </c>
      <c r="B884" s="3" t="s">
        <v>159</v>
      </c>
      <c r="C884" s="1" t="s">
        <v>160</v>
      </c>
      <c r="D884" s="1" t="s">
        <v>170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3">
      <c r="A885" s="2" t="s">
        <v>161</v>
      </c>
      <c r="B885" s="3" t="s">
        <v>162</v>
      </c>
      <c r="C885" s="1" t="s">
        <v>163</v>
      </c>
      <c r="D885" s="1" t="s">
        <v>170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3">
      <c r="A886" s="2" t="s">
        <v>164</v>
      </c>
      <c r="B886" s="3" t="s">
        <v>165</v>
      </c>
      <c r="C886" s="1" t="s">
        <v>166</v>
      </c>
      <c r="D886" s="1" t="s">
        <v>170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  <row r="887" spans="1:8" x14ac:dyDescent="0.3">
      <c r="A887" s="2"/>
      <c r="B887" s="3"/>
      <c r="E887" s="4"/>
      <c r="F887" s="5"/>
      <c r="G887" s="6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E0194-ADB5-4A18-B82F-BDC2455E50DA}">
  <sheetPr codeName="Sayfa3"/>
  <dimension ref="A1:O50"/>
  <sheetViews>
    <sheetView topLeftCell="C3" workbookViewId="0">
      <selection activeCell="N14" sqref="N14"/>
    </sheetView>
  </sheetViews>
  <sheetFormatPr defaultRowHeight="14.4" x14ac:dyDescent="0.3"/>
  <cols>
    <col min="1" max="1" width="14" bestFit="1" customWidth="1"/>
    <col min="3" max="3" width="15.109375" bestFit="1" customWidth="1"/>
    <col min="4" max="4" width="18.33203125" customWidth="1"/>
    <col min="5" max="5" width="10.88671875" bestFit="1" customWidth="1"/>
    <col min="6" max="6" width="17.21875" customWidth="1"/>
    <col min="7" max="7" width="16.109375" bestFit="1" customWidth="1"/>
    <col min="8" max="8" width="16.109375" customWidth="1"/>
    <col min="9" max="9" width="18.109375" bestFit="1" customWidth="1"/>
    <col min="10" max="10" width="15.109375" bestFit="1" customWidth="1"/>
    <col min="11" max="11" width="18.33203125" customWidth="1"/>
    <col min="12" max="12" width="15.21875" bestFit="1" customWidth="1"/>
    <col min="13" max="13" width="15.109375" bestFit="1" customWidth="1"/>
    <col min="14" max="15" width="10.6640625" bestFit="1" customWidth="1"/>
  </cols>
  <sheetData>
    <row r="1" spans="1:15" x14ac:dyDescent="0.3">
      <c r="A1" t="str" cm="1">
        <f t="array" ref="A1:A50">_xlfn.UNIQUE(Tablo1[STATE])</f>
        <v>Alaska</v>
      </c>
      <c r="B1" cm="1">
        <f t="array" ref="B1:B3">_xlfn.UNIQUE(Tablo1[YEAR])</f>
        <v>2020</v>
      </c>
      <c r="C1" s="7">
        <f>SUMIFS(DATA!$E:$E,DATA!$B:$B,A1,DATA!H:H,$D$1)</f>
        <v>2899136</v>
      </c>
      <c r="D1">
        <f>DASHBOARD!A1</f>
        <v>2020</v>
      </c>
      <c r="E1" t="str" cm="1">
        <f t="array" ref="E1:E5">_xlfn.UNIQUE(Tablo1[PRODUCTS])</f>
        <v>MERCEDES</v>
      </c>
      <c r="F1" s="7">
        <f>SUMIFS(DATA!$E:$E,DATA!$D:$D,E1,DATA!$H:$H,$D$1)</f>
        <v>30171771</v>
      </c>
      <c r="I1" cm="1">
        <f t="array" ref="I1:K1">TRANSPOSE(_xlfn._xlws.SORT(_xlfn.UNIQUE(Tablo1[YEAR])))</f>
        <v>2018</v>
      </c>
      <c r="J1">
        <v>2019</v>
      </c>
      <c r="K1">
        <v>2020</v>
      </c>
      <c r="M1" t="s">
        <v>175</v>
      </c>
      <c r="N1" t="str" cm="1">
        <f t="array" ref="N1">_xlfn.UNIQUE(_xlfn._xlws.FILTER(Tablo1[SELLERS],Tablo1[STATE]=D3))</f>
        <v>Jenny Hhapman</v>
      </c>
      <c r="O1" t="str" cm="1">
        <f t="array" aca="1" ref="O1:O6" ca="1">OFFSET(Parametreler!$N$1,0,0,COUNTIF(Parametreler!$N:$N,"&lt;&gt;"),1)</f>
        <v>Jenny Hhapman</v>
      </c>
    </row>
    <row r="2" spans="1:15" x14ac:dyDescent="0.3">
      <c r="A2" t="str">
        <v>Alabama</v>
      </c>
      <c r="B2">
        <v>2019</v>
      </c>
      <c r="C2" s="7">
        <f>SUMIFS(DATA!$E:$E,DATA!$B:$B,A2,DATA!H:H,$D$1)</f>
        <v>2636273</v>
      </c>
      <c r="D2" t="str">
        <f>DASHBOARD!AA1</f>
        <v>Alaska</v>
      </c>
      <c r="E2" t="str">
        <v>BMW</v>
      </c>
      <c r="F2" s="7">
        <f>SUMIFS(DATA!$E:$E,DATA!$D:$D,E2,DATA!$H:$H,$D$1)</f>
        <v>17788458</v>
      </c>
      <c r="H2" t="str" cm="1">
        <f t="array" ref="H2:H6">_xlfn.UNIQUE(Tablo1[PRODUCTS])</f>
        <v>MERCEDES</v>
      </c>
      <c r="I2" s="16">
        <f>SUMIFS(DATA!$E:$E,DATA!$D:$D,$H2,DATA!$H:$H,I$1)</f>
        <v>11651494.895999998</v>
      </c>
      <c r="J2" s="16">
        <f>SUMIFS(DATA!$E:$E,DATA!$D:$D,$H2,DATA!$H:$H,J$1)</f>
        <v>17119042.839000005</v>
      </c>
      <c r="K2" s="16">
        <f>SUMIFS(DATA!$E:$E,DATA!$D:$D,$H2,DATA!$H:$H,K$1)</f>
        <v>30171771</v>
      </c>
      <c r="M2" s="16">
        <f>SUM(I2:K2)</f>
        <v>58942308.734999999</v>
      </c>
      <c r="O2">
        <f ca="1"/>
        <v>0</v>
      </c>
    </row>
    <row r="3" spans="1:15" x14ac:dyDescent="0.3">
      <c r="A3" t="str">
        <v>Arkansas</v>
      </c>
      <c r="B3">
        <v>2018</v>
      </c>
      <c r="C3" s="7">
        <f>SUMIFS(DATA!$E:$E,DATA!$B:$B,A3,DATA!H:H,$D$1)</f>
        <v>1831950</v>
      </c>
      <c r="D3" t="str">
        <f>DASHBOARD!AA4</f>
        <v>Alaska</v>
      </c>
      <c r="E3" t="str">
        <v>FORD</v>
      </c>
      <c r="F3" s="7">
        <f>SUMIFS(DATA!$E:$E,DATA!$D:$D,E3,DATA!$H:$H,$D$1)</f>
        <v>38563077</v>
      </c>
      <c r="H3" t="str">
        <v>BMW</v>
      </c>
      <c r="I3" s="16">
        <f>SUMIFS(DATA!$E:$E,DATA!$D:$D,$H3,DATA!$H:$H,I$1)</f>
        <v>7830346.9702500002</v>
      </c>
      <c r="J3" s="16">
        <f>SUMIFS(DATA!$E:$E,DATA!$D:$D,$H3,DATA!$H:$H,J$1)</f>
        <v>9696997.8989999983</v>
      </c>
      <c r="K3" s="16">
        <f>SUMIFS(DATA!$E:$E,DATA!$D:$D,$H3,DATA!$H:$H,K$1)</f>
        <v>17788458</v>
      </c>
      <c r="M3" s="16">
        <f t="shared" ref="M3:M6" si="0">SUM(I3:K3)</f>
        <v>35315802.86925</v>
      </c>
      <c r="O3">
        <f ca="1"/>
        <v>0</v>
      </c>
    </row>
    <row r="4" spans="1:15" x14ac:dyDescent="0.3">
      <c r="A4" t="str">
        <v>Arizona</v>
      </c>
      <c r="C4" s="7">
        <f>SUMIFS(DATA!$E:$E,DATA!$B:$B,A4,DATA!H:H,$D$1)</f>
        <v>2526149</v>
      </c>
      <c r="E4" t="str">
        <v>MAZDA</v>
      </c>
      <c r="F4" s="7">
        <f>SUMIFS(DATA!$E:$E,DATA!$D:$D,E4,DATA!$H:$H,$D$1)</f>
        <v>22939296</v>
      </c>
      <c r="H4" t="str">
        <v>FORD</v>
      </c>
      <c r="I4" s="16">
        <f>SUMIFS(DATA!$E:$E,DATA!$D:$D,$H4,DATA!$H:$H,I$1)</f>
        <v>16905078.695250001</v>
      </c>
      <c r="J4" s="16">
        <f>SUMIFS(DATA!$E:$E,DATA!$D:$D,$H4,DATA!$H:$H,J$1)</f>
        <v>21034718.774999991</v>
      </c>
      <c r="K4" s="16">
        <f>SUMIFS(DATA!$E:$E,DATA!$D:$D,$H4,DATA!$H:$H,K$1)</f>
        <v>38563077</v>
      </c>
      <c r="M4" s="16">
        <f t="shared" si="0"/>
        <v>76502874.470249996</v>
      </c>
      <c r="O4">
        <f ca="1"/>
        <v>0</v>
      </c>
    </row>
    <row r="5" spans="1:15" x14ac:dyDescent="0.3">
      <c r="A5" t="str">
        <v>California</v>
      </c>
      <c r="C5" s="7">
        <f>SUMIFS(DATA!$E:$E,DATA!$B:$B,A5,DATA!H:H,$D$1)</f>
        <v>10972323</v>
      </c>
      <c r="E5" t="str">
        <v>CHEVROLET</v>
      </c>
      <c r="F5" s="7">
        <f>SUMIFS(DATA!$E:$E,DATA!$D:$D,E5,DATA!$H:$H,$D$1)</f>
        <v>35219513</v>
      </c>
      <c r="H5" t="str">
        <v>MAZDA</v>
      </c>
      <c r="I5" s="16">
        <f>SUMIFS(DATA!$E:$E,DATA!$D:$D,$H5,DATA!$H:$H,I$1)</f>
        <v>10361173.481999997</v>
      </c>
      <c r="J5" s="16">
        <f>SUMIFS(DATA!$E:$E,DATA!$D:$D,$H5,DATA!$H:$H,J$1)</f>
        <v>12920499.387000004</v>
      </c>
      <c r="K5" s="16">
        <f>SUMIFS(DATA!$E:$E,DATA!$D:$D,$H5,DATA!$H:$H,K$1)</f>
        <v>22939296</v>
      </c>
      <c r="M5" s="16">
        <f t="shared" si="0"/>
        <v>46220968.869000003</v>
      </c>
      <c r="O5">
        <f ca="1"/>
        <v>0</v>
      </c>
    </row>
    <row r="6" spans="1:15" x14ac:dyDescent="0.3">
      <c r="A6" t="str">
        <v>Colorado</v>
      </c>
      <c r="C6" s="7">
        <f>SUMIFS(DATA!$E:$E,DATA!$B:$B,A6,DATA!H:H,$D$1)</f>
        <v>888256</v>
      </c>
      <c r="H6" t="str">
        <v>CHEVROLET</v>
      </c>
      <c r="I6" s="16">
        <f>SUMIFS(DATA!$E:$E,DATA!$D:$D,$H6,DATA!$H:$H,I$1)</f>
        <v>15846811.008750001</v>
      </c>
      <c r="J6" s="16">
        <f>SUMIFS(DATA!$E:$E,DATA!$D:$D,$H6,DATA!$H:$H,J$1)</f>
        <v>20032255.052999999</v>
      </c>
      <c r="K6" s="16">
        <f>SUMIFS(DATA!$E:$E,DATA!$D:$D,$H6,DATA!$H:$H,K$1)</f>
        <v>35219513</v>
      </c>
      <c r="M6" s="16">
        <f t="shared" si="0"/>
        <v>71098579.061749995</v>
      </c>
      <c r="O6">
        <f ca="1"/>
        <v>0</v>
      </c>
    </row>
    <row r="7" spans="1:15" x14ac:dyDescent="0.3">
      <c r="A7" t="str">
        <v>Connecticut</v>
      </c>
      <c r="C7" s="7">
        <f>SUMIFS(DATA!$E:$E,DATA!$B:$B,A7,DATA!H:H,$D$1)</f>
        <v>3035829</v>
      </c>
    </row>
    <row r="8" spans="1:15" x14ac:dyDescent="0.3">
      <c r="A8" t="str">
        <v>Delaware</v>
      </c>
      <c r="C8" s="7">
        <f>SUMIFS(DATA!$E:$E,DATA!$B:$B,A8,DATA!H:H,$D$1)</f>
        <v>2206928</v>
      </c>
    </row>
    <row r="9" spans="1:15" x14ac:dyDescent="0.3">
      <c r="A9" t="str">
        <v>Florida</v>
      </c>
      <c r="C9" s="7">
        <f>SUMIFS(DATA!$E:$E,DATA!$B:$B,A9,DATA!H:H,$D$1)</f>
        <v>4542661</v>
      </c>
      <c r="J9" t="str">
        <f>DASHBOARD!AA1</f>
        <v>Alaska</v>
      </c>
    </row>
    <row r="10" spans="1:15" x14ac:dyDescent="0.3">
      <c r="A10" t="str">
        <v>Georgia</v>
      </c>
      <c r="C10" s="7">
        <f>SUMIFS(DATA!$E:$E,DATA!$B:$B,A10,DATA!H:H,$D$1)</f>
        <v>3258445</v>
      </c>
      <c r="J10" t="str">
        <f>DASHBOARD!AA2</f>
        <v>2018</v>
      </c>
    </row>
    <row r="11" spans="1:15" x14ac:dyDescent="0.3">
      <c r="A11" t="str">
        <v>Hawaii</v>
      </c>
      <c r="C11" s="7">
        <f>SUMIFS(DATA!$E:$E,DATA!$B:$B,A11,DATA!H:H,$D$1)</f>
        <v>3871160</v>
      </c>
      <c r="I11" s="22"/>
      <c r="J11" s="30" t="s">
        <v>176</v>
      </c>
      <c r="K11" s="30" t="s">
        <v>177</v>
      </c>
      <c r="L11" s="30" t="s">
        <v>174</v>
      </c>
    </row>
    <row r="12" spans="1:15" x14ac:dyDescent="0.3">
      <c r="A12" t="str">
        <v>Iowa</v>
      </c>
      <c r="C12" s="7">
        <f>SUMIFS(DATA!$E:$E,DATA!$B:$B,A12,DATA!H:H,$D$1)</f>
        <v>1994189</v>
      </c>
      <c r="F12" t="s">
        <v>172</v>
      </c>
      <c r="G12" s="7">
        <f>SUMIFS(DATA!E:E,DATA!H:H,D1)</f>
        <v>144682115</v>
      </c>
      <c r="I12" s="28" t="str" cm="1">
        <f t="array" ref="I12:I16">_xlfn.UNIQUE(Tablo1[PRODUCTS])</f>
        <v>MERCEDES</v>
      </c>
      <c r="J12" s="23">
        <f>SUMIFS(DATA!$E:$E,DATA!$B:$B,$J$9,DATA!$H:$H,$J$10,DATA!$D:$D,$I12)</f>
        <v>232975.899</v>
      </c>
      <c r="K12" s="24">
        <f>SUMIFS(DATA!$F:$F,DATA!$B:$B,$J$9,DATA!$H:$H,$J$10,DATA!$D:$D,$I12)</f>
        <v>386399.05200000003</v>
      </c>
      <c r="L12" s="25">
        <f>K12/J12</f>
        <v>1.6585365853658538</v>
      </c>
    </row>
    <row r="13" spans="1:15" x14ac:dyDescent="0.3">
      <c r="A13" t="str">
        <v>Idaho</v>
      </c>
      <c r="C13" s="7">
        <f>SUMIFS(DATA!$E:$E,DATA!$B:$B,A13,DATA!H:H,$D$1)</f>
        <v>2706888</v>
      </c>
      <c r="F13" t="s">
        <v>173</v>
      </c>
      <c r="G13" s="17">
        <f>SUMIFS(DATA!F:F,DATA!H:H,D1)</f>
        <v>110504039.55000001</v>
      </c>
      <c r="I13" s="29" t="str">
        <v>BMW</v>
      </c>
      <c r="J13" s="26">
        <f>SUMIFS(DATA!$E:$E,DATA!$B:$B,$J$9,DATA!$H:$H,$J$10,DATA!$D:$D,$I13)</f>
        <v>179191.91250000001</v>
      </c>
      <c r="K13" s="26">
        <f>SUMIFS(DATA!$F:$F,DATA!$B:$B,$J$9,DATA!$H:$H,$J$10,DATA!$D:$D,$I13)</f>
        <v>172024.236</v>
      </c>
      <c r="L13" s="27">
        <f t="shared" ref="L13:L16" si="1">K13/J13</f>
        <v>0.96</v>
      </c>
    </row>
    <row r="14" spans="1:15" x14ac:dyDescent="0.3">
      <c r="A14" t="str">
        <v>Illinois</v>
      </c>
      <c r="C14" s="7">
        <f>SUMIFS(DATA!$E:$E,DATA!$B:$B,A14,DATA!H:H,$D$1)</f>
        <v>4966333</v>
      </c>
      <c r="G14" s="18">
        <f>G12/G13</f>
        <v>1.3092925434145362</v>
      </c>
      <c r="I14" s="28" t="str">
        <v>FORD</v>
      </c>
      <c r="J14" s="23">
        <f>SUMIFS(DATA!$E:$E,DATA!$B:$B,$J$9,DATA!$H:$H,$J$10,DATA!$D:$D,$I14)</f>
        <v>281516.35050000006</v>
      </c>
      <c r="K14" s="24">
        <f>SUMIFS(DATA!$F:$F,DATA!$B:$B,$J$9,DATA!$H:$H,$J$10,DATA!$D:$D,$I14)</f>
        <v>426539.92500000005</v>
      </c>
      <c r="L14" s="25">
        <f t="shared" si="1"/>
        <v>1.5151515151515149</v>
      </c>
    </row>
    <row r="15" spans="1:15" x14ac:dyDescent="0.3">
      <c r="A15" t="str">
        <v>Indiana</v>
      </c>
      <c r="C15" s="7">
        <f>SUMIFS(DATA!$E:$E,DATA!$B:$B,A15,DATA!H:H,$D$1)</f>
        <v>2837341</v>
      </c>
      <c r="F15" t="s">
        <v>174</v>
      </c>
      <c r="G15" s="18">
        <f>IF(G14&gt;1,1,G14)</f>
        <v>1</v>
      </c>
      <c r="I15" s="29" t="str">
        <v>MAZDA</v>
      </c>
      <c r="J15" s="26">
        <f>SUMIFS(DATA!$E:$E,DATA!$B:$B,$J$9,DATA!$H:$H,$J$10,DATA!$D:$D,$I15)</f>
        <v>236571.97500000001</v>
      </c>
      <c r="K15" s="26">
        <f>SUMIFS(DATA!$F:$F,DATA!$B:$B,$J$9,DATA!$H:$H,$J$10,DATA!$D:$D,$I15)</f>
        <v>293066.77499999997</v>
      </c>
      <c r="L15" s="27">
        <f t="shared" si="1"/>
        <v>1.2388059701492535</v>
      </c>
    </row>
    <row r="16" spans="1:15" x14ac:dyDescent="0.3">
      <c r="A16" t="str">
        <v>Kansas</v>
      </c>
      <c r="C16" s="7">
        <f>SUMIFS(DATA!$E:$E,DATA!$B:$B,A16,DATA!H:H,$D$1)</f>
        <v>1791519</v>
      </c>
      <c r="I16" s="28" t="str">
        <v>CHEVROLET</v>
      </c>
      <c r="J16" s="23">
        <f>SUMIFS(DATA!$E:$E,DATA!$B:$B,$J$9,DATA!$H:$H,$J$10,DATA!$D:$D,$I16)</f>
        <v>145386.65700000001</v>
      </c>
      <c r="K16" s="24">
        <f>SUMIFS(DATA!$F:$F,DATA!$B:$B,$J$9,DATA!$H:$H,$J$10,DATA!$D:$D,$I16)</f>
        <v>298293.31349999999</v>
      </c>
      <c r="L16" s="25">
        <f t="shared" si="1"/>
        <v>2.0517241379310343</v>
      </c>
    </row>
    <row r="17" spans="1:14" x14ac:dyDescent="0.3">
      <c r="A17" t="str">
        <v>Kentucky</v>
      </c>
      <c r="C17" s="7">
        <f>SUMIFS(DATA!$E:$E,DATA!$B:$B,A17,DATA!H:H,$D$1)</f>
        <v>2677176</v>
      </c>
    </row>
    <row r="18" spans="1:14" x14ac:dyDescent="0.3">
      <c r="A18" t="str">
        <v>Louisiana</v>
      </c>
      <c r="C18" s="7">
        <f>SUMIFS(DATA!$E:$E,DATA!$B:$B,A18,DATA!H:H,$D$1)</f>
        <v>1935469</v>
      </c>
      <c r="J18" t="str">
        <f>DASHBOARD!AA3</f>
        <v>Jenny Hhapman</v>
      </c>
    </row>
    <row r="19" spans="1:14" x14ac:dyDescent="0.3">
      <c r="A19" t="str">
        <v>Massachusetts</v>
      </c>
      <c r="C19" s="7">
        <f>SUMIFS(DATA!$E:$E,DATA!$B:$B,A19,DATA!H:H,$D$1)</f>
        <v>2301207</v>
      </c>
      <c r="J19" t="str">
        <f>DASHBOARD!AA5</f>
        <v>2018</v>
      </c>
    </row>
    <row r="20" spans="1:14" x14ac:dyDescent="0.3">
      <c r="A20" t="str">
        <v>Maryland</v>
      </c>
      <c r="C20" s="7">
        <f>SUMIFS(DATA!$E:$E,DATA!$B:$B,A20,DATA!H:H,$D$1)</f>
        <v>6207221</v>
      </c>
      <c r="F20" s="32"/>
      <c r="G20" s="31"/>
      <c r="H20" s="31"/>
      <c r="I20" s="31"/>
      <c r="J20" s="22"/>
      <c r="K20" s="30" t="s">
        <v>176</v>
      </c>
      <c r="L20" s="30" t="s">
        <v>177</v>
      </c>
      <c r="M20" s="30" t="s">
        <v>174</v>
      </c>
    </row>
    <row r="21" spans="1:14" x14ac:dyDescent="0.3">
      <c r="A21" t="str">
        <v>Maine</v>
      </c>
      <c r="C21" s="7">
        <f>SUMIFS(DATA!$E:$E,DATA!$B:$B,A21,DATA!H:H,$D$1)</f>
        <v>3021391</v>
      </c>
      <c r="J21" s="28" t="str" cm="1">
        <f t="array" ref="J21:J25">_xlfn.UNIQUE(Tablo1[PRODUCTS])</f>
        <v>MERCEDES</v>
      </c>
      <c r="K21" s="36">
        <f>SUMIFS(DATA!$E:$E,DATA!$C:$C,$J$18,DATA!$H:$H,$J$19,DATA!$D:$D,$J21)</f>
        <v>232975.899</v>
      </c>
      <c r="L21" s="37">
        <f>SUMIFS(DATA!$F:$F,DATA!$C:$C,$J$18,DATA!$H:$H,$J$19,DATA!$D:$D,$J21)</f>
        <v>386399.05200000003</v>
      </c>
      <c r="M21" s="25">
        <f>K21/L21</f>
        <v>0.6029411764705882</v>
      </c>
      <c r="N21" s="18">
        <f>IF(M21&gt;1,1,M21)</f>
        <v>0.6029411764705882</v>
      </c>
    </row>
    <row r="22" spans="1:14" x14ac:dyDescent="0.3">
      <c r="A22" t="str">
        <v>Michigan</v>
      </c>
      <c r="C22" s="7">
        <f>SUMIFS(DATA!$E:$E,DATA!$B:$B,A22,DATA!H:H,$D$1)</f>
        <v>1754451</v>
      </c>
      <c r="J22" s="29" t="str">
        <v>BMW</v>
      </c>
      <c r="K22" s="35">
        <f>SUMIFS(DATA!$E:$E,DATA!$C:$C,$J$18,DATA!$H:$H,$J$19,DATA!$D:$D,$J22)</f>
        <v>179191.91250000001</v>
      </c>
      <c r="L22" s="35">
        <f>SUMIFS(DATA!$F:$F,DATA!$C:$C,$J$18,DATA!$H:$H,$J$19,DATA!$D:$D,$J22)</f>
        <v>172024.236</v>
      </c>
      <c r="M22" s="25">
        <f t="shared" ref="M22:M25" si="2">K22/L22</f>
        <v>1.0416666666666667</v>
      </c>
      <c r="N22" s="18">
        <f t="shared" ref="N22:N25" si="3">IF(M22&gt;1,1,M22)</f>
        <v>1</v>
      </c>
    </row>
    <row r="23" spans="1:14" x14ac:dyDescent="0.3">
      <c r="A23" t="str">
        <v>Minnesota</v>
      </c>
      <c r="C23" s="7">
        <f>SUMIFS(DATA!$E:$E,DATA!$B:$B,A23,DATA!H:H,$D$1)</f>
        <v>1134946</v>
      </c>
      <c r="J23" s="28" t="str">
        <v>FORD</v>
      </c>
      <c r="K23" s="36">
        <f>SUMIFS(DATA!$E:$E,DATA!$C:$C,$J$18,DATA!$H:$H,$J$19,DATA!$D:$D,$J23)</f>
        <v>281516.35050000006</v>
      </c>
      <c r="L23" s="37">
        <f>SUMIFS(DATA!$F:$F,DATA!$C:$C,$J$18,DATA!$H:$H,$J$19,DATA!$D:$D,$J23)</f>
        <v>426539.92500000005</v>
      </c>
      <c r="M23" s="25">
        <f t="shared" si="2"/>
        <v>0.66</v>
      </c>
      <c r="N23" s="18">
        <f t="shared" si="3"/>
        <v>0.66</v>
      </c>
    </row>
    <row r="24" spans="1:14" x14ac:dyDescent="0.3">
      <c r="A24" t="str">
        <v>Missouri</v>
      </c>
      <c r="C24" s="7">
        <f>SUMIFS(DATA!$E:$E,DATA!$B:$B,A24,DATA!H:H,$D$1)</f>
        <v>1790127</v>
      </c>
      <c r="J24" s="29" t="str">
        <v>MAZDA</v>
      </c>
      <c r="K24" s="35">
        <f>SUMIFS(DATA!$E:$E,DATA!$C:$C,$J$18,DATA!$H:$H,$J$19,DATA!$D:$D,$J24)</f>
        <v>236571.97500000001</v>
      </c>
      <c r="L24" s="35">
        <f>SUMIFS(DATA!$F:$F,DATA!$C:$C,$J$18,DATA!$H:$H,$J$19,DATA!$D:$D,$J24)</f>
        <v>293066.77499999997</v>
      </c>
      <c r="M24" s="25">
        <f t="shared" si="2"/>
        <v>0.80722891566265076</v>
      </c>
      <c r="N24" s="18">
        <f t="shared" si="3"/>
        <v>0.80722891566265076</v>
      </c>
    </row>
    <row r="25" spans="1:14" x14ac:dyDescent="0.3">
      <c r="A25" t="str">
        <v>Mississippi</v>
      </c>
      <c r="C25" s="7">
        <f>SUMIFS(DATA!$E:$E,DATA!$B:$B,A25,DATA!H:H,$D$1)</f>
        <v>3334251</v>
      </c>
      <c r="J25" s="28" t="str">
        <v>CHEVROLET</v>
      </c>
      <c r="K25" s="36">
        <f>SUMIFS(DATA!$E:$E,DATA!$C:$C,$J$18,DATA!$H:$H,$J$19,DATA!$D:$D,$J25)</f>
        <v>145386.65700000001</v>
      </c>
      <c r="L25" s="37">
        <f>SUMIFS(DATA!$F:$F,DATA!$C:$C,$J$18,DATA!$H:$H,$J$19,DATA!$D:$D,$J25)</f>
        <v>298293.31349999999</v>
      </c>
      <c r="M25" s="25">
        <f t="shared" si="2"/>
        <v>0.48739495798319332</v>
      </c>
      <c r="N25" s="18">
        <f t="shared" si="3"/>
        <v>0.48739495798319332</v>
      </c>
    </row>
    <row r="26" spans="1:14" x14ac:dyDescent="0.3">
      <c r="A26" t="str">
        <v>Montana</v>
      </c>
      <c r="C26" s="7">
        <f>SUMIFS(DATA!$E:$E,DATA!$B:$B,A26,DATA!H:H,$D$1)</f>
        <v>2960507</v>
      </c>
    </row>
    <row r="27" spans="1:14" x14ac:dyDescent="0.3">
      <c r="A27" t="str">
        <v>North Carolina</v>
      </c>
      <c r="C27" s="7">
        <f>SUMIFS(DATA!$E:$E,DATA!$B:$B,A27,DATA!H:H,$D$1)</f>
        <v>1904021</v>
      </c>
    </row>
    <row r="28" spans="1:14" x14ac:dyDescent="0.3">
      <c r="A28" t="str">
        <v>North Dakota</v>
      </c>
      <c r="C28" s="7">
        <f>SUMIFS(DATA!$E:$E,DATA!$B:$B,A28,DATA!H:H,$D$1)</f>
        <v>1655540</v>
      </c>
    </row>
    <row r="29" spans="1:14" x14ac:dyDescent="0.3">
      <c r="A29" t="str">
        <v>Nebraska</v>
      </c>
      <c r="C29" s="7">
        <f>SUMIFS(DATA!$E:$E,DATA!$B:$B,A29,DATA!H:H,$D$1)</f>
        <v>1974259</v>
      </c>
    </row>
    <row r="30" spans="1:14" x14ac:dyDescent="0.3">
      <c r="A30" t="str">
        <v>New Hampshire</v>
      </c>
      <c r="C30" s="7">
        <f>SUMIFS(DATA!$E:$E,DATA!$B:$B,A30,DATA!H:H,$D$1)</f>
        <v>2672686</v>
      </c>
      <c r="E30" s="41"/>
      <c r="F30" s="39">
        <v>2018</v>
      </c>
      <c r="G30" s="39"/>
      <c r="H30" s="39">
        <v>2019</v>
      </c>
      <c r="I30" s="39"/>
      <c r="J30" s="40">
        <v>2020</v>
      </c>
      <c r="K30" s="40"/>
    </row>
    <row r="31" spans="1:14" x14ac:dyDescent="0.3">
      <c r="A31" t="str">
        <v>New Jersey</v>
      </c>
      <c r="C31" s="7">
        <f>SUMIFS(DATA!$E:$E,DATA!$B:$B,A31,DATA!H:H,$D$1)</f>
        <v>1909473</v>
      </c>
      <c r="E31" s="42"/>
      <c r="F31" s="22" t="s">
        <v>176</v>
      </c>
      <c r="G31" s="22" t="s">
        <v>177</v>
      </c>
      <c r="H31" s="22" t="s">
        <v>176</v>
      </c>
      <c r="I31" s="22" t="s">
        <v>177</v>
      </c>
      <c r="J31" s="22" t="s">
        <v>176</v>
      </c>
      <c r="K31" s="22" t="s">
        <v>177</v>
      </c>
    </row>
    <row r="32" spans="1:14" x14ac:dyDescent="0.3">
      <c r="A32" t="str">
        <v>New Mexico</v>
      </c>
      <c r="C32" s="7">
        <f>SUMIFS(DATA!$E:$E,DATA!$B:$B,A32,DATA!H:H,$D$1)</f>
        <v>2318516</v>
      </c>
      <c r="E32" s="28" t="str" cm="1">
        <f t="array" ref="E32:E36">_xlfn.UNIQUE(Tablo1[PRODUCTS])</f>
        <v>MERCEDES</v>
      </c>
      <c r="F32" s="33">
        <f>SUMIFS(DATA!$E:$E,DATA!$C:$C,$J$18,DATA!$H:$H,$F$30,DATA!$D:$D,$E32)</f>
        <v>232975.899</v>
      </c>
      <c r="G32" s="33">
        <f>SUMIFS(DATA!$F:$F,DATA!$C:$C,$J$18,DATA!$H:$H,$F$30,DATA!$D:$D,$E32)</f>
        <v>386399.05200000003</v>
      </c>
      <c r="H32" s="33">
        <f>SUMIFS(DATA!$E:$E,DATA!$C:$C,$J$18,DATA!$H:$H,$H$30,DATA!$D:$D,$E32)</f>
        <v>583386.80400000012</v>
      </c>
      <c r="I32" s="33">
        <f>SUMIFS(DATA!$F:$F,DATA!$C:$C,$J$18,DATA!$H:$H,$H$30,DATA!$D:$D,$E32)</f>
        <v>772798.10400000005</v>
      </c>
      <c r="J32" s="33">
        <f>SUMIFS(DATA!$E:$E,DATA!$C:$C,$J$18,DATA!$H:$H,$J$30,DATA!$D:$D,$E32)</f>
        <v>841828</v>
      </c>
      <c r="K32" s="33">
        <f>SUMIFS(DATA!$F:$F,DATA!$C:$C,$J$18,DATA!$H:$H,$J$30,DATA!$D:$D,$E32)</f>
        <v>942847.3600000001</v>
      </c>
    </row>
    <row r="33" spans="1:11" x14ac:dyDescent="0.3">
      <c r="A33" t="str">
        <v>Nevada</v>
      </c>
      <c r="C33" s="7">
        <f>SUMIFS(DATA!$E:$E,DATA!$B:$B,A33,DATA!H:H,$D$1)</f>
        <v>3541121</v>
      </c>
      <c r="E33" s="34" t="str">
        <v>BMW</v>
      </c>
      <c r="F33" s="33">
        <f>SUMIFS(DATA!$E:$E,DATA!$C:$C,$J$18,DATA!$H:$H,$F$30,DATA!$D:$D,$E33)</f>
        <v>179191.91250000001</v>
      </c>
      <c r="G33" s="35">
        <f>SUMIFS(DATA!$F:$F,DATA!$C:$C,$J$18,DATA!$H:$H,$F$30,DATA!$D:$D,$E33)</f>
        <v>172024.236</v>
      </c>
      <c r="H33" s="33">
        <f>SUMIFS(DATA!$E:$E,DATA!$C:$C,$J$18,DATA!$H:$H,$H$30,DATA!$D:$D,$E33)</f>
        <v>172024.236</v>
      </c>
      <c r="I33" s="35">
        <f>SUMIFS(DATA!$F:$F,DATA!$C:$C,$J$18,DATA!$H:$H,$H$30,DATA!$D:$D,$E33)</f>
        <v>344048.47200000001</v>
      </c>
      <c r="J33" s="33">
        <f>SUMIFS(DATA!$E:$E,DATA!$C:$C,$J$18,DATA!$H:$H,$J$30,DATA!$D:$D,$E33)</f>
        <v>530939</v>
      </c>
      <c r="K33" s="35">
        <f>SUMIFS(DATA!$F:$F,DATA!$C:$C,$J$18,DATA!$H:$H,$J$30,DATA!$D:$D,$E33)</f>
        <v>334491.57</v>
      </c>
    </row>
    <row r="34" spans="1:11" x14ac:dyDescent="0.3">
      <c r="A34" t="str">
        <v>New York</v>
      </c>
      <c r="C34" s="7">
        <f>SUMIFS(DATA!$E:$E,DATA!$B:$B,A34,DATA!H:H,$D$1)</f>
        <v>8179059</v>
      </c>
      <c r="E34" s="28" t="str">
        <v>FORD</v>
      </c>
      <c r="F34" s="33">
        <f>SUMIFS(DATA!$E:$E,DATA!$C:$C,$J$18,DATA!$H:$H,$F$30,DATA!$D:$D,$E34)</f>
        <v>281516.35050000006</v>
      </c>
      <c r="G34" s="33">
        <f>SUMIFS(DATA!$F:$F,DATA!$C:$C,$J$18,DATA!$H:$H,$F$30,DATA!$D:$D,$E34)</f>
        <v>426539.92500000005</v>
      </c>
      <c r="H34" s="33">
        <f>SUMIFS(DATA!$E:$E,DATA!$C:$C,$J$18,DATA!$H:$H,$H$30,DATA!$D:$D,$E34)</f>
        <v>523222.30800000002</v>
      </c>
      <c r="I34" s="33">
        <f>SUMIFS(DATA!$F:$F,DATA!$C:$C,$J$18,DATA!$H:$H,$H$30,DATA!$D:$D,$E34)</f>
        <v>312795.94500000007</v>
      </c>
      <c r="J34" s="33">
        <f>SUMIFS(DATA!$E:$E,DATA!$C:$C,$J$18,DATA!$H:$H,$J$30,DATA!$D:$D,$E34)</f>
        <v>631911</v>
      </c>
      <c r="K34" s="33">
        <f>SUMIFS(DATA!$F:$F,DATA!$C:$C,$J$18,DATA!$H:$H,$J$30,DATA!$D:$D,$E34)</f>
        <v>436018.58999999997</v>
      </c>
    </row>
    <row r="35" spans="1:11" x14ac:dyDescent="0.3">
      <c r="A35" t="str">
        <v>Ohio</v>
      </c>
      <c r="C35" s="7">
        <f>SUMIFS(DATA!$E:$E,DATA!$B:$B,A35,DATA!H:H,$D$1)</f>
        <v>2472853</v>
      </c>
      <c r="E35" s="34" t="str">
        <v>MAZDA</v>
      </c>
      <c r="F35" s="33">
        <f>SUMIFS(DATA!$E:$E,DATA!$C:$C,$J$18,DATA!$H:$H,$F$30,DATA!$D:$D,$E35)</f>
        <v>236571.97500000001</v>
      </c>
      <c r="G35" s="35">
        <f>SUMIFS(DATA!$F:$F,DATA!$C:$C,$J$18,DATA!$H:$H,$F$30,DATA!$D:$D,$E35)</f>
        <v>293066.77499999997</v>
      </c>
      <c r="H35" s="33">
        <f>SUMIFS(DATA!$E:$E,DATA!$C:$C,$J$18,DATA!$H:$H,$H$30,DATA!$D:$D,$E35)</f>
        <v>442542.6</v>
      </c>
      <c r="I35" s="35">
        <f>SUMIFS(DATA!$F:$F,DATA!$C:$C,$J$18,DATA!$H:$H,$H$30,DATA!$D:$D,$E35)</f>
        <v>334260.89999999997</v>
      </c>
      <c r="J35" s="33">
        <f>SUMIFS(DATA!$E:$E,DATA!$C:$C,$J$18,DATA!$H:$H,$J$30,DATA!$D:$D,$E35)</f>
        <v>523100</v>
      </c>
      <c r="K35" s="35">
        <f>SUMIFS(DATA!$F:$F,DATA!$C:$C,$J$18,DATA!$H:$H,$J$30,DATA!$D:$D,$E35)</f>
        <v>439404</v>
      </c>
    </row>
    <row r="36" spans="1:11" x14ac:dyDescent="0.3">
      <c r="A36" t="str">
        <v>Oklahoma</v>
      </c>
      <c r="C36" s="7">
        <f>SUMIFS(DATA!$E:$E,DATA!$B:$B,A36,DATA!H:H,$D$1)</f>
        <v>2081464</v>
      </c>
      <c r="E36" s="28" t="str">
        <v>CHEVROLET</v>
      </c>
      <c r="F36" s="33">
        <f>SUMIFS(DATA!$E:$E,DATA!$C:$C,$J$18,DATA!$H:$H,$F$30,DATA!$D:$D,$E36)</f>
        <v>145386.65700000001</v>
      </c>
      <c r="G36" s="33">
        <f>SUMIFS(DATA!$F:$F,DATA!$C:$C,$J$18,DATA!$H:$H,$F$30,DATA!$D:$D,$E36)</f>
        <v>298293.31349999999</v>
      </c>
      <c r="H36" s="33">
        <f>SUMIFS(DATA!$E:$E,DATA!$C:$C,$J$18,DATA!$H:$H,$H$30,DATA!$D:$D,$E36)</f>
        <v>170453.32200000001</v>
      </c>
      <c r="I36" s="33">
        <f>SUMIFS(DATA!$F:$F,DATA!$C:$C,$J$18,DATA!$H:$H,$H$30,DATA!$D:$D,$E36)</f>
        <v>340906.64400000003</v>
      </c>
      <c r="J36" s="33">
        <f>SUMIFS(DATA!$E:$E,DATA!$C:$C,$J$18,DATA!$H:$H,$J$30,DATA!$D:$D,$E36)</f>
        <v>371358</v>
      </c>
      <c r="K36" s="33">
        <f>SUMIFS(DATA!$F:$F,DATA!$C:$C,$J$18,DATA!$H:$H,$J$30,DATA!$D:$D,$E36)</f>
        <v>427061.69999999995</v>
      </c>
    </row>
    <row r="37" spans="1:11" x14ac:dyDescent="0.3">
      <c r="A37" t="str">
        <v>Oregon</v>
      </c>
      <c r="C37" s="7">
        <f>SUMIFS(DATA!$E:$E,DATA!$B:$B,A37,DATA!H:H,$D$1)</f>
        <v>1838693</v>
      </c>
    </row>
    <row r="38" spans="1:11" x14ac:dyDescent="0.3">
      <c r="A38" t="str">
        <v>Pennsylvania</v>
      </c>
      <c r="C38" s="7">
        <f>SUMIFS(DATA!$E:$E,DATA!$B:$B,A38,DATA!H:H,$D$1)</f>
        <v>3747920</v>
      </c>
    </row>
    <row r="39" spans="1:11" x14ac:dyDescent="0.3">
      <c r="A39" t="str">
        <v>Rhode Island</v>
      </c>
      <c r="C39" s="7">
        <f>SUMIFS(DATA!$E:$E,DATA!$B:$B,A39,DATA!H:H,$D$1)</f>
        <v>1827276</v>
      </c>
    </row>
    <row r="40" spans="1:11" x14ac:dyDescent="0.3">
      <c r="A40" t="str">
        <v>South Carolina</v>
      </c>
      <c r="C40" s="7">
        <f>SUMIFS(DATA!$E:$E,DATA!$B:$B,A40,DATA!H:H,$D$1)</f>
        <v>2804853</v>
      </c>
    </row>
    <row r="41" spans="1:11" x14ac:dyDescent="0.3">
      <c r="A41" t="str">
        <v>South Dakota</v>
      </c>
      <c r="C41" s="7">
        <f>SUMIFS(DATA!$E:$E,DATA!$B:$B,A41,DATA!H:H,$D$1)</f>
        <v>2289533</v>
      </c>
    </row>
    <row r="42" spans="1:11" x14ac:dyDescent="0.3">
      <c r="A42" t="str">
        <v>Tennessee</v>
      </c>
      <c r="C42" s="7">
        <f>SUMIFS(DATA!$E:$E,DATA!$B:$B,A42,DATA!H:H,$D$1)</f>
        <v>3533810</v>
      </c>
    </row>
    <row r="43" spans="1:11" x14ac:dyDescent="0.3">
      <c r="A43" t="str">
        <v>Texas</v>
      </c>
      <c r="C43" s="7">
        <f>SUMIFS(DATA!$E:$E,DATA!$B:$B,A43,DATA!H:H,$D$1)</f>
        <v>5379781</v>
      </c>
    </row>
    <row r="44" spans="1:11" x14ac:dyDescent="0.3">
      <c r="A44" t="str">
        <v>Utah</v>
      </c>
      <c r="C44" s="7">
        <f>SUMIFS(DATA!$E:$E,DATA!$B:$B,A44,DATA!H:H,$D$1)</f>
        <v>2192215</v>
      </c>
    </row>
    <row r="45" spans="1:11" x14ac:dyDescent="0.3">
      <c r="A45" t="str">
        <v>Virginia</v>
      </c>
      <c r="C45" s="7">
        <f>SUMIFS(DATA!$E:$E,DATA!$B:$B,A45,DATA!H:H,$D$1)</f>
        <v>1948100</v>
      </c>
    </row>
    <row r="46" spans="1:11" x14ac:dyDescent="0.3">
      <c r="A46" t="str">
        <v>Vermont</v>
      </c>
      <c r="C46" s="7">
        <f>SUMIFS(DATA!$E:$E,DATA!$B:$B,A46,DATA!H:H,$D$1)</f>
        <v>2059510</v>
      </c>
    </row>
    <row r="47" spans="1:11" x14ac:dyDescent="0.3">
      <c r="A47" t="str">
        <v>Washington</v>
      </c>
      <c r="C47" s="7">
        <f>SUMIFS(DATA!$E:$E,DATA!$B:$B,A47,DATA!H:H,$D$1)</f>
        <v>1858701</v>
      </c>
    </row>
    <row r="48" spans="1:11" x14ac:dyDescent="0.3">
      <c r="A48" t="str">
        <v>Wisconsin</v>
      </c>
      <c r="C48" s="7">
        <f>SUMIFS(DATA!$E:$E,DATA!$B:$B,A48,DATA!H:H,$D$1)</f>
        <v>2226269</v>
      </c>
    </row>
    <row r="49" spans="1:3" x14ac:dyDescent="0.3">
      <c r="A49" t="str">
        <v>West Virginia</v>
      </c>
      <c r="C49" s="7">
        <f>SUMIFS(DATA!$E:$E,DATA!$B:$B,A49,DATA!H:H,$D$1)</f>
        <v>1731385</v>
      </c>
    </row>
    <row r="50" spans="1:3" x14ac:dyDescent="0.3">
      <c r="A50" t="str">
        <v>Wyoming</v>
      </c>
      <c r="C50" s="7">
        <f>SUMIFS(DATA!$E:$E,DATA!$B:$B,A50,DATA!H:H,$D$1)</f>
        <v>2452951</v>
      </c>
    </row>
  </sheetData>
  <mergeCells count="4">
    <mergeCell ref="F30:G30"/>
    <mergeCell ref="H30:I30"/>
    <mergeCell ref="J30:K30"/>
    <mergeCell ref="E30:E31"/>
  </mergeCells>
  <conditionalFormatting sqref="F32:F36">
    <cfRule type="expression" dxfId="5" priority="6">
      <formula>$F32&gt;$G32</formula>
    </cfRule>
    <cfRule type="expression" dxfId="4" priority="5">
      <formula>$F32&lt;$G32</formula>
    </cfRule>
  </conditionalFormatting>
  <conditionalFormatting sqref="H32:H36">
    <cfRule type="expression" dxfId="3" priority="4">
      <formula>$H32&gt;$I32</formula>
    </cfRule>
    <cfRule type="expression" dxfId="2" priority="3">
      <formula>$H32&lt;$I32</formula>
    </cfRule>
  </conditionalFormatting>
  <conditionalFormatting sqref="J32:J36">
    <cfRule type="expression" dxfId="1" priority="2">
      <formula>$J32&gt;$K32</formula>
    </cfRule>
  </conditionalFormatting>
  <conditionalFormatting sqref="J32:J36">
    <cfRule type="expression" dxfId="0" priority="1">
      <formula>$J32&lt;$K32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1AAE7688-4A58-40CE-818E-0488DA4FFFF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Parametreler!I2:K2</xm:f>
              <xm:sqref>L2</xm:sqref>
            </x14:sparkline>
            <x14:sparkline>
              <xm:f>Parametreler!I3:K3</xm:f>
              <xm:sqref>L3</xm:sqref>
            </x14:sparkline>
            <x14:sparkline>
              <xm:f>Parametreler!I4:K4</xm:f>
              <xm:sqref>L4</xm:sqref>
            </x14:sparkline>
            <x14:sparkline>
              <xm:f>Parametreler!I5:K5</xm:f>
              <xm:sqref>L5</xm:sqref>
            </x14:sparkline>
            <x14:sparkline>
              <xm:f>Parametreler!I6:K6</xm:f>
              <xm:sqref>L6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CE4C1-06DF-4511-A875-0AC24B67E4F0}">
  <sheetPr codeName="Sayfa1"/>
  <dimension ref="A1:AA38"/>
  <sheetViews>
    <sheetView tabSelected="1" zoomScale="55" zoomScaleNormal="55" workbookViewId="0">
      <selection activeCell="AG14" sqref="AG14"/>
    </sheetView>
  </sheetViews>
  <sheetFormatPr defaultRowHeight="14.4" x14ac:dyDescent="0.3"/>
  <sheetData>
    <row r="1" spans="1:27" x14ac:dyDescent="0.3">
      <c r="A1" s="8">
        <v>2020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10"/>
      <c r="AA1" s="43" t="s">
        <v>8</v>
      </c>
    </row>
    <row r="2" spans="1:27" x14ac:dyDescent="0.3">
      <c r="A2" s="11"/>
      <c r="Z2" s="12"/>
      <c r="AA2" s="43" t="s">
        <v>178</v>
      </c>
    </row>
    <row r="3" spans="1:27" x14ac:dyDescent="0.3">
      <c r="A3" s="11"/>
      <c r="Z3" s="12"/>
      <c r="AA3" s="43" t="s">
        <v>9</v>
      </c>
    </row>
    <row r="4" spans="1:27" x14ac:dyDescent="0.3">
      <c r="A4" s="11"/>
      <c r="Z4" s="12"/>
      <c r="AA4" s="43" t="s">
        <v>8</v>
      </c>
    </row>
    <row r="5" spans="1:27" x14ac:dyDescent="0.3">
      <c r="A5" s="11"/>
      <c r="Z5" s="12"/>
      <c r="AA5" s="43" t="s">
        <v>178</v>
      </c>
    </row>
    <row r="6" spans="1:27" x14ac:dyDescent="0.3">
      <c r="A6" s="11"/>
      <c r="Z6" s="12"/>
      <c r="AA6" s="44">
        <f>Parametreler!N21</f>
        <v>0.6029411764705882</v>
      </c>
    </row>
    <row r="7" spans="1:27" x14ac:dyDescent="0.3">
      <c r="A7" s="11"/>
      <c r="Z7" s="12"/>
      <c r="AA7" s="44">
        <f>Parametreler!N22</f>
        <v>1</v>
      </c>
    </row>
    <row r="8" spans="1:27" x14ac:dyDescent="0.3">
      <c r="A8" s="11"/>
      <c r="Z8" s="12"/>
      <c r="AA8" s="44">
        <f>Parametreler!N23</f>
        <v>0.66</v>
      </c>
    </row>
    <row r="9" spans="1:27" x14ac:dyDescent="0.3">
      <c r="A9" s="11"/>
      <c r="Z9" s="12"/>
      <c r="AA9" s="44">
        <f>Parametreler!N24</f>
        <v>0.80722891566265076</v>
      </c>
    </row>
    <row r="10" spans="1:27" x14ac:dyDescent="0.3">
      <c r="A10" s="11"/>
      <c r="Z10" s="12"/>
      <c r="AA10" s="44">
        <f>Parametreler!N25</f>
        <v>0.48739495798319332</v>
      </c>
    </row>
    <row r="11" spans="1:27" x14ac:dyDescent="0.3">
      <c r="A11" s="11"/>
      <c r="Z11" s="12"/>
      <c r="AA11" s="38"/>
    </row>
    <row r="12" spans="1:27" x14ac:dyDescent="0.3">
      <c r="A12" s="11"/>
      <c r="Z12" s="12"/>
      <c r="AA12" s="38"/>
    </row>
    <row r="13" spans="1:27" x14ac:dyDescent="0.3">
      <c r="A13" s="11"/>
      <c r="Z13" s="12"/>
      <c r="AA13" s="38"/>
    </row>
    <row r="14" spans="1:27" x14ac:dyDescent="0.3">
      <c r="A14" s="11"/>
      <c r="Z14" s="12"/>
      <c r="AA14" s="38"/>
    </row>
    <row r="15" spans="1:27" x14ac:dyDescent="0.3">
      <c r="A15" s="11"/>
      <c r="Z15" s="12"/>
      <c r="AA15" s="38"/>
    </row>
    <row r="16" spans="1:27" x14ac:dyDescent="0.3">
      <c r="A16" s="11"/>
      <c r="Z16" s="12"/>
      <c r="AA16" s="38"/>
    </row>
    <row r="17" spans="1:27" x14ac:dyDescent="0.3">
      <c r="A17" s="11"/>
      <c r="Z17" s="12"/>
      <c r="AA17" s="38"/>
    </row>
    <row r="18" spans="1:27" x14ac:dyDescent="0.3">
      <c r="A18" s="11"/>
      <c r="Z18" s="12"/>
      <c r="AA18" s="38"/>
    </row>
    <row r="19" spans="1:27" x14ac:dyDescent="0.3">
      <c r="A19" s="11"/>
      <c r="Z19" s="12"/>
      <c r="AA19" s="38"/>
    </row>
    <row r="20" spans="1:27" x14ac:dyDescent="0.3">
      <c r="A20" s="11"/>
      <c r="Z20" s="12"/>
      <c r="AA20" s="38"/>
    </row>
    <row r="21" spans="1:27" x14ac:dyDescent="0.3">
      <c r="A21" s="11"/>
      <c r="Z21" s="12"/>
      <c r="AA21" s="38"/>
    </row>
    <row r="22" spans="1:27" x14ac:dyDescent="0.3">
      <c r="A22" s="11"/>
      <c r="Z22" s="12"/>
      <c r="AA22" s="38"/>
    </row>
    <row r="23" spans="1:27" x14ac:dyDescent="0.3">
      <c r="A23" s="11"/>
      <c r="Z23" s="12"/>
      <c r="AA23" s="38"/>
    </row>
    <row r="24" spans="1:27" x14ac:dyDescent="0.3">
      <c r="A24" s="11"/>
      <c r="Z24" s="12"/>
      <c r="AA24" s="38"/>
    </row>
    <row r="25" spans="1:27" x14ac:dyDescent="0.3">
      <c r="A25" s="11"/>
      <c r="Z25" s="12"/>
      <c r="AA25" s="38"/>
    </row>
    <row r="26" spans="1:27" x14ac:dyDescent="0.3">
      <c r="A26" s="11"/>
      <c r="Z26" s="12"/>
      <c r="AA26" s="38"/>
    </row>
    <row r="27" spans="1:27" x14ac:dyDescent="0.3">
      <c r="A27" s="11"/>
      <c r="Z27" s="12"/>
      <c r="AA27" s="38"/>
    </row>
    <row r="28" spans="1:27" x14ac:dyDescent="0.3">
      <c r="A28" s="11"/>
      <c r="V28" s="20"/>
      <c r="Z28" s="12"/>
      <c r="AA28" s="38"/>
    </row>
    <row r="29" spans="1:27" x14ac:dyDescent="0.3">
      <c r="A29" s="11"/>
      <c r="V29" s="19">
        <f>Parametreler!G15</f>
        <v>1</v>
      </c>
      <c r="Z29" s="12"/>
      <c r="AA29" s="38"/>
    </row>
    <row r="30" spans="1:27" x14ac:dyDescent="0.3">
      <c r="A30" s="11"/>
      <c r="Z30" s="12"/>
      <c r="AA30" s="38"/>
    </row>
    <row r="31" spans="1:27" x14ac:dyDescent="0.3">
      <c r="A31" s="11"/>
      <c r="Z31" s="12"/>
    </row>
    <row r="32" spans="1:27" x14ac:dyDescent="0.3">
      <c r="A32" s="11"/>
      <c r="Z32" s="12"/>
    </row>
    <row r="33" spans="1:26" x14ac:dyDescent="0.3">
      <c r="A33" s="11"/>
      <c r="Z33" s="12"/>
    </row>
    <row r="34" spans="1:26" x14ac:dyDescent="0.3">
      <c r="A34" s="11"/>
      <c r="Z34" s="12"/>
    </row>
    <row r="35" spans="1:26" x14ac:dyDescent="0.3">
      <c r="A35" s="11"/>
      <c r="Z35" s="12"/>
    </row>
    <row r="36" spans="1:26" x14ac:dyDescent="0.3">
      <c r="A36" s="11"/>
      <c r="Z36" s="21"/>
    </row>
    <row r="37" spans="1:26" x14ac:dyDescent="0.3">
      <c r="A37" s="11"/>
      <c r="Z37" s="12"/>
    </row>
    <row r="38" spans="1:26" ht="15" thickBot="1" x14ac:dyDescent="0.35">
      <c r="A38" s="13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7" r:id="rId3" name="ComboBox3">
          <controlPr defaultSize="0" autoLine="0" linkedCell="AA5" listFillRange="Yıllar" r:id="rId4">
            <anchor moveWithCells="1">
              <from>
                <xdr:col>6</xdr:col>
                <xdr:colOff>510540</xdr:colOff>
                <xdr:row>2</xdr:row>
                <xdr:rowOff>152400</xdr:rowOff>
              </from>
              <to>
                <xdr:col>8</xdr:col>
                <xdr:colOff>373380</xdr:colOff>
                <xdr:row>5</xdr:row>
                <xdr:rowOff>106680</xdr:rowOff>
              </to>
            </anchor>
          </controlPr>
        </control>
      </mc:Choice>
      <mc:Fallback>
        <control shapeId="5137" r:id="rId3" name="ComboBox3"/>
      </mc:Fallback>
    </mc:AlternateContent>
    <mc:AlternateContent xmlns:mc="http://schemas.openxmlformats.org/markup-compatibility/2006">
      <mc:Choice Requires="x14">
        <control shapeId="5130" r:id="rId5" name="ListBox3">
          <controlPr defaultSize="0" autoLine="0" linkedCell="AA4" listFillRange="Eyaletler" r:id="rId6">
            <anchor moveWithCells="1">
              <from>
                <xdr:col>2</xdr:col>
                <xdr:colOff>441960</xdr:colOff>
                <xdr:row>2</xdr:row>
                <xdr:rowOff>152400</xdr:rowOff>
              </from>
              <to>
                <xdr:col>4</xdr:col>
                <xdr:colOff>320040</xdr:colOff>
                <xdr:row>37</xdr:row>
                <xdr:rowOff>45720</xdr:rowOff>
              </to>
            </anchor>
          </controlPr>
        </control>
      </mc:Choice>
      <mc:Fallback>
        <control shapeId="5130" r:id="rId5" name="ListBox3"/>
      </mc:Fallback>
    </mc:AlternateContent>
    <mc:AlternateContent xmlns:mc="http://schemas.openxmlformats.org/markup-compatibility/2006">
      <mc:Choice Requires="x14">
        <control shapeId="5123" r:id="rId7" name="ComboBox2">
          <controlPr defaultSize="0" autoLine="0" linkedCell="AA2" listFillRange="Yıllar" r:id="rId8">
            <anchor moveWithCells="1">
              <from>
                <xdr:col>1</xdr:col>
                <xdr:colOff>457200</xdr:colOff>
                <xdr:row>5</xdr:row>
                <xdr:rowOff>45720</xdr:rowOff>
              </from>
              <to>
                <xdr:col>3</xdr:col>
                <xdr:colOff>472440</xdr:colOff>
                <xdr:row>6</xdr:row>
                <xdr:rowOff>167640</xdr:rowOff>
              </to>
            </anchor>
          </controlPr>
        </control>
      </mc:Choice>
      <mc:Fallback>
        <control shapeId="5123" r:id="rId7" name="ComboBox2"/>
      </mc:Fallback>
    </mc:AlternateContent>
    <mc:AlternateContent xmlns:mc="http://schemas.openxmlformats.org/markup-compatibility/2006">
      <mc:Choice Requires="x14">
        <control shapeId="5122" r:id="rId9" name="ComboBox1">
          <controlPr defaultSize="0" autoLine="0" linkedCell="AA1" listFillRange="Eyaletler" r:id="rId10">
            <anchor moveWithCells="1">
              <from>
                <xdr:col>1</xdr:col>
                <xdr:colOff>449580</xdr:colOff>
                <xdr:row>2</xdr:row>
                <xdr:rowOff>114300</xdr:rowOff>
              </from>
              <to>
                <xdr:col>3</xdr:col>
                <xdr:colOff>464820</xdr:colOff>
                <xdr:row>4</xdr:row>
                <xdr:rowOff>137160</xdr:rowOff>
              </to>
            </anchor>
          </controlPr>
        </control>
      </mc:Choice>
      <mc:Fallback>
        <control shapeId="5122" r:id="rId9" name="ComboBox1"/>
      </mc:Fallback>
    </mc:AlternateContent>
    <mc:AlternateContent xmlns:mc="http://schemas.openxmlformats.org/markup-compatibility/2006">
      <mc:Choice Requires="x14">
        <control shapeId="5121" r:id="rId11" name="ListBox1">
          <controlPr defaultSize="0" autoLine="0" linkedCell="A1" listFillRange="Yıllar" r:id="rId12">
            <anchor moveWithCells="1">
              <from>
                <xdr:col>0</xdr:col>
                <xdr:colOff>0</xdr:colOff>
                <xdr:row>1</xdr:row>
                <xdr:rowOff>160020</xdr:rowOff>
              </from>
              <to>
                <xdr:col>1</xdr:col>
                <xdr:colOff>381000</xdr:colOff>
                <xdr:row>5</xdr:row>
                <xdr:rowOff>38100</xdr:rowOff>
              </to>
            </anchor>
          </controlPr>
        </control>
      </mc:Choice>
      <mc:Fallback>
        <control shapeId="5121" r:id="rId11" name="ListBox1"/>
      </mc:Fallback>
    </mc:AlternateContent>
    <mc:AlternateContent xmlns:mc="http://schemas.openxmlformats.org/markup-compatibility/2006">
      <mc:Choice Requires="x14">
        <control shapeId="5168" r:id="rId13" name="ComboBox4">
          <controlPr defaultSize="0" autoLine="0" linkedCell="AA3" listFillRange="satici" r:id="rId14">
            <anchor moveWithCells="1">
              <from>
                <xdr:col>4</xdr:col>
                <xdr:colOff>441960</xdr:colOff>
                <xdr:row>2</xdr:row>
                <xdr:rowOff>152400</xdr:rowOff>
              </from>
              <to>
                <xdr:col>6</xdr:col>
                <xdr:colOff>480060</xdr:colOff>
                <xdr:row>5</xdr:row>
                <xdr:rowOff>106680</xdr:rowOff>
              </to>
            </anchor>
          </controlPr>
        </control>
      </mc:Choice>
      <mc:Fallback>
        <control shapeId="5168" r:id="rId13" name="ComboBox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7FC95-AC4A-47F5-B120-0A6DFBC96F30}">
  <sheetPr codeName="Sayfa4"/>
  <dimension ref="A1:C61"/>
  <sheetViews>
    <sheetView workbookViewId="0"/>
  </sheetViews>
  <sheetFormatPr defaultColWidth="9.109375" defaultRowHeight="99.9" customHeight="1" x14ac:dyDescent="0.3"/>
  <cols>
    <col min="1" max="1" width="4.109375" style="2" bestFit="1" customWidth="1"/>
    <col min="2" max="2" width="15.33203125" style="3" bestFit="1" customWidth="1"/>
    <col min="3" max="3" width="21" style="3" bestFit="1" customWidth="1"/>
    <col min="4" max="4" width="22.88671875" style="2" customWidth="1"/>
    <col min="5" max="16384" width="9.109375" style="2"/>
  </cols>
  <sheetData>
    <row r="1" spans="1:3" ht="15" customHeight="1" x14ac:dyDescent="0.3"/>
    <row r="2" spans="1:3" ht="15" customHeight="1" x14ac:dyDescent="0.3"/>
    <row r="3" spans="1:3" ht="99.9" customHeight="1" x14ac:dyDescent="0.3">
      <c r="A3" s="2" t="s">
        <v>7</v>
      </c>
      <c r="B3" s="3" t="s">
        <v>8</v>
      </c>
      <c r="C3" s="3" t="s">
        <v>9</v>
      </c>
    </row>
    <row r="4" spans="1:3" ht="99.9" customHeight="1" x14ac:dyDescent="0.3">
      <c r="A4" s="2" t="s">
        <v>11</v>
      </c>
      <c r="B4" s="3" t="s">
        <v>12</v>
      </c>
      <c r="C4" s="3" t="s">
        <v>13</v>
      </c>
    </row>
    <row r="5" spans="1:3" ht="99.9" customHeight="1" x14ac:dyDescent="0.3">
      <c r="A5" s="2" t="s">
        <v>14</v>
      </c>
      <c r="B5" s="3" t="s">
        <v>15</v>
      </c>
      <c r="C5" s="3" t="s">
        <v>16</v>
      </c>
    </row>
    <row r="6" spans="1:3" ht="99.9" customHeight="1" x14ac:dyDescent="0.3">
      <c r="A6" s="2" t="s">
        <v>17</v>
      </c>
      <c r="B6" s="3" t="s">
        <v>18</v>
      </c>
      <c r="C6" s="3" t="s">
        <v>19</v>
      </c>
    </row>
    <row r="7" spans="1:3" ht="99.9" customHeight="1" x14ac:dyDescent="0.3">
      <c r="A7" s="2" t="s">
        <v>20</v>
      </c>
      <c r="B7" s="3" t="s">
        <v>21</v>
      </c>
      <c r="C7" s="3" t="s">
        <v>22</v>
      </c>
    </row>
    <row r="8" spans="1:3" ht="99.9" customHeight="1" x14ac:dyDescent="0.3">
      <c r="A8" s="2" t="s">
        <v>20</v>
      </c>
      <c r="B8" s="3" t="s">
        <v>21</v>
      </c>
      <c r="C8" s="3" t="s">
        <v>23</v>
      </c>
    </row>
    <row r="9" spans="1:3" ht="99.9" customHeight="1" x14ac:dyDescent="0.3">
      <c r="A9" s="2" t="s">
        <v>20</v>
      </c>
      <c r="B9" s="3" t="s">
        <v>21</v>
      </c>
      <c r="C9" s="3" t="s">
        <v>24</v>
      </c>
    </row>
    <row r="10" spans="1:3" ht="99.9" customHeight="1" x14ac:dyDescent="0.3">
      <c r="A10" s="2" t="s">
        <v>20</v>
      </c>
      <c r="B10" s="3" t="s">
        <v>21</v>
      </c>
      <c r="C10" s="3" t="s">
        <v>25</v>
      </c>
    </row>
    <row r="11" spans="1:3" ht="99.9" customHeight="1" x14ac:dyDescent="0.3">
      <c r="A11" s="2" t="s">
        <v>26</v>
      </c>
      <c r="B11" s="3" t="s">
        <v>27</v>
      </c>
      <c r="C11" s="3" t="s">
        <v>28</v>
      </c>
    </row>
    <row r="12" spans="1:3" ht="99.9" customHeight="1" x14ac:dyDescent="0.3">
      <c r="A12" s="2" t="s">
        <v>29</v>
      </c>
      <c r="B12" s="3" t="s">
        <v>30</v>
      </c>
      <c r="C12" s="3" t="s">
        <v>31</v>
      </c>
    </row>
    <row r="13" spans="1:3" ht="99.9" customHeight="1" x14ac:dyDescent="0.3">
      <c r="A13" s="2" t="s">
        <v>32</v>
      </c>
      <c r="B13" s="3" t="s">
        <v>33</v>
      </c>
      <c r="C13" s="3" t="s">
        <v>34</v>
      </c>
    </row>
    <row r="14" spans="1:3" ht="99.9" customHeight="1" x14ac:dyDescent="0.3">
      <c r="A14" s="2" t="s">
        <v>35</v>
      </c>
      <c r="B14" s="3" t="s">
        <v>36</v>
      </c>
      <c r="C14" s="3" t="s">
        <v>37</v>
      </c>
    </row>
    <row r="15" spans="1:3" ht="99.9" customHeight="1" x14ac:dyDescent="0.3">
      <c r="A15" s="2" t="s">
        <v>35</v>
      </c>
      <c r="B15" s="3" t="s">
        <v>36</v>
      </c>
      <c r="C15" s="3" t="s">
        <v>38</v>
      </c>
    </row>
    <row r="16" spans="1:3" ht="99.9" customHeight="1" x14ac:dyDescent="0.3">
      <c r="A16" s="2" t="s">
        <v>39</v>
      </c>
      <c r="B16" s="3" t="s">
        <v>40</v>
      </c>
      <c r="C16" s="3" t="s">
        <v>41</v>
      </c>
    </row>
    <row r="17" spans="1:3" ht="99.9" customHeight="1" x14ac:dyDescent="0.3">
      <c r="A17" s="2" t="s">
        <v>42</v>
      </c>
      <c r="B17" s="3" t="s">
        <v>43</v>
      </c>
      <c r="C17" s="3" t="s">
        <v>44</v>
      </c>
    </row>
    <row r="18" spans="1:3" ht="99.9" customHeight="1" x14ac:dyDescent="0.3">
      <c r="A18" s="2" t="s">
        <v>45</v>
      </c>
      <c r="B18" s="3" t="s">
        <v>46</v>
      </c>
      <c r="C18" s="3" t="s">
        <v>47</v>
      </c>
    </row>
    <row r="19" spans="1:3" ht="99.9" customHeight="1" x14ac:dyDescent="0.3">
      <c r="A19" s="2" t="s">
        <v>48</v>
      </c>
      <c r="B19" s="3" t="s">
        <v>49</v>
      </c>
      <c r="C19" s="3" t="s">
        <v>50</v>
      </c>
    </row>
    <row r="20" spans="1:3" ht="99.9" customHeight="1" x14ac:dyDescent="0.3">
      <c r="A20" s="2" t="s">
        <v>51</v>
      </c>
      <c r="B20" s="3" t="s">
        <v>52</v>
      </c>
      <c r="C20" s="3" t="s">
        <v>53</v>
      </c>
    </row>
    <row r="21" spans="1:3" ht="99.9" customHeight="1" x14ac:dyDescent="0.3">
      <c r="A21" s="2" t="s">
        <v>51</v>
      </c>
      <c r="B21" s="3" t="s">
        <v>52</v>
      </c>
      <c r="C21" s="3" t="s">
        <v>54</v>
      </c>
    </row>
    <row r="22" spans="1:3" ht="99.9" customHeight="1" x14ac:dyDescent="0.3">
      <c r="A22" s="2" t="s">
        <v>55</v>
      </c>
      <c r="B22" s="3" t="s">
        <v>56</v>
      </c>
      <c r="C22" s="3" t="s">
        <v>57</v>
      </c>
    </row>
    <row r="23" spans="1:3" ht="99.9" customHeight="1" x14ac:dyDescent="0.3">
      <c r="A23" s="2" t="s">
        <v>58</v>
      </c>
      <c r="B23" s="3" t="s">
        <v>59</v>
      </c>
      <c r="C23" s="3" t="s">
        <v>60</v>
      </c>
    </row>
    <row r="24" spans="1:3" ht="99.9" customHeight="1" x14ac:dyDescent="0.3">
      <c r="A24" s="2" t="s">
        <v>61</v>
      </c>
      <c r="B24" s="3" t="s">
        <v>62</v>
      </c>
      <c r="C24" s="3" t="s">
        <v>63</v>
      </c>
    </row>
    <row r="25" spans="1:3" ht="99.9" customHeight="1" x14ac:dyDescent="0.3">
      <c r="A25" s="2" t="s">
        <v>64</v>
      </c>
      <c r="B25" s="3" t="s">
        <v>65</v>
      </c>
      <c r="C25" s="3" t="s">
        <v>66</v>
      </c>
    </row>
    <row r="26" spans="1:3" ht="99.9" customHeight="1" x14ac:dyDescent="0.3">
      <c r="A26" s="2" t="s">
        <v>67</v>
      </c>
      <c r="B26" s="3" t="s">
        <v>68</v>
      </c>
      <c r="C26" s="3" t="s">
        <v>69</v>
      </c>
    </row>
    <row r="27" spans="1:3" ht="99.9" customHeight="1" x14ac:dyDescent="0.3">
      <c r="A27" s="2" t="s">
        <v>70</v>
      </c>
      <c r="B27" s="3" t="s">
        <v>71</v>
      </c>
      <c r="C27" s="3" t="s">
        <v>72</v>
      </c>
    </row>
    <row r="28" spans="1:3" ht="99.9" customHeight="1" x14ac:dyDescent="0.3">
      <c r="A28" s="2" t="s">
        <v>70</v>
      </c>
      <c r="B28" s="3" t="s">
        <v>71</v>
      </c>
      <c r="C28" s="3" t="s">
        <v>73</v>
      </c>
    </row>
    <row r="29" spans="1:3" ht="99.9" customHeight="1" x14ac:dyDescent="0.3">
      <c r="A29" s="2" t="s">
        <v>74</v>
      </c>
      <c r="B29" s="3" t="s">
        <v>75</v>
      </c>
      <c r="C29" s="3" t="s">
        <v>76</v>
      </c>
    </row>
    <row r="30" spans="1:3" ht="99.9" customHeight="1" x14ac:dyDescent="0.3">
      <c r="A30" s="2" t="s">
        <v>77</v>
      </c>
      <c r="B30" s="3" t="s">
        <v>78</v>
      </c>
      <c r="C30" s="3" t="s">
        <v>79</v>
      </c>
    </row>
    <row r="31" spans="1:3" ht="99.9" customHeight="1" x14ac:dyDescent="0.3">
      <c r="A31" s="2" t="s">
        <v>80</v>
      </c>
      <c r="B31" s="3" t="s">
        <v>81</v>
      </c>
      <c r="C31" s="3" t="s">
        <v>82</v>
      </c>
    </row>
    <row r="32" spans="1:3" ht="99.9" customHeight="1" x14ac:dyDescent="0.3">
      <c r="A32" s="2" t="s">
        <v>83</v>
      </c>
      <c r="B32" s="3" t="s">
        <v>84</v>
      </c>
      <c r="C32" s="3" t="s">
        <v>85</v>
      </c>
    </row>
    <row r="33" spans="1:3" ht="99.9" customHeight="1" x14ac:dyDescent="0.3">
      <c r="A33" s="2" t="s">
        <v>86</v>
      </c>
      <c r="B33" s="3" t="s">
        <v>87</v>
      </c>
      <c r="C33" s="3" t="s">
        <v>88</v>
      </c>
    </row>
    <row r="34" spans="1:3" ht="99.9" customHeight="1" x14ac:dyDescent="0.3">
      <c r="A34" s="2" t="s">
        <v>89</v>
      </c>
      <c r="B34" s="3" t="s">
        <v>90</v>
      </c>
      <c r="C34" s="3" t="s">
        <v>91</v>
      </c>
    </row>
    <row r="35" spans="1:3" ht="99.9" customHeight="1" x14ac:dyDescent="0.3">
      <c r="A35" s="2" t="s">
        <v>92</v>
      </c>
      <c r="B35" s="3" t="s">
        <v>93</v>
      </c>
      <c r="C35" s="3" t="s">
        <v>94</v>
      </c>
    </row>
    <row r="36" spans="1:3" ht="99.9" customHeight="1" x14ac:dyDescent="0.3">
      <c r="A36" s="2" t="s">
        <v>95</v>
      </c>
      <c r="B36" s="3" t="s">
        <v>96</v>
      </c>
      <c r="C36" s="3" t="s">
        <v>97</v>
      </c>
    </row>
    <row r="37" spans="1:3" ht="99.9" customHeight="1" x14ac:dyDescent="0.3">
      <c r="A37" s="2" t="s">
        <v>98</v>
      </c>
      <c r="B37" s="3" t="s">
        <v>99</v>
      </c>
      <c r="C37" s="3" t="s">
        <v>100</v>
      </c>
    </row>
    <row r="38" spans="1:3" ht="99.9" customHeight="1" x14ac:dyDescent="0.3">
      <c r="A38" s="2" t="s">
        <v>101</v>
      </c>
      <c r="B38" s="3" t="s">
        <v>102</v>
      </c>
      <c r="C38" s="3" t="s">
        <v>103</v>
      </c>
    </row>
    <row r="39" spans="1:3" ht="99.9" customHeight="1" x14ac:dyDescent="0.3">
      <c r="A39" s="2" t="s">
        <v>104</v>
      </c>
      <c r="B39" s="3" t="s">
        <v>105</v>
      </c>
      <c r="C39" s="3" t="s">
        <v>106</v>
      </c>
    </row>
    <row r="40" spans="1:3" ht="99.9" customHeight="1" x14ac:dyDescent="0.3">
      <c r="A40" s="2" t="s">
        <v>107</v>
      </c>
      <c r="B40" s="3" t="s">
        <v>108</v>
      </c>
      <c r="C40" s="3" t="s">
        <v>109</v>
      </c>
    </row>
    <row r="41" spans="1:3" ht="99.9" customHeight="1" x14ac:dyDescent="0.3">
      <c r="A41" s="2" t="s">
        <v>110</v>
      </c>
      <c r="B41" s="3" t="s">
        <v>111</v>
      </c>
      <c r="C41" s="3" t="s">
        <v>112</v>
      </c>
    </row>
    <row r="42" spans="1:3" ht="99.9" customHeight="1" x14ac:dyDescent="0.3">
      <c r="A42" s="2" t="s">
        <v>113</v>
      </c>
      <c r="B42" s="3" t="s">
        <v>114</v>
      </c>
      <c r="C42" s="3" t="s">
        <v>115</v>
      </c>
    </row>
    <row r="43" spans="1:3" ht="99.9" customHeight="1" x14ac:dyDescent="0.3">
      <c r="A43" s="2" t="s">
        <v>113</v>
      </c>
      <c r="B43" s="3" t="s">
        <v>114</v>
      </c>
      <c r="C43" s="3" t="s">
        <v>116</v>
      </c>
    </row>
    <row r="44" spans="1:3" ht="99.9" customHeight="1" x14ac:dyDescent="0.3">
      <c r="A44" s="2" t="s">
        <v>113</v>
      </c>
      <c r="B44" s="3" t="s">
        <v>114</v>
      </c>
      <c r="C44" s="3" t="s">
        <v>117</v>
      </c>
    </row>
    <row r="45" spans="1:3" ht="99.9" customHeight="1" x14ac:dyDescent="0.3">
      <c r="A45" s="2" t="s">
        <v>118</v>
      </c>
      <c r="B45" s="3" t="s">
        <v>119</v>
      </c>
      <c r="C45" s="3" t="s">
        <v>120</v>
      </c>
    </row>
    <row r="46" spans="1:3" ht="99.9" customHeight="1" x14ac:dyDescent="0.3">
      <c r="A46" s="2" t="s">
        <v>121</v>
      </c>
      <c r="B46" s="3" t="s">
        <v>122</v>
      </c>
      <c r="C46" s="3" t="s">
        <v>123</v>
      </c>
    </row>
    <row r="47" spans="1:3" ht="99.9" customHeight="1" x14ac:dyDescent="0.3">
      <c r="A47" s="2" t="s">
        <v>124</v>
      </c>
      <c r="B47" s="3" t="s">
        <v>125</v>
      </c>
      <c r="C47" s="3" t="s">
        <v>126</v>
      </c>
    </row>
    <row r="48" spans="1:3" ht="99.9" customHeight="1" x14ac:dyDescent="0.3">
      <c r="A48" s="2" t="s">
        <v>127</v>
      </c>
      <c r="B48" s="3" t="s">
        <v>128</v>
      </c>
      <c r="C48" s="3" t="s">
        <v>129</v>
      </c>
    </row>
    <row r="49" spans="1:3" ht="99.9" customHeight="1" x14ac:dyDescent="0.3">
      <c r="A49" s="2" t="s">
        <v>130</v>
      </c>
      <c r="B49" s="3" t="s">
        <v>131</v>
      </c>
      <c r="C49" s="3" t="s">
        <v>132</v>
      </c>
    </row>
    <row r="50" spans="1:3" ht="99.9" customHeight="1" x14ac:dyDescent="0.3">
      <c r="A50" s="2" t="s">
        <v>133</v>
      </c>
      <c r="B50" s="3" t="s">
        <v>134</v>
      </c>
      <c r="C50" s="3" t="s">
        <v>135</v>
      </c>
    </row>
    <row r="51" spans="1:3" ht="99.9" customHeight="1" x14ac:dyDescent="0.3">
      <c r="A51" s="2" t="s">
        <v>136</v>
      </c>
      <c r="B51" s="3" t="s">
        <v>137</v>
      </c>
      <c r="C51" s="3" t="s">
        <v>138</v>
      </c>
    </row>
    <row r="52" spans="1:3" ht="99.9" customHeight="1" x14ac:dyDescent="0.3">
      <c r="A52" s="2" t="s">
        <v>139</v>
      </c>
      <c r="B52" s="3" t="s">
        <v>140</v>
      </c>
      <c r="C52" s="3" t="s">
        <v>141</v>
      </c>
    </row>
    <row r="53" spans="1:3" ht="99.9" customHeight="1" x14ac:dyDescent="0.3">
      <c r="A53" s="2" t="s">
        <v>142</v>
      </c>
      <c r="B53" s="3" t="s">
        <v>143</v>
      </c>
      <c r="C53" s="3" t="s">
        <v>144</v>
      </c>
    </row>
    <row r="54" spans="1:3" ht="99.9" customHeight="1" x14ac:dyDescent="0.3">
      <c r="A54" s="2" t="s">
        <v>142</v>
      </c>
      <c r="B54" s="3" t="s">
        <v>143</v>
      </c>
      <c r="C54" s="3" t="s">
        <v>145</v>
      </c>
    </row>
    <row r="55" spans="1:3" ht="99.9" customHeight="1" x14ac:dyDescent="0.3">
      <c r="A55" s="2" t="s">
        <v>146</v>
      </c>
      <c r="B55" s="3" t="s">
        <v>147</v>
      </c>
      <c r="C55" s="3" t="s">
        <v>148</v>
      </c>
    </row>
    <row r="56" spans="1:3" ht="99.9" customHeight="1" x14ac:dyDescent="0.3">
      <c r="A56" s="2" t="s">
        <v>149</v>
      </c>
      <c r="B56" s="3" t="s">
        <v>150</v>
      </c>
      <c r="C56" s="3" t="s">
        <v>151</v>
      </c>
    </row>
    <row r="57" spans="1:3" ht="99.9" customHeight="1" x14ac:dyDescent="0.3">
      <c r="A57" s="2" t="s">
        <v>152</v>
      </c>
      <c r="B57" s="3" t="s">
        <v>153</v>
      </c>
      <c r="C57" s="3" t="s">
        <v>154</v>
      </c>
    </row>
    <row r="58" spans="1:3" ht="99.9" customHeight="1" x14ac:dyDescent="0.3">
      <c r="A58" s="2" t="s">
        <v>155</v>
      </c>
      <c r="B58" s="3" t="s">
        <v>156</v>
      </c>
      <c r="C58" s="3" t="s">
        <v>157</v>
      </c>
    </row>
    <row r="59" spans="1:3" ht="99.9" customHeight="1" x14ac:dyDescent="0.3">
      <c r="A59" s="2" t="s">
        <v>158</v>
      </c>
      <c r="B59" s="3" t="s">
        <v>159</v>
      </c>
      <c r="C59" s="3" t="s">
        <v>160</v>
      </c>
    </row>
    <row r="60" spans="1:3" ht="99.9" customHeight="1" x14ac:dyDescent="0.3">
      <c r="A60" s="2" t="s">
        <v>161</v>
      </c>
      <c r="B60" s="3" t="s">
        <v>162</v>
      </c>
      <c r="C60" s="3" t="s">
        <v>163</v>
      </c>
    </row>
    <row r="61" spans="1:3" ht="99.9" customHeight="1" x14ac:dyDescent="0.3">
      <c r="A61" s="2" t="s">
        <v>164</v>
      </c>
      <c r="B61" s="3" t="s">
        <v>165</v>
      </c>
      <c r="C61" s="3" t="s">
        <v>166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474E2-B5E8-4505-8475-2835C0232AC0}">
  <sheetPr codeName="Sayfa5"/>
  <dimension ref="A1"/>
  <sheetViews>
    <sheetView workbookViewId="0"/>
  </sheetViews>
  <sheetFormatPr defaultColWidth="9.109375" defaultRowHeight="14.4" x14ac:dyDescent="0.3"/>
  <cols>
    <col min="1" max="16384" width="9.109375" style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DATA</vt:lpstr>
      <vt:lpstr>Parametreler</vt:lpstr>
      <vt:lpstr>DASHBOARD</vt:lpstr>
      <vt:lpstr>Sellers</vt:lpstr>
      <vt:lpstr>images</vt:lpstr>
      <vt:lpstr>Eyaletler</vt:lpstr>
      <vt:lpstr>Yıllar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 Furkan Aytekin</dc:creator>
  <cp:lastModifiedBy>Arif Furkan Aytekin</cp:lastModifiedBy>
  <dcterms:created xsi:type="dcterms:W3CDTF">2024-06-08T14:05:45Z</dcterms:created>
  <dcterms:modified xsi:type="dcterms:W3CDTF">2024-06-11T21:24:00Z</dcterms:modified>
</cp:coreProperties>
</file>