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b75125969d9a2c0/Escritorio/TPANALYTICS/PROYECTO_DASHBOARD/"/>
    </mc:Choice>
  </mc:AlternateContent>
  <xr:revisionPtr revIDLastSave="1507" documentId="8_{E8044686-BEB0-4C29-AC9A-A427FD087D66}" xr6:coauthVersionLast="47" xr6:coauthVersionMax="47" xr10:uidLastSave="{BECC330D-B5EE-40DD-A5CE-4CE8C6766986}"/>
  <bookViews>
    <workbookView xWindow="-96" yWindow="-96" windowWidth="23232" windowHeight="13872" activeTab="3" xr2:uid="{CEE0B351-BAEB-417A-BF21-D03182821AF9}"/>
  </bookViews>
  <sheets>
    <sheet name="Activos_06_12" sheetId="9" r:id="rId1"/>
    <sheet name="Tablas_Dinámicas_Dashboard" sheetId="16" r:id="rId2"/>
    <sheet name="Dashboard" sheetId="18" r:id="rId3"/>
    <sheet name="Descripción_EDA" sheetId="15" r:id="rId4"/>
    <sheet name="Estadísticos_Principales" sheetId="17" r:id="rId5"/>
  </sheets>
  <definedNames>
    <definedName name="_xlchart.v1.0" hidden="1">Activos_06_12!$AH$1</definedName>
    <definedName name="_xlchart.v1.1" hidden="1">Activos_06_12!$AH$2:$AH$1177</definedName>
    <definedName name="DatosExternos_1" localSheetId="0" hidden="1">Activos_06_12!$A$1:$AB$1177</definedName>
    <definedName name="SegmentaciónDeDatos_año_alta">#N/A</definedName>
    <definedName name="SegmentaciónDeDatos_Edad_Años">#N/A</definedName>
    <definedName name="SegmentaciónDeDatos_Gender">#N/A</definedName>
    <definedName name="SegmentaciónDeDatos_Memberships">#N/A</definedName>
    <definedName name="SegmentaciónDeDatos_mes_alta">#N/A</definedName>
  </definedNames>
  <calcPr calcId="191029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6" l="1"/>
  <c r="O4" i="16"/>
  <c r="O7" i="16"/>
  <c r="O6" i="16"/>
  <c r="O3" i="16"/>
  <c r="O2" i="16"/>
  <c r="AC2" i="9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C156" i="9"/>
  <c r="AC157" i="9"/>
  <c r="AC158" i="9"/>
  <c r="AC159" i="9"/>
  <c r="AC160" i="9"/>
  <c r="AC161" i="9"/>
  <c r="AC162" i="9"/>
  <c r="AC163" i="9"/>
  <c r="AC164" i="9"/>
  <c r="AC165" i="9"/>
  <c r="AC166" i="9"/>
  <c r="AC167" i="9"/>
  <c r="AC168" i="9"/>
  <c r="AC169" i="9"/>
  <c r="AC170" i="9"/>
  <c r="AC171" i="9"/>
  <c r="AC172" i="9"/>
  <c r="AC173" i="9"/>
  <c r="AC174" i="9"/>
  <c r="AC175" i="9"/>
  <c r="AC176" i="9"/>
  <c r="AC177" i="9"/>
  <c r="AC178" i="9"/>
  <c r="AC179" i="9"/>
  <c r="AC180" i="9"/>
  <c r="AC181" i="9"/>
  <c r="AC182" i="9"/>
  <c r="AC183" i="9"/>
  <c r="AC184" i="9"/>
  <c r="AC185" i="9"/>
  <c r="AC186" i="9"/>
  <c r="AC187" i="9"/>
  <c r="AC188" i="9"/>
  <c r="AC189" i="9"/>
  <c r="AC190" i="9"/>
  <c r="AC191" i="9"/>
  <c r="AC192" i="9"/>
  <c r="AC193" i="9"/>
  <c r="AC194" i="9"/>
  <c r="AC195" i="9"/>
  <c r="AC196" i="9"/>
  <c r="AC197" i="9"/>
  <c r="AC198" i="9"/>
  <c r="AC199" i="9"/>
  <c r="AC200" i="9"/>
  <c r="AC201" i="9"/>
  <c r="AC202" i="9"/>
  <c r="AC203" i="9"/>
  <c r="AC204" i="9"/>
  <c r="AC205" i="9"/>
  <c r="AC206" i="9"/>
  <c r="AC207" i="9"/>
  <c r="AC208" i="9"/>
  <c r="AC209" i="9"/>
  <c r="AC210" i="9"/>
  <c r="AC211" i="9"/>
  <c r="AC212" i="9"/>
  <c r="AC213" i="9"/>
  <c r="AC214" i="9"/>
  <c r="AC215" i="9"/>
  <c r="AC216" i="9"/>
  <c r="AC217" i="9"/>
  <c r="AC218" i="9"/>
  <c r="AC219" i="9"/>
  <c r="AC220" i="9"/>
  <c r="AC221" i="9"/>
  <c r="AC222" i="9"/>
  <c r="AC223" i="9"/>
  <c r="AC224" i="9"/>
  <c r="AC225" i="9"/>
  <c r="AC226" i="9"/>
  <c r="AC227" i="9"/>
  <c r="AC228" i="9"/>
  <c r="AC229" i="9"/>
  <c r="AC230" i="9"/>
  <c r="AC231" i="9"/>
  <c r="AC232" i="9"/>
  <c r="AC233" i="9"/>
  <c r="AC234" i="9"/>
  <c r="AC235" i="9"/>
  <c r="AC236" i="9"/>
  <c r="AC237" i="9"/>
  <c r="AC238" i="9"/>
  <c r="AC239" i="9"/>
  <c r="AC240" i="9"/>
  <c r="AC241" i="9"/>
  <c r="AC242" i="9"/>
  <c r="AC243" i="9"/>
  <c r="AC244" i="9"/>
  <c r="AC245" i="9"/>
  <c r="AC246" i="9"/>
  <c r="AC247" i="9"/>
  <c r="AC248" i="9"/>
  <c r="AC249" i="9"/>
  <c r="AC250" i="9"/>
  <c r="AC251" i="9"/>
  <c r="AC252" i="9"/>
  <c r="AC253" i="9"/>
  <c r="AC254" i="9"/>
  <c r="AC255" i="9"/>
  <c r="AC256" i="9"/>
  <c r="AC257" i="9"/>
  <c r="AC258" i="9"/>
  <c r="AC259" i="9"/>
  <c r="AC260" i="9"/>
  <c r="AC261" i="9"/>
  <c r="AC262" i="9"/>
  <c r="AC263" i="9"/>
  <c r="AC264" i="9"/>
  <c r="AC265" i="9"/>
  <c r="AC266" i="9"/>
  <c r="AC267" i="9"/>
  <c r="AC268" i="9"/>
  <c r="AC269" i="9"/>
  <c r="AC270" i="9"/>
  <c r="AC271" i="9"/>
  <c r="AC272" i="9"/>
  <c r="AC273" i="9"/>
  <c r="AC274" i="9"/>
  <c r="AC275" i="9"/>
  <c r="AC276" i="9"/>
  <c r="AC277" i="9"/>
  <c r="AC278" i="9"/>
  <c r="AC279" i="9"/>
  <c r="AC280" i="9"/>
  <c r="AC281" i="9"/>
  <c r="AC282" i="9"/>
  <c r="AC283" i="9"/>
  <c r="AC284" i="9"/>
  <c r="AC285" i="9"/>
  <c r="AC286" i="9"/>
  <c r="AC287" i="9"/>
  <c r="AC288" i="9"/>
  <c r="AC289" i="9"/>
  <c r="AC290" i="9"/>
  <c r="AC291" i="9"/>
  <c r="AC292" i="9"/>
  <c r="AC293" i="9"/>
  <c r="AC294" i="9"/>
  <c r="AC295" i="9"/>
  <c r="AC296" i="9"/>
  <c r="AC297" i="9"/>
  <c r="AC298" i="9"/>
  <c r="AC299" i="9"/>
  <c r="AC300" i="9"/>
  <c r="AC301" i="9"/>
  <c r="AC302" i="9"/>
  <c r="AC303" i="9"/>
  <c r="AC304" i="9"/>
  <c r="AC305" i="9"/>
  <c r="AC306" i="9"/>
  <c r="AC307" i="9"/>
  <c r="AC308" i="9"/>
  <c r="AC309" i="9"/>
  <c r="AC310" i="9"/>
  <c r="AC311" i="9"/>
  <c r="AC312" i="9"/>
  <c r="AC313" i="9"/>
  <c r="AC314" i="9"/>
  <c r="AC315" i="9"/>
  <c r="AC316" i="9"/>
  <c r="AC317" i="9"/>
  <c r="AC318" i="9"/>
  <c r="AC319" i="9"/>
  <c r="AC320" i="9"/>
  <c r="AC321" i="9"/>
  <c r="AC322" i="9"/>
  <c r="AC323" i="9"/>
  <c r="AC324" i="9"/>
  <c r="AC325" i="9"/>
  <c r="AC326" i="9"/>
  <c r="AC327" i="9"/>
  <c r="AC328" i="9"/>
  <c r="AC329" i="9"/>
  <c r="AC330" i="9"/>
  <c r="AC331" i="9"/>
  <c r="AC332" i="9"/>
  <c r="AC333" i="9"/>
  <c r="AC334" i="9"/>
  <c r="AC335" i="9"/>
  <c r="AC336" i="9"/>
  <c r="AC337" i="9"/>
  <c r="AC338" i="9"/>
  <c r="AC339" i="9"/>
  <c r="AC340" i="9"/>
  <c r="AC341" i="9"/>
  <c r="AC342" i="9"/>
  <c r="AC343" i="9"/>
  <c r="AC344" i="9"/>
  <c r="AC345" i="9"/>
  <c r="AC346" i="9"/>
  <c r="AC347" i="9"/>
  <c r="AC348" i="9"/>
  <c r="AC349" i="9"/>
  <c r="AC350" i="9"/>
  <c r="AC351" i="9"/>
  <c r="AC352" i="9"/>
  <c r="AC353" i="9"/>
  <c r="AC354" i="9"/>
  <c r="AC355" i="9"/>
  <c r="AC356" i="9"/>
  <c r="AC357" i="9"/>
  <c r="AC358" i="9"/>
  <c r="AC359" i="9"/>
  <c r="AC360" i="9"/>
  <c r="AC361" i="9"/>
  <c r="AC362" i="9"/>
  <c r="AC363" i="9"/>
  <c r="AC364" i="9"/>
  <c r="AC365" i="9"/>
  <c r="AC366" i="9"/>
  <c r="AC367" i="9"/>
  <c r="AC368" i="9"/>
  <c r="AC369" i="9"/>
  <c r="AC370" i="9"/>
  <c r="AC371" i="9"/>
  <c r="AC372" i="9"/>
  <c r="AC373" i="9"/>
  <c r="AC374" i="9"/>
  <c r="AC375" i="9"/>
  <c r="AC376" i="9"/>
  <c r="AC377" i="9"/>
  <c r="AC378" i="9"/>
  <c r="AC379" i="9"/>
  <c r="AC380" i="9"/>
  <c r="AC381" i="9"/>
  <c r="AC382" i="9"/>
  <c r="AC383" i="9"/>
  <c r="AC384" i="9"/>
  <c r="AC385" i="9"/>
  <c r="AC386" i="9"/>
  <c r="AC387" i="9"/>
  <c r="AC388" i="9"/>
  <c r="AC389" i="9"/>
  <c r="AC390" i="9"/>
  <c r="AC391" i="9"/>
  <c r="AC392" i="9"/>
  <c r="AC393" i="9"/>
  <c r="AC394" i="9"/>
  <c r="AC395" i="9"/>
  <c r="AC396" i="9"/>
  <c r="AC397" i="9"/>
  <c r="AC398" i="9"/>
  <c r="AC399" i="9"/>
  <c r="AC400" i="9"/>
  <c r="AC401" i="9"/>
  <c r="AC402" i="9"/>
  <c r="AC403" i="9"/>
  <c r="AC404" i="9"/>
  <c r="AC405" i="9"/>
  <c r="AC406" i="9"/>
  <c r="AC407" i="9"/>
  <c r="AC408" i="9"/>
  <c r="AC409" i="9"/>
  <c r="AC410" i="9"/>
  <c r="AC411" i="9"/>
  <c r="AC412" i="9"/>
  <c r="AC413" i="9"/>
  <c r="AC414" i="9"/>
  <c r="AC415" i="9"/>
  <c r="AC416" i="9"/>
  <c r="AC417" i="9"/>
  <c r="AC418" i="9"/>
  <c r="AC419" i="9"/>
  <c r="AC420" i="9"/>
  <c r="AC421" i="9"/>
  <c r="AC422" i="9"/>
  <c r="AC423" i="9"/>
  <c r="AC424" i="9"/>
  <c r="AC425" i="9"/>
  <c r="AC426" i="9"/>
  <c r="AC427" i="9"/>
  <c r="AC428" i="9"/>
  <c r="AC429" i="9"/>
  <c r="AC430" i="9"/>
  <c r="AC431" i="9"/>
  <c r="AC432" i="9"/>
  <c r="AC433" i="9"/>
  <c r="AC434" i="9"/>
  <c r="AC435" i="9"/>
  <c r="AC436" i="9"/>
  <c r="AC437" i="9"/>
  <c r="AC438" i="9"/>
  <c r="AC439" i="9"/>
  <c r="AC440" i="9"/>
  <c r="AC441" i="9"/>
  <c r="AC442" i="9"/>
  <c r="AC443" i="9"/>
  <c r="AC444" i="9"/>
  <c r="AC445" i="9"/>
  <c r="AC446" i="9"/>
  <c r="AC447" i="9"/>
  <c r="AC448" i="9"/>
  <c r="AC449" i="9"/>
  <c r="AC450" i="9"/>
  <c r="AC451" i="9"/>
  <c r="AC452" i="9"/>
  <c r="AC453" i="9"/>
  <c r="AC454" i="9"/>
  <c r="AC455" i="9"/>
  <c r="AC456" i="9"/>
  <c r="AC457" i="9"/>
  <c r="AC458" i="9"/>
  <c r="AC459" i="9"/>
  <c r="AC460" i="9"/>
  <c r="AC461" i="9"/>
  <c r="AC462" i="9"/>
  <c r="AC463" i="9"/>
  <c r="AC464" i="9"/>
  <c r="AC465" i="9"/>
  <c r="AC466" i="9"/>
  <c r="AC467" i="9"/>
  <c r="AC468" i="9"/>
  <c r="AC469" i="9"/>
  <c r="AC470" i="9"/>
  <c r="AC471" i="9"/>
  <c r="AC472" i="9"/>
  <c r="AC473" i="9"/>
  <c r="AC474" i="9"/>
  <c r="AC475" i="9"/>
  <c r="AC476" i="9"/>
  <c r="AC477" i="9"/>
  <c r="AC478" i="9"/>
  <c r="AC479" i="9"/>
  <c r="AC480" i="9"/>
  <c r="AC481" i="9"/>
  <c r="AC482" i="9"/>
  <c r="AC483" i="9"/>
  <c r="AC484" i="9"/>
  <c r="AC485" i="9"/>
  <c r="AC486" i="9"/>
  <c r="AC487" i="9"/>
  <c r="AC488" i="9"/>
  <c r="AC489" i="9"/>
  <c r="AC490" i="9"/>
  <c r="AC491" i="9"/>
  <c r="AC492" i="9"/>
  <c r="AC493" i="9"/>
  <c r="AC494" i="9"/>
  <c r="AC495" i="9"/>
  <c r="AC496" i="9"/>
  <c r="AC497" i="9"/>
  <c r="AC498" i="9"/>
  <c r="AC499" i="9"/>
  <c r="AC500" i="9"/>
  <c r="AC501" i="9"/>
  <c r="AC502" i="9"/>
  <c r="AC503" i="9"/>
  <c r="AC504" i="9"/>
  <c r="AC505" i="9"/>
  <c r="AC506" i="9"/>
  <c r="AC507" i="9"/>
  <c r="AC508" i="9"/>
  <c r="AC509" i="9"/>
  <c r="AC510" i="9"/>
  <c r="AC511" i="9"/>
  <c r="AC512" i="9"/>
  <c r="AC513" i="9"/>
  <c r="AC514" i="9"/>
  <c r="AC515" i="9"/>
  <c r="AC516" i="9"/>
  <c r="AC517" i="9"/>
  <c r="AC518" i="9"/>
  <c r="AC519" i="9"/>
  <c r="AC520" i="9"/>
  <c r="AC521" i="9"/>
  <c r="AC522" i="9"/>
  <c r="AC523" i="9"/>
  <c r="AC524" i="9"/>
  <c r="AC525" i="9"/>
  <c r="AC526" i="9"/>
  <c r="AC527" i="9"/>
  <c r="AC528" i="9"/>
  <c r="AC529" i="9"/>
  <c r="AC530" i="9"/>
  <c r="AC531" i="9"/>
  <c r="AC532" i="9"/>
  <c r="AC533" i="9"/>
  <c r="AC534" i="9"/>
  <c r="AC535" i="9"/>
  <c r="AC536" i="9"/>
  <c r="AC537" i="9"/>
  <c r="AC538" i="9"/>
  <c r="AC539" i="9"/>
  <c r="AC540" i="9"/>
  <c r="AC541" i="9"/>
  <c r="AC542" i="9"/>
  <c r="AC543" i="9"/>
  <c r="AC544" i="9"/>
  <c r="AC545" i="9"/>
  <c r="AC546" i="9"/>
  <c r="AC547" i="9"/>
  <c r="AC548" i="9"/>
  <c r="AC549" i="9"/>
  <c r="AC550" i="9"/>
  <c r="AC551" i="9"/>
  <c r="AC552" i="9"/>
  <c r="AC553" i="9"/>
  <c r="AC554" i="9"/>
  <c r="AC555" i="9"/>
  <c r="AC556" i="9"/>
  <c r="AC557" i="9"/>
  <c r="AC558" i="9"/>
  <c r="AC559" i="9"/>
  <c r="AC560" i="9"/>
  <c r="AC561" i="9"/>
  <c r="AC562" i="9"/>
  <c r="AC563" i="9"/>
  <c r="AC564" i="9"/>
  <c r="AC565" i="9"/>
  <c r="AC566" i="9"/>
  <c r="AC567" i="9"/>
  <c r="AC568" i="9"/>
  <c r="AC569" i="9"/>
  <c r="AC570" i="9"/>
  <c r="AC571" i="9"/>
  <c r="AC572" i="9"/>
  <c r="AC573" i="9"/>
  <c r="AC574" i="9"/>
  <c r="AC575" i="9"/>
  <c r="AC576" i="9"/>
  <c r="AC577" i="9"/>
  <c r="AC578" i="9"/>
  <c r="AC579" i="9"/>
  <c r="AC580" i="9"/>
  <c r="AC581" i="9"/>
  <c r="AC582" i="9"/>
  <c r="AC583" i="9"/>
  <c r="AC584" i="9"/>
  <c r="AC585" i="9"/>
  <c r="AC586" i="9"/>
  <c r="AC587" i="9"/>
  <c r="AC588" i="9"/>
  <c r="AC589" i="9"/>
  <c r="AC590" i="9"/>
  <c r="AC591" i="9"/>
  <c r="AC592" i="9"/>
  <c r="AC593" i="9"/>
  <c r="AC594" i="9"/>
  <c r="AC595" i="9"/>
  <c r="AC596" i="9"/>
  <c r="AC597" i="9"/>
  <c r="AC598" i="9"/>
  <c r="AC599" i="9"/>
  <c r="AC600" i="9"/>
  <c r="AC601" i="9"/>
  <c r="AC602" i="9"/>
  <c r="AC603" i="9"/>
  <c r="AC604" i="9"/>
  <c r="AC605" i="9"/>
  <c r="AC606" i="9"/>
  <c r="AC607" i="9"/>
  <c r="AC608" i="9"/>
  <c r="AC609" i="9"/>
  <c r="AC610" i="9"/>
  <c r="AC611" i="9"/>
  <c r="AC612" i="9"/>
  <c r="AC613" i="9"/>
  <c r="AC614" i="9"/>
  <c r="AC615" i="9"/>
  <c r="AC616" i="9"/>
  <c r="AC617" i="9"/>
  <c r="AC618" i="9"/>
  <c r="AC619" i="9"/>
  <c r="AC620" i="9"/>
  <c r="AC621" i="9"/>
  <c r="AC622" i="9"/>
  <c r="AC623" i="9"/>
  <c r="AC624" i="9"/>
  <c r="AC625" i="9"/>
  <c r="AC626" i="9"/>
  <c r="AC627" i="9"/>
  <c r="AC628" i="9"/>
  <c r="AC629" i="9"/>
  <c r="AC630" i="9"/>
  <c r="AC631" i="9"/>
  <c r="AC632" i="9"/>
  <c r="AC633" i="9"/>
  <c r="AC634" i="9"/>
  <c r="AC635" i="9"/>
  <c r="AC636" i="9"/>
  <c r="AC637" i="9"/>
  <c r="AC638" i="9"/>
  <c r="AC639" i="9"/>
  <c r="AC640" i="9"/>
  <c r="AC641" i="9"/>
  <c r="AC642" i="9"/>
  <c r="AC643" i="9"/>
  <c r="AC644" i="9"/>
  <c r="AC645" i="9"/>
  <c r="AC646" i="9"/>
  <c r="AC647" i="9"/>
  <c r="AC648" i="9"/>
  <c r="AC649" i="9"/>
  <c r="AC650" i="9"/>
  <c r="AC651" i="9"/>
  <c r="AC652" i="9"/>
  <c r="AC653" i="9"/>
  <c r="AC654" i="9"/>
  <c r="AC655" i="9"/>
  <c r="AC656" i="9"/>
  <c r="AC657" i="9"/>
  <c r="AC658" i="9"/>
  <c r="AC659" i="9"/>
  <c r="AC660" i="9"/>
  <c r="AC661" i="9"/>
  <c r="AC662" i="9"/>
  <c r="AC663" i="9"/>
  <c r="AC664" i="9"/>
  <c r="AC665" i="9"/>
  <c r="AC666" i="9"/>
  <c r="AC667" i="9"/>
  <c r="AC668" i="9"/>
  <c r="AC669" i="9"/>
  <c r="AC670" i="9"/>
  <c r="AC671" i="9"/>
  <c r="AC672" i="9"/>
  <c r="AC673" i="9"/>
  <c r="AC674" i="9"/>
  <c r="AC675" i="9"/>
  <c r="AC676" i="9"/>
  <c r="AC677" i="9"/>
  <c r="AC678" i="9"/>
  <c r="AC679" i="9"/>
  <c r="AC680" i="9"/>
  <c r="AC681" i="9"/>
  <c r="AC682" i="9"/>
  <c r="AC683" i="9"/>
  <c r="AC684" i="9"/>
  <c r="AC685" i="9"/>
  <c r="AC686" i="9"/>
  <c r="AC687" i="9"/>
  <c r="AC688" i="9"/>
  <c r="AC689" i="9"/>
  <c r="AC690" i="9"/>
  <c r="AC691" i="9"/>
  <c r="AC692" i="9"/>
  <c r="AC693" i="9"/>
  <c r="AC694" i="9"/>
  <c r="AC695" i="9"/>
  <c r="AC696" i="9"/>
  <c r="AC697" i="9"/>
  <c r="AC698" i="9"/>
  <c r="AC699" i="9"/>
  <c r="AC700" i="9"/>
  <c r="AC701" i="9"/>
  <c r="AC702" i="9"/>
  <c r="AC703" i="9"/>
  <c r="AC704" i="9"/>
  <c r="AC705" i="9"/>
  <c r="AC706" i="9"/>
  <c r="AC707" i="9"/>
  <c r="AC708" i="9"/>
  <c r="AC709" i="9"/>
  <c r="AC710" i="9"/>
  <c r="AC711" i="9"/>
  <c r="AC712" i="9"/>
  <c r="AC713" i="9"/>
  <c r="AC714" i="9"/>
  <c r="AC715" i="9"/>
  <c r="AC716" i="9"/>
  <c r="AC717" i="9"/>
  <c r="AC718" i="9"/>
  <c r="AC719" i="9"/>
  <c r="AC720" i="9"/>
  <c r="AC721" i="9"/>
  <c r="AC722" i="9"/>
  <c r="AC723" i="9"/>
  <c r="AC724" i="9"/>
  <c r="AC725" i="9"/>
  <c r="AC726" i="9"/>
  <c r="AC727" i="9"/>
  <c r="AC728" i="9"/>
  <c r="AC729" i="9"/>
  <c r="AC730" i="9"/>
  <c r="AC731" i="9"/>
  <c r="AC732" i="9"/>
  <c r="AC733" i="9"/>
  <c r="AC734" i="9"/>
  <c r="AC735" i="9"/>
  <c r="AC736" i="9"/>
  <c r="AC737" i="9"/>
  <c r="AC738" i="9"/>
  <c r="AC739" i="9"/>
  <c r="AC740" i="9"/>
  <c r="AC741" i="9"/>
  <c r="AC742" i="9"/>
  <c r="AC743" i="9"/>
  <c r="AC744" i="9"/>
  <c r="AC745" i="9"/>
  <c r="AC746" i="9"/>
  <c r="AC747" i="9"/>
  <c r="AC748" i="9"/>
  <c r="AC749" i="9"/>
  <c r="AC750" i="9"/>
  <c r="AC751" i="9"/>
  <c r="AC752" i="9"/>
  <c r="AC753" i="9"/>
  <c r="AC754" i="9"/>
  <c r="AC755" i="9"/>
  <c r="AC756" i="9"/>
  <c r="AC757" i="9"/>
  <c r="AC758" i="9"/>
  <c r="AC759" i="9"/>
  <c r="AC760" i="9"/>
  <c r="AC761" i="9"/>
  <c r="AC762" i="9"/>
  <c r="AC763" i="9"/>
  <c r="AC764" i="9"/>
  <c r="AC765" i="9"/>
  <c r="AC766" i="9"/>
  <c r="AC767" i="9"/>
  <c r="AC768" i="9"/>
  <c r="AC769" i="9"/>
  <c r="AC770" i="9"/>
  <c r="AC771" i="9"/>
  <c r="AC772" i="9"/>
  <c r="AC773" i="9"/>
  <c r="AC774" i="9"/>
  <c r="AC775" i="9"/>
  <c r="AC776" i="9"/>
  <c r="AC777" i="9"/>
  <c r="AC778" i="9"/>
  <c r="AC779" i="9"/>
  <c r="AC780" i="9"/>
  <c r="AC781" i="9"/>
  <c r="AC782" i="9"/>
  <c r="AC783" i="9"/>
  <c r="AC784" i="9"/>
  <c r="AC785" i="9"/>
  <c r="AC786" i="9"/>
  <c r="AC787" i="9"/>
  <c r="AC788" i="9"/>
  <c r="AC789" i="9"/>
  <c r="AC790" i="9"/>
  <c r="AC791" i="9"/>
  <c r="AC792" i="9"/>
  <c r="AC793" i="9"/>
  <c r="AC794" i="9"/>
  <c r="AC795" i="9"/>
  <c r="AC796" i="9"/>
  <c r="AC797" i="9"/>
  <c r="AC798" i="9"/>
  <c r="AC799" i="9"/>
  <c r="AC800" i="9"/>
  <c r="AC801" i="9"/>
  <c r="AC802" i="9"/>
  <c r="AC803" i="9"/>
  <c r="AC804" i="9"/>
  <c r="AC805" i="9"/>
  <c r="AC806" i="9"/>
  <c r="AC807" i="9"/>
  <c r="AC808" i="9"/>
  <c r="AC809" i="9"/>
  <c r="AC810" i="9"/>
  <c r="AC811" i="9"/>
  <c r="AC812" i="9"/>
  <c r="AC813" i="9"/>
  <c r="AC814" i="9"/>
  <c r="AC815" i="9"/>
  <c r="AC816" i="9"/>
  <c r="AC817" i="9"/>
  <c r="AC818" i="9"/>
  <c r="AC819" i="9"/>
  <c r="AC820" i="9"/>
  <c r="AC821" i="9"/>
  <c r="AC822" i="9"/>
  <c r="AC823" i="9"/>
  <c r="AC824" i="9"/>
  <c r="AC825" i="9"/>
  <c r="AC826" i="9"/>
  <c r="AC827" i="9"/>
  <c r="AC828" i="9"/>
  <c r="AC829" i="9"/>
  <c r="AC830" i="9"/>
  <c r="AC831" i="9"/>
  <c r="AC832" i="9"/>
  <c r="AC833" i="9"/>
  <c r="AC834" i="9"/>
  <c r="AC835" i="9"/>
  <c r="AC836" i="9"/>
  <c r="AC837" i="9"/>
  <c r="AC838" i="9"/>
  <c r="AC839" i="9"/>
  <c r="AC840" i="9"/>
  <c r="AC841" i="9"/>
  <c r="AC842" i="9"/>
  <c r="AC843" i="9"/>
  <c r="AC844" i="9"/>
  <c r="AC845" i="9"/>
  <c r="AC846" i="9"/>
  <c r="AC847" i="9"/>
  <c r="AC848" i="9"/>
  <c r="AC849" i="9"/>
  <c r="AC850" i="9"/>
  <c r="AC851" i="9"/>
  <c r="AC852" i="9"/>
  <c r="AC853" i="9"/>
  <c r="AC854" i="9"/>
  <c r="AC855" i="9"/>
  <c r="AC856" i="9"/>
  <c r="AC857" i="9"/>
  <c r="AC858" i="9"/>
  <c r="AC859" i="9"/>
  <c r="AC860" i="9"/>
  <c r="AC861" i="9"/>
  <c r="AC862" i="9"/>
  <c r="AC863" i="9"/>
  <c r="AC864" i="9"/>
  <c r="AC865" i="9"/>
  <c r="AC866" i="9"/>
  <c r="AC867" i="9"/>
  <c r="AC868" i="9"/>
  <c r="AC869" i="9"/>
  <c r="AC870" i="9"/>
  <c r="AC871" i="9"/>
  <c r="AC872" i="9"/>
  <c r="AC873" i="9"/>
  <c r="AC874" i="9"/>
  <c r="AC875" i="9"/>
  <c r="AC876" i="9"/>
  <c r="AC877" i="9"/>
  <c r="AC878" i="9"/>
  <c r="AC879" i="9"/>
  <c r="AC880" i="9"/>
  <c r="AC881" i="9"/>
  <c r="AC882" i="9"/>
  <c r="AC883" i="9"/>
  <c r="AC884" i="9"/>
  <c r="AC885" i="9"/>
  <c r="AC886" i="9"/>
  <c r="AC887" i="9"/>
  <c r="AC888" i="9"/>
  <c r="AC889" i="9"/>
  <c r="AC890" i="9"/>
  <c r="AC891" i="9"/>
  <c r="AC892" i="9"/>
  <c r="AC893" i="9"/>
  <c r="AC894" i="9"/>
  <c r="AC895" i="9"/>
  <c r="AC896" i="9"/>
  <c r="AC897" i="9"/>
  <c r="AC898" i="9"/>
  <c r="AC899" i="9"/>
  <c r="AC900" i="9"/>
  <c r="AC901" i="9"/>
  <c r="AC902" i="9"/>
  <c r="AC903" i="9"/>
  <c r="AC904" i="9"/>
  <c r="AC905" i="9"/>
  <c r="AC906" i="9"/>
  <c r="AC907" i="9"/>
  <c r="AC908" i="9"/>
  <c r="AC909" i="9"/>
  <c r="AC910" i="9"/>
  <c r="AC911" i="9"/>
  <c r="AC912" i="9"/>
  <c r="AC913" i="9"/>
  <c r="AC914" i="9"/>
  <c r="AC915" i="9"/>
  <c r="AC916" i="9"/>
  <c r="AC917" i="9"/>
  <c r="AC918" i="9"/>
  <c r="AC919" i="9"/>
  <c r="AC920" i="9"/>
  <c r="AC921" i="9"/>
  <c r="AC922" i="9"/>
  <c r="AC923" i="9"/>
  <c r="AC924" i="9"/>
  <c r="AC925" i="9"/>
  <c r="AC926" i="9"/>
  <c r="AC927" i="9"/>
  <c r="AC928" i="9"/>
  <c r="AC929" i="9"/>
  <c r="AC930" i="9"/>
  <c r="AC931" i="9"/>
  <c r="AC932" i="9"/>
  <c r="AC933" i="9"/>
  <c r="AC934" i="9"/>
  <c r="AC935" i="9"/>
  <c r="AC936" i="9"/>
  <c r="AC937" i="9"/>
  <c r="AC938" i="9"/>
  <c r="AC939" i="9"/>
  <c r="AC940" i="9"/>
  <c r="AC941" i="9"/>
  <c r="AC942" i="9"/>
  <c r="AC943" i="9"/>
  <c r="AC944" i="9"/>
  <c r="AC945" i="9"/>
  <c r="AC946" i="9"/>
  <c r="AC947" i="9"/>
  <c r="AC948" i="9"/>
  <c r="AC949" i="9"/>
  <c r="AC950" i="9"/>
  <c r="AC951" i="9"/>
  <c r="AC952" i="9"/>
  <c r="AC953" i="9"/>
  <c r="AC954" i="9"/>
  <c r="AC955" i="9"/>
  <c r="AC956" i="9"/>
  <c r="AC957" i="9"/>
  <c r="AC958" i="9"/>
  <c r="AC959" i="9"/>
  <c r="AC960" i="9"/>
  <c r="AC961" i="9"/>
  <c r="AC962" i="9"/>
  <c r="AC963" i="9"/>
  <c r="AC964" i="9"/>
  <c r="AC965" i="9"/>
  <c r="AC966" i="9"/>
  <c r="AC967" i="9"/>
  <c r="AC968" i="9"/>
  <c r="AC969" i="9"/>
  <c r="AC970" i="9"/>
  <c r="AC971" i="9"/>
  <c r="AC972" i="9"/>
  <c r="AC973" i="9"/>
  <c r="AC974" i="9"/>
  <c r="AC975" i="9"/>
  <c r="AC976" i="9"/>
  <c r="AC977" i="9"/>
  <c r="AC978" i="9"/>
  <c r="AC979" i="9"/>
  <c r="AC980" i="9"/>
  <c r="AC981" i="9"/>
  <c r="AC982" i="9"/>
  <c r="AC983" i="9"/>
  <c r="AC984" i="9"/>
  <c r="AC985" i="9"/>
  <c r="AC986" i="9"/>
  <c r="AC987" i="9"/>
  <c r="AC988" i="9"/>
  <c r="AC989" i="9"/>
  <c r="AC990" i="9"/>
  <c r="AC991" i="9"/>
  <c r="AC992" i="9"/>
  <c r="AC993" i="9"/>
  <c r="AC994" i="9"/>
  <c r="AC995" i="9"/>
  <c r="AC996" i="9"/>
  <c r="AC997" i="9"/>
  <c r="AC998" i="9"/>
  <c r="AC999" i="9"/>
  <c r="AC1000" i="9"/>
  <c r="AC1001" i="9"/>
  <c r="AC1002" i="9"/>
  <c r="AC1003" i="9"/>
  <c r="AC1004" i="9"/>
  <c r="AC1005" i="9"/>
  <c r="AC1006" i="9"/>
  <c r="AC1007" i="9"/>
  <c r="AC1008" i="9"/>
  <c r="AC1009" i="9"/>
  <c r="AC1010" i="9"/>
  <c r="AC1011" i="9"/>
  <c r="AC1012" i="9"/>
  <c r="AC1013" i="9"/>
  <c r="AC1014" i="9"/>
  <c r="AC1015" i="9"/>
  <c r="AC1016" i="9"/>
  <c r="AC1017" i="9"/>
  <c r="AC1018" i="9"/>
  <c r="AC1019" i="9"/>
  <c r="AC1020" i="9"/>
  <c r="AC1021" i="9"/>
  <c r="AC1022" i="9"/>
  <c r="AC1023" i="9"/>
  <c r="AC1024" i="9"/>
  <c r="AC1025" i="9"/>
  <c r="AC1026" i="9"/>
  <c r="AC1027" i="9"/>
  <c r="AC1028" i="9"/>
  <c r="AC1029" i="9"/>
  <c r="AC1030" i="9"/>
  <c r="AC1031" i="9"/>
  <c r="AC1032" i="9"/>
  <c r="AC1033" i="9"/>
  <c r="AC1034" i="9"/>
  <c r="AC1035" i="9"/>
  <c r="AC1036" i="9"/>
  <c r="AC1037" i="9"/>
  <c r="AC1038" i="9"/>
  <c r="AC1039" i="9"/>
  <c r="AC1040" i="9"/>
  <c r="AC1041" i="9"/>
  <c r="AC1042" i="9"/>
  <c r="AC1043" i="9"/>
  <c r="AC1044" i="9"/>
  <c r="AC1045" i="9"/>
  <c r="AC1046" i="9"/>
  <c r="AC1047" i="9"/>
  <c r="AC1048" i="9"/>
  <c r="AC1049" i="9"/>
  <c r="AC1050" i="9"/>
  <c r="AC1051" i="9"/>
  <c r="AC1052" i="9"/>
  <c r="AC1053" i="9"/>
  <c r="AC1054" i="9"/>
  <c r="AC1055" i="9"/>
  <c r="AC1056" i="9"/>
  <c r="AC1057" i="9"/>
  <c r="AC1058" i="9"/>
  <c r="AC1059" i="9"/>
  <c r="AC1060" i="9"/>
  <c r="AC1061" i="9"/>
  <c r="AC1062" i="9"/>
  <c r="AC1063" i="9"/>
  <c r="AC1064" i="9"/>
  <c r="AC1065" i="9"/>
  <c r="AC1066" i="9"/>
  <c r="AC1067" i="9"/>
  <c r="AC1068" i="9"/>
  <c r="AC1069" i="9"/>
  <c r="AC1070" i="9"/>
  <c r="AC1071" i="9"/>
  <c r="AC1072" i="9"/>
  <c r="AC1073" i="9"/>
  <c r="AC1074" i="9"/>
  <c r="AC1075" i="9"/>
  <c r="AC1076" i="9"/>
  <c r="AC1077" i="9"/>
  <c r="AC1078" i="9"/>
  <c r="AC1079" i="9"/>
  <c r="AC1080" i="9"/>
  <c r="AC1081" i="9"/>
  <c r="AC1082" i="9"/>
  <c r="AC1083" i="9"/>
  <c r="AC1084" i="9"/>
  <c r="AC1085" i="9"/>
  <c r="AC1086" i="9"/>
  <c r="AC1087" i="9"/>
  <c r="AC1088" i="9"/>
  <c r="AC1089" i="9"/>
  <c r="AC1090" i="9"/>
  <c r="AC1091" i="9"/>
  <c r="AC1092" i="9"/>
  <c r="AC1093" i="9"/>
  <c r="AC1094" i="9"/>
  <c r="AC1095" i="9"/>
  <c r="AC1096" i="9"/>
  <c r="AC1097" i="9"/>
  <c r="AC1098" i="9"/>
  <c r="AC1099" i="9"/>
  <c r="AC1100" i="9"/>
  <c r="AC1101" i="9"/>
  <c r="AC1102" i="9"/>
  <c r="AC1103" i="9"/>
  <c r="AC1104" i="9"/>
  <c r="AC1105" i="9"/>
  <c r="AC1106" i="9"/>
  <c r="AC1107" i="9"/>
  <c r="AC1108" i="9"/>
  <c r="AC1109" i="9"/>
  <c r="AC1110" i="9"/>
  <c r="AC1111" i="9"/>
  <c r="AC1112" i="9"/>
  <c r="AC1113" i="9"/>
  <c r="AC1114" i="9"/>
  <c r="AC1115" i="9"/>
  <c r="AC1116" i="9"/>
  <c r="AC1117" i="9"/>
  <c r="AC1118" i="9"/>
  <c r="AC1119" i="9"/>
  <c r="AC1120" i="9"/>
  <c r="AC1121" i="9"/>
  <c r="AC1122" i="9"/>
  <c r="AC1123" i="9"/>
  <c r="AC1124" i="9"/>
  <c r="AC1125" i="9"/>
  <c r="AC1126" i="9"/>
  <c r="AC1127" i="9"/>
  <c r="AC1128" i="9"/>
  <c r="AC1129" i="9"/>
  <c r="AC1130" i="9"/>
  <c r="AC1131" i="9"/>
  <c r="AC1132" i="9"/>
  <c r="AC1133" i="9"/>
  <c r="AC1134" i="9"/>
  <c r="AC1135" i="9"/>
  <c r="AC1136" i="9"/>
  <c r="AC1137" i="9"/>
  <c r="AC1138" i="9"/>
  <c r="AC1139" i="9"/>
  <c r="AC1140" i="9"/>
  <c r="AC1141" i="9"/>
  <c r="AC1142" i="9"/>
  <c r="AC1143" i="9"/>
  <c r="AC1144" i="9"/>
  <c r="AC1145" i="9"/>
  <c r="AC1146" i="9"/>
  <c r="AC1147" i="9"/>
  <c r="AC1148" i="9"/>
  <c r="AC1149" i="9"/>
  <c r="AC1150" i="9"/>
  <c r="AC1151" i="9"/>
  <c r="AC1152" i="9"/>
  <c r="AC1153" i="9"/>
  <c r="AC1154" i="9"/>
  <c r="AC1155" i="9"/>
  <c r="AC1156" i="9"/>
  <c r="AC1157" i="9"/>
  <c r="AC1158" i="9"/>
  <c r="AC1159" i="9"/>
  <c r="AC1160" i="9"/>
  <c r="AC1161" i="9"/>
  <c r="AC1162" i="9"/>
  <c r="AC1163" i="9"/>
  <c r="AC1164" i="9"/>
  <c r="AC1165" i="9"/>
  <c r="AC1166" i="9"/>
  <c r="AC1167" i="9"/>
  <c r="AC1168" i="9"/>
  <c r="AC1169" i="9"/>
  <c r="AC1170" i="9"/>
  <c r="AC1171" i="9"/>
  <c r="AC1172" i="9"/>
  <c r="AC1173" i="9"/>
  <c r="AC1174" i="9"/>
  <c r="AC1175" i="9"/>
  <c r="AC1176" i="9"/>
  <c r="AC1177" i="9"/>
  <c r="AD2" i="9"/>
  <c r="AD3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D83" i="9"/>
  <c r="AD84" i="9"/>
  <c r="AD85" i="9"/>
  <c r="AD86" i="9"/>
  <c r="AD87" i="9"/>
  <c r="AD88" i="9"/>
  <c r="AD89" i="9"/>
  <c r="AD90" i="9"/>
  <c r="AD91" i="9"/>
  <c r="AD92" i="9"/>
  <c r="AD93" i="9"/>
  <c r="AD94" i="9"/>
  <c r="AD95" i="9"/>
  <c r="AD96" i="9"/>
  <c r="AD97" i="9"/>
  <c r="AD98" i="9"/>
  <c r="AD99" i="9"/>
  <c r="AD100" i="9"/>
  <c r="AD101" i="9"/>
  <c r="AD102" i="9"/>
  <c r="AD103" i="9"/>
  <c r="AD104" i="9"/>
  <c r="AD105" i="9"/>
  <c r="AD106" i="9"/>
  <c r="AD107" i="9"/>
  <c r="AD108" i="9"/>
  <c r="AD109" i="9"/>
  <c r="AD110" i="9"/>
  <c r="AD111" i="9"/>
  <c r="AD112" i="9"/>
  <c r="AD113" i="9"/>
  <c r="AD114" i="9"/>
  <c r="AD115" i="9"/>
  <c r="AD116" i="9"/>
  <c r="AD117" i="9"/>
  <c r="AD118" i="9"/>
  <c r="AD119" i="9"/>
  <c r="AD120" i="9"/>
  <c r="AD121" i="9"/>
  <c r="AD122" i="9"/>
  <c r="AD123" i="9"/>
  <c r="AD124" i="9"/>
  <c r="AD125" i="9"/>
  <c r="AD126" i="9"/>
  <c r="AD127" i="9"/>
  <c r="AD128" i="9"/>
  <c r="AD129" i="9"/>
  <c r="AD130" i="9"/>
  <c r="AD131" i="9"/>
  <c r="AD132" i="9"/>
  <c r="AD133" i="9"/>
  <c r="AD134" i="9"/>
  <c r="AD135" i="9"/>
  <c r="AD136" i="9"/>
  <c r="AD137" i="9"/>
  <c r="AD138" i="9"/>
  <c r="AD139" i="9"/>
  <c r="AD140" i="9"/>
  <c r="AD141" i="9"/>
  <c r="AD142" i="9"/>
  <c r="AD143" i="9"/>
  <c r="AD144" i="9"/>
  <c r="AD145" i="9"/>
  <c r="AD146" i="9"/>
  <c r="AD147" i="9"/>
  <c r="AD148" i="9"/>
  <c r="AD149" i="9"/>
  <c r="AD150" i="9"/>
  <c r="AD151" i="9"/>
  <c r="AD152" i="9"/>
  <c r="AD153" i="9"/>
  <c r="AD154" i="9"/>
  <c r="AD155" i="9"/>
  <c r="AD156" i="9"/>
  <c r="AD157" i="9"/>
  <c r="AD158" i="9"/>
  <c r="AD159" i="9"/>
  <c r="AD160" i="9"/>
  <c r="AD161" i="9"/>
  <c r="AD162" i="9"/>
  <c r="AD163" i="9"/>
  <c r="AD164" i="9"/>
  <c r="AD165" i="9"/>
  <c r="AD166" i="9"/>
  <c r="AD167" i="9"/>
  <c r="AD168" i="9"/>
  <c r="AD169" i="9"/>
  <c r="AD170" i="9"/>
  <c r="AD171" i="9"/>
  <c r="AD172" i="9"/>
  <c r="AD173" i="9"/>
  <c r="AD174" i="9"/>
  <c r="AD175" i="9"/>
  <c r="AD176" i="9"/>
  <c r="AD177" i="9"/>
  <c r="AD178" i="9"/>
  <c r="AD179" i="9"/>
  <c r="AD180" i="9"/>
  <c r="AD181" i="9"/>
  <c r="AD182" i="9"/>
  <c r="AD183" i="9"/>
  <c r="AD184" i="9"/>
  <c r="AD185" i="9"/>
  <c r="AD186" i="9"/>
  <c r="AD187" i="9"/>
  <c r="AD188" i="9"/>
  <c r="AD189" i="9"/>
  <c r="AD190" i="9"/>
  <c r="AD191" i="9"/>
  <c r="AD192" i="9"/>
  <c r="AD193" i="9"/>
  <c r="AD194" i="9"/>
  <c r="AD195" i="9"/>
  <c r="AD196" i="9"/>
  <c r="AD197" i="9"/>
  <c r="AD198" i="9"/>
  <c r="AD199" i="9"/>
  <c r="AD200" i="9"/>
  <c r="AD201" i="9"/>
  <c r="AD202" i="9"/>
  <c r="AD203" i="9"/>
  <c r="AD204" i="9"/>
  <c r="AD205" i="9"/>
  <c r="AD206" i="9"/>
  <c r="AD207" i="9"/>
  <c r="AD208" i="9"/>
  <c r="AD209" i="9"/>
  <c r="AD210" i="9"/>
  <c r="AD211" i="9"/>
  <c r="AD212" i="9"/>
  <c r="AD213" i="9"/>
  <c r="AD214" i="9"/>
  <c r="AD215" i="9"/>
  <c r="AD216" i="9"/>
  <c r="AD217" i="9"/>
  <c r="AD218" i="9"/>
  <c r="AD219" i="9"/>
  <c r="AD220" i="9"/>
  <c r="AD221" i="9"/>
  <c r="AD222" i="9"/>
  <c r="AD223" i="9"/>
  <c r="AD224" i="9"/>
  <c r="AD225" i="9"/>
  <c r="AD226" i="9"/>
  <c r="AD227" i="9"/>
  <c r="AD228" i="9"/>
  <c r="AD229" i="9"/>
  <c r="AD230" i="9"/>
  <c r="AD231" i="9"/>
  <c r="AD232" i="9"/>
  <c r="AD233" i="9"/>
  <c r="AD234" i="9"/>
  <c r="AD235" i="9"/>
  <c r="AD236" i="9"/>
  <c r="AD237" i="9"/>
  <c r="AD238" i="9"/>
  <c r="AD239" i="9"/>
  <c r="AD240" i="9"/>
  <c r="AD241" i="9"/>
  <c r="AD242" i="9"/>
  <c r="AD243" i="9"/>
  <c r="AD244" i="9"/>
  <c r="AD245" i="9"/>
  <c r="AD246" i="9"/>
  <c r="AD247" i="9"/>
  <c r="AD248" i="9"/>
  <c r="AD249" i="9"/>
  <c r="AD250" i="9"/>
  <c r="AD251" i="9"/>
  <c r="AD252" i="9"/>
  <c r="AD253" i="9"/>
  <c r="AD254" i="9"/>
  <c r="AD255" i="9"/>
  <c r="AD256" i="9"/>
  <c r="AD257" i="9"/>
  <c r="AD258" i="9"/>
  <c r="AD259" i="9"/>
  <c r="AD260" i="9"/>
  <c r="AD261" i="9"/>
  <c r="AD262" i="9"/>
  <c r="AD263" i="9"/>
  <c r="AD264" i="9"/>
  <c r="AD265" i="9"/>
  <c r="AD266" i="9"/>
  <c r="AD267" i="9"/>
  <c r="AD268" i="9"/>
  <c r="AD269" i="9"/>
  <c r="AD270" i="9"/>
  <c r="AD271" i="9"/>
  <c r="AD272" i="9"/>
  <c r="AD273" i="9"/>
  <c r="AD274" i="9"/>
  <c r="AD275" i="9"/>
  <c r="AD276" i="9"/>
  <c r="AD277" i="9"/>
  <c r="AD278" i="9"/>
  <c r="AD279" i="9"/>
  <c r="AD280" i="9"/>
  <c r="AD281" i="9"/>
  <c r="AD282" i="9"/>
  <c r="AD283" i="9"/>
  <c r="AD284" i="9"/>
  <c r="AD285" i="9"/>
  <c r="AD286" i="9"/>
  <c r="AD287" i="9"/>
  <c r="AD288" i="9"/>
  <c r="AD289" i="9"/>
  <c r="AD290" i="9"/>
  <c r="AD291" i="9"/>
  <c r="AD292" i="9"/>
  <c r="AD293" i="9"/>
  <c r="AD294" i="9"/>
  <c r="AD295" i="9"/>
  <c r="AD296" i="9"/>
  <c r="AD297" i="9"/>
  <c r="AD298" i="9"/>
  <c r="AD299" i="9"/>
  <c r="AD300" i="9"/>
  <c r="AD301" i="9"/>
  <c r="AD302" i="9"/>
  <c r="AD303" i="9"/>
  <c r="AD304" i="9"/>
  <c r="AD305" i="9"/>
  <c r="AD306" i="9"/>
  <c r="AD307" i="9"/>
  <c r="AD308" i="9"/>
  <c r="AD309" i="9"/>
  <c r="AD310" i="9"/>
  <c r="AD311" i="9"/>
  <c r="AD312" i="9"/>
  <c r="AD313" i="9"/>
  <c r="AD314" i="9"/>
  <c r="AD315" i="9"/>
  <c r="AD316" i="9"/>
  <c r="AD317" i="9"/>
  <c r="AD318" i="9"/>
  <c r="AD319" i="9"/>
  <c r="AD320" i="9"/>
  <c r="AD321" i="9"/>
  <c r="AD322" i="9"/>
  <c r="AD323" i="9"/>
  <c r="AD324" i="9"/>
  <c r="AD325" i="9"/>
  <c r="AD326" i="9"/>
  <c r="AD327" i="9"/>
  <c r="AD328" i="9"/>
  <c r="AD329" i="9"/>
  <c r="AD330" i="9"/>
  <c r="AD331" i="9"/>
  <c r="AD332" i="9"/>
  <c r="AD333" i="9"/>
  <c r="AD334" i="9"/>
  <c r="AD335" i="9"/>
  <c r="AD336" i="9"/>
  <c r="AD337" i="9"/>
  <c r="AD338" i="9"/>
  <c r="AD339" i="9"/>
  <c r="AD340" i="9"/>
  <c r="AD341" i="9"/>
  <c r="AD342" i="9"/>
  <c r="AD343" i="9"/>
  <c r="AD344" i="9"/>
  <c r="AD345" i="9"/>
  <c r="AD346" i="9"/>
  <c r="AD347" i="9"/>
  <c r="AD348" i="9"/>
  <c r="AD349" i="9"/>
  <c r="AD350" i="9"/>
  <c r="AD351" i="9"/>
  <c r="AD352" i="9"/>
  <c r="AD353" i="9"/>
  <c r="AD354" i="9"/>
  <c r="AD355" i="9"/>
  <c r="AD356" i="9"/>
  <c r="AD357" i="9"/>
  <c r="AD358" i="9"/>
  <c r="AD359" i="9"/>
  <c r="AD360" i="9"/>
  <c r="AD361" i="9"/>
  <c r="AD362" i="9"/>
  <c r="AD363" i="9"/>
  <c r="AD364" i="9"/>
  <c r="AD365" i="9"/>
  <c r="AD366" i="9"/>
  <c r="AD367" i="9"/>
  <c r="AD368" i="9"/>
  <c r="AD369" i="9"/>
  <c r="AD370" i="9"/>
  <c r="AD371" i="9"/>
  <c r="AD372" i="9"/>
  <c r="AD373" i="9"/>
  <c r="AD374" i="9"/>
  <c r="AD375" i="9"/>
  <c r="AD376" i="9"/>
  <c r="AD377" i="9"/>
  <c r="AD378" i="9"/>
  <c r="AD379" i="9"/>
  <c r="AD380" i="9"/>
  <c r="AD381" i="9"/>
  <c r="AD382" i="9"/>
  <c r="AD383" i="9"/>
  <c r="AD384" i="9"/>
  <c r="AD385" i="9"/>
  <c r="AD386" i="9"/>
  <c r="AD387" i="9"/>
  <c r="AD388" i="9"/>
  <c r="AD389" i="9"/>
  <c r="AD390" i="9"/>
  <c r="AD391" i="9"/>
  <c r="AD392" i="9"/>
  <c r="AD393" i="9"/>
  <c r="AD394" i="9"/>
  <c r="AD395" i="9"/>
  <c r="AD396" i="9"/>
  <c r="AD397" i="9"/>
  <c r="AD398" i="9"/>
  <c r="AD399" i="9"/>
  <c r="AD400" i="9"/>
  <c r="AD401" i="9"/>
  <c r="AD402" i="9"/>
  <c r="AD403" i="9"/>
  <c r="AD404" i="9"/>
  <c r="AD405" i="9"/>
  <c r="AD406" i="9"/>
  <c r="AD407" i="9"/>
  <c r="AD408" i="9"/>
  <c r="AD409" i="9"/>
  <c r="AD410" i="9"/>
  <c r="AD411" i="9"/>
  <c r="AD412" i="9"/>
  <c r="AD413" i="9"/>
  <c r="AD414" i="9"/>
  <c r="AD415" i="9"/>
  <c r="AD416" i="9"/>
  <c r="AD417" i="9"/>
  <c r="AD418" i="9"/>
  <c r="AD419" i="9"/>
  <c r="AD420" i="9"/>
  <c r="AD421" i="9"/>
  <c r="AD422" i="9"/>
  <c r="AD423" i="9"/>
  <c r="AD424" i="9"/>
  <c r="AD425" i="9"/>
  <c r="AD426" i="9"/>
  <c r="AD427" i="9"/>
  <c r="AD428" i="9"/>
  <c r="AD429" i="9"/>
  <c r="AD430" i="9"/>
  <c r="AD431" i="9"/>
  <c r="AD432" i="9"/>
  <c r="AD433" i="9"/>
  <c r="AD434" i="9"/>
  <c r="AD435" i="9"/>
  <c r="AD436" i="9"/>
  <c r="AD437" i="9"/>
  <c r="AD438" i="9"/>
  <c r="AD439" i="9"/>
  <c r="AD440" i="9"/>
  <c r="AD441" i="9"/>
  <c r="AD442" i="9"/>
  <c r="AD443" i="9"/>
  <c r="AD444" i="9"/>
  <c r="AD445" i="9"/>
  <c r="AD446" i="9"/>
  <c r="AD447" i="9"/>
  <c r="AD448" i="9"/>
  <c r="AD449" i="9"/>
  <c r="AD450" i="9"/>
  <c r="AD451" i="9"/>
  <c r="AD452" i="9"/>
  <c r="AD453" i="9"/>
  <c r="AD454" i="9"/>
  <c r="AD455" i="9"/>
  <c r="AD456" i="9"/>
  <c r="AD457" i="9"/>
  <c r="AD458" i="9"/>
  <c r="AD459" i="9"/>
  <c r="AD460" i="9"/>
  <c r="AD461" i="9"/>
  <c r="AD462" i="9"/>
  <c r="AD463" i="9"/>
  <c r="AD464" i="9"/>
  <c r="AD465" i="9"/>
  <c r="AD466" i="9"/>
  <c r="AD467" i="9"/>
  <c r="AD468" i="9"/>
  <c r="AD469" i="9"/>
  <c r="AD470" i="9"/>
  <c r="AD471" i="9"/>
  <c r="AD472" i="9"/>
  <c r="AD473" i="9"/>
  <c r="AD474" i="9"/>
  <c r="AD475" i="9"/>
  <c r="AD476" i="9"/>
  <c r="AD477" i="9"/>
  <c r="AD478" i="9"/>
  <c r="AD479" i="9"/>
  <c r="AD480" i="9"/>
  <c r="AD481" i="9"/>
  <c r="AD482" i="9"/>
  <c r="AD483" i="9"/>
  <c r="AD484" i="9"/>
  <c r="AD485" i="9"/>
  <c r="AD486" i="9"/>
  <c r="AD487" i="9"/>
  <c r="AD488" i="9"/>
  <c r="AD489" i="9"/>
  <c r="AD490" i="9"/>
  <c r="AD491" i="9"/>
  <c r="AD492" i="9"/>
  <c r="AD493" i="9"/>
  <c r="AD494" i="9"/>
  <c r="AD495" i="9"/>
  <c r="AD496" i="9"/>
  <c r="AD497" i="9"/>
  <c r="AD498" i="9"/>
  <c r="AD499" i="9"/>
  <c r="AD500" i="9"/>
  <c r="AD501" i="9"/>
  <c r="AD502" i="9"/>
  <c r="AD503" i="9"/>
  <c r="AD504" i="9"/>
  <c r="AD505" i="9"/>
  <c r="AD506" i="9"/>
  <c r="AD507" i="9"/>
  <c r="AD508" i="9"/>
  <c r="AD509" i="9"/>
  <c r="AD510" i="9"/>
  <c r="AD511" i="9"/>
  <c r="AD512" i="9"/>
  <c r="AD513" i="9"/>
  <c r="AD514" i="9"/>
  <c r="AD515" i="9"/>
  <c r="AD516" i="9"/>
  <c r="AD517" i="9"/>
  <c r="AD518" i="9"/>
  <c r="AD519" i="9"/>
  <c r="AD520" i="9"/>
  <c r="AD521" i="9"/>
  <c r="AD522" i="9"/>
  <c r="AD523" i="9"/>
  <c r="AD524" i="9"/>
  <c r="AD525" i="9"/>
  <c r="AD526" i="9"/>
  <c r="AD527" i="9"/>
  <c r="AD528" i="9"/>
  <c r="AD529" i="9"/>
  <c r="AD530" i="9"/>
  <c r="AD531" i="9"/>
  <c r="AD532" i="9"/>
  <c r="AD533" i="9"/>
  <c r="AD534" i="9"/>
  <c r="AD535" i="9"/>
  <c r="AD536" i="9"/>
  <c r="AD537" i="9"/>
  <c r="AD538" i="9"/>
  <c r="AD539" i="9"/>
  <c r="AD540" i="9"/>
  <c r="AD541" i="9"/>
  <c r="AD542" i="9"/>
  <c r="AD543" i="9"/>
  <c r="AD544" i="9"/>
  <c r="AD545" i="9"/>
  <c r="AD546" i="9"/>
  <c r="AD547" i="9"/>
  <c r="AD548" i="9"/>
  <c r="AD549" i="9"/>
  <c r="AD550" i="9"/>
  <c r="AD551" i="9"/>
  <c r="AD552" i="9"/>
  <c r="AD553" i="9"/>
  <c r="AD554" i="9"/>
  <c r="AD555" i="9"/>
  <c r="AD556" i="9"/>
  <c r="AD557" i="9"/>
  <c r="AD558" i="9"/>
  <c r="AD559" i="9"/>
  <c r="AD560" i="9"/>
  <c r="AD561" i="9"/>
  <c r="AD562" i="9"/>
  <c r="AD563" i="9"/>
  <c r="AD564" i="9"/>
  <c r="AD565" i="9"/>
  <c r="AD566" i="9"/>
  <c r="AD567" i="9"/>
  <c r="AD568" i="9"/>
  <c r="AD569" i="9"/>
  <c r="AD570" i="9"/>
  <c r="AD571" i="9"/>
  <c r="AD572" i="9"/>
  <c r="AD573" i="9"/>
  <c r="AD574" i="9"/>
  <c r="AD575" i="9"/>
  <c r="AD576" i="9"/>
  <c r="AD577" i="9"/>
  <c r="AD578" i="9"/>
  <c r="AD579" i="9"/>
  <c r="AD580" i="9"/>
  <c r="AD581" i="9"/>
  <c r="AD582" i="9"/>
  <c r="AD583" i="9"/>
  <c r="AD584" i="9"/>
  <c r="AD585" i="9"/>
  <c r="AD586" i="9"/>
  <c r="AD587" i="9"/>
  <c r="AD588" i="9"/>
  <c r="AD589" i="9"/>
  <c r="AD590" i="9"/>
  <c r="AD591" i="9"/>
  <c r="AD592" i="9"/>
  <c r="AD593" i="9"/>
  <c r="AD594" i="9"/>
  <c r="AD595" i="9"/>
  <c r="AD596" i="9"/>
  <c r="AD597" i="9"/>
  <c r="AD598" i="9"/>
  <c r="AD599" i="9"/>
  <c r="AD600" i="9"/>
  <c r="AD601" i="9"/>
  <c r="AD602" i="9"/>
  <c r="AD603" i="9"/>
  <c r="AD604" i="9"/>
  <c r="AD605" i="9"/>
  <c r="AD606" i="9"/>
  <c r="AD607" i="9"/>
  <c r="AD608" i="9"/>
  <c r="AD609" i="9"/>
  <c r="AD610" i="9"/>
  <c r="AD611" i="9"/>
  <c r="AD612" i="9"/>
  <c r="AD613" i="9"/>
  <c r="AD614" i="9"/>
  <c r="AD615" i="9"/>
  <c r="AD616" i="9"/>
  <c r="AD617" i="9"/>
  <c r="AD618" i="9"/>
  <c r="AD619" i="9"/>
  <c r="AD620" i="9"/>
  <c r="AD621" i="9"/>
  <c r="AD622" i="9"/>
  <c r="AD623" i="9"/>
  <c r="AD624" i="9"/>
  <c r="AD625" i="9"/>
  <c r="AD626" i="9"/>
  <c r="AD627" i="9"/>
  <c r="AD628" i="9"/>
  <c r="AD629" i="9"/>
  <c r="AD630" i="9"/>
  <c r="AD631" i="9"/>
  <c r="AD632" i="9"/>
  <c r="AD633" i="9"/>
  <c r="AD634" i="9"/>
  <c r="AD635" i="9"/>
  <c r="AD636" i="9"/>
  <c r="AD637" i="9"/>
  <c r="AD638" i="9"/>
  <c r="AD639" i="9"/>
  <c r="AD640" i="9"/>
  <c r="AD641" i="9"/>
  <c r="AD642" i="9"/>
  <c r="AD643" i="9"/>
  <c r="AD644" i="9"/>
  <c r="AD645" i="9"/>
  <c r="AD646" i="9"/>
  <c r="AD647" i="9"/>
  <c r="AD648" i="9"/>
  <c r="AD649" i="9"/>
  <c r="AD650" i="9"/>
  <c r="AD651" i="9"/>
  <c r="AD652" i="9"/>
  <c r="AD653" i="9"/>
  <c r="AD654" i="9"/>
  <c r="AD655" i="9"/>
  <c r="AD656" i="9"/>
  <c r="AD657" i="9"/>
  <c r="AD658" i="9"/>
  <c r="AD659" i="9"/>
  <c r="AD660" i="9"/>
  <c r="AD661" i="9"/>
  <c r="AD662" i="9"/>
  <c r="AD663" i="9"/>
  <c r="AD664" i="9"/>
  <c r="AD665" i="9"/>
  <c r="AD666" i="9"/>
  <c r="AD667" i="9"/>
  <c r="AD668" i="9"/>
  <c r="AD669" i="9"/>
  <c r="AD670" i="9"/>
  <c r="AD671" i="9"/>
  <c r="AD672" i="9"/>
  <c r="AD673" i="9"/>
  <c r="AD674" i="9"/>
  <c r="AD675" i="9"/>
  <c r="AD676" i="9"/>
  <c r="AD677" i="9"/>
  <c r="AD678" i="9"/>
  <c r="AD679" i="9"/>
  <c r="AD680" i="9"/>
  <c r="AD681" i="9"/>
  <c r="AD682" i="9"/>
  <c r="AD683" i="9"/>
  <c r="AD684" i="9"/>
  <c r="AD685" i="9"/>
  <c r="AD686" i="9"/>
  <c r="AD687" i="9"/>
  <c r="AD688" i="9"/>
  <c r="AD689" i="9"/>
  <c r="AD690" i="9"/>
  <c r="AD691" i="9"/>
  <c r="AD692" i="9"/>
  <c r="AD693" i="9"/>
  <c r="AD694" i="9"/>
  <c r="AD695" i="9"/>
  <c r="AD696" i="9"/>
  <c r="AD697" i="9"/>
  <c r="AD698" i="9"/>
  <c r="AD699" i="9"/>
  <c r="AD700" i="9"/>
  <c r="AD701" i="9"/>
  <c r="AD702" i="9"/>
  <c r="AD703" i="9"/>
  <c r="AD704" i="9"/>
  <c r="AD705" i="9"/>
  <c r="AD706" i="9"/>
  <c r="AD707" i="9"/>
  <c r="AD708" i="9"/>
  <c r="AD709" i="9"/>
  <c r="AD710" i="9"/>
  <c r="AD711" i="9"/>
  <c r="AD712" i="9"/>
  <c r="AD713" i="9"/>
  <c r="AD714" i="9"/>
  <c r="AD715" i="9"/>
  <c r="AD716" i="9"/>
  <c r="AD717" i="9"/>
  <c r="AD718" i="9"/>
  <c r="AD719" i="9"/>
  <c r="AD720" i="9"/>
  <c r="AD721" i="9"/>
  <c r="AD722" i="9"/>
  <c r="AD723" i="9"/>
  <c r="AD724" i="9"/>
  <c r="AD725" i="9"/>
  <c r="AD726" i="9"/>
  <c r="AD727" i="9"/>
  <c r="AD728" i="9"/>
  <c r="AD729" i="9"/>
  <c r="AD730" i="9"/>
  <c r="AD731" i="9"/>
  <c r="AD732" i="9"/>
  <c r="AD733" i="9"/>
  <c r="AD734" i="9"/>
  <c r="AD735" i="9"/>
  <c r="AD736" i="9"/>
  <c r="AD737" i="9"/>
  <c r="AD738" i="9"/>
  <c r="AD739" i="9"/>
  <c r="AD740" i="9"/>
  <c r="AD741" i="9"/>
  <c r="AD742" i="9"/>
  <c r="AD743" i="9"/>
  <c r="AD744" i="9"/>
  <c r="AD745" i="9"/>
  <c r="AD746" i="9"/>
  <c r="AD747" i="9"/>
  <c r="AD748" i="9"/>
  <c r="AD749" i="9"/>
  <c r="AD750" i="9"/>
  <c r="AD751" i="9"/>
  <c r="AD752" i="9"/>
  <c r="AD753" i="9"/>
  <c r="AD754" i="9"/>
  <c r="AD755" i="9"/>
  <c r="AD756" i="9"/>
  <c r="AD757" i="9"/>
  <c r="AD758" i="9"/>
  <c r="AD759" i="9"/>
  <c r="AD760" i="9"/>
  <c r="AD761" i="9"/>
  <c r="AD762" i="9"/>
  <c r="AD763" i="9"/>
  <c r="AD764" i="9"/>
  <c r="AD765" i="9"/>
  <c r="AD766" i="9"/>
  <c r="AD767" i="9"/>
  <c r="AD768" i="9"/>
  <c r="AD769" i="9"/>
  <c r="AD770" i="9"/>
  <c r="AD771" i="9"/>
  <c r="AD772" i="9"/>
  <c r="AD773" i="9"/>
  <c r="AD774" i="9"/>
  <c r="AD775" i="9"/>
  <c r="AD776" i="9"/>
  <c r="AD777" i="9"/>
  <c r="AD778" i="9"/>
  <c r="AD779" i="9"/>
  <c r="AD780" i="9"/>
  <c r="AD781" i="9"/>
  <c r="AD782" i="9"/>
  <c r="AD783" i="9"/>
  <c r="AD784" i="9"/>
  <c r="AD785" i="9"/>
  <c r="AD786" i="9"/>
  <c r="AD787" i="9"/>
  <c r="AD788" i="9"/>
  <c r="AD789" i="9"/>
  <c r="AD790" i="9"/>
  <c r="AD791" i="9"/>
  <c r="AD792" i="9"/>
  <c r="AD793" i="9"/>
  <c r="AD794" i="9"/>
  <c r="AD795" i="9"/>
  <c r="AD796" i="9"/>
  <c r="AD797" i="9"/>
  <c r="AD798" i="9"/>
  <c r="AD799" i="9"/>
  <c r="AD800" i="9"/>
  <c r="AD801" i="9"/>
  <c r="AD802" i="9"/>
  <c r="AD803" i="9"/>
  <c r="AD804" i="9"/>
  <c r="AD805" i="9"/>
  <c r="AD806" i="9"/>
  <c r="AD807" i="9"/>
  <c r="AD808" i="9"/>
  <c r="AD809" i="9"/>
  <c r="AD810" i="9"/>
  <c r="AD811" i="9"/>
  <c r="AD812" i="9"/>
  <c r="AD813" i="9"/>
  <c r="AD814" i="9"/>
  <c r="AD815" i="9"/>
  <c r="AD816" i="9"/>
  <c r="AD817" i="9"/>
  <c r="AD818" i="9"/>
  <c r="AD819" i="9"/>
  <c r="AD820" i="9"/>
  <c r="AD821" i="9"/>
  <c r="AD822" i="9"/>
  <c r="AD823" i="9"/>
  <c r="AD824" i="9"/>
  <c r="AD825" i="9"/>
  <c r="AD826" i="9"/>
  <c r="AD827" i="9"/>
  <c r="AD828" i="9"/>
  <c r="AD829" i="9"/>
  <c r="AD830" i="9"/>
  <c r="AD831" i="9"/>
  <c r="AD832" i="9"/>
  <c r="AD833" i="9"/>
  <c r="AD834" i="9"/>
  <c r="AD835" i="9"/>
  <c r="AD836" i="9"/>
  <c r="AD837" i="9"/>
  <c r="AD838" i="9"/>
  <c r="AD839" i="9"/>
  <c r="AD840" i="9"/>
  <c r="AD841" i="9"/>
  <c r="AD842" i="9"/>
  <c r="AD843" i="9"/>
  <c r="AD844" i="9"/>
  <c r="AD845" i="9"/>
  <c r="AD846" i="9"/>
  <c r="AD847" i="9"/>
  <c r="AD848" i="9"/>
  <c r="AD849" i="9"/>
  <c r="AD850" i="9"/>
  <c r="AD851" i="9"/>
  <c r="AD852" i="9"/>
  <c r="AD853" i="9"/>
  <c r="AD854" i="9"/>
  <c r="AD855" i="9"/>
  <c r="AD856" i="9"/>
  <c r="AD857" i="9"/>
  <c r="AD858" i="9"/>
  <c r="AD859" i="9"/>
  <c r="AD860" i="9"/>
  <c r="AD861" i="9"/>
  <c r="AD862" i="9"/>
  <c r="AD863" i="9"/>
  <c r="AD864" i="9"/>
  <c r="AD865" i="9"/>
  <c r="AD866" i="9"/>
  <c r="AD867" i="9"/>
  <c r="AD868" i="9"/>
  <c r="AD869" i="9"/>
  <c r="AD870" i="9"/>
  <c r="AD871" i="9"/>
  <c r="AD872" i="9"/>
  <c r="AD873" i="9"/>
  <c r="AD874" i="9"/>
  <c r="AD875" i="9"/>
  <c r="AD876" i="9"/>
  <c r="AD877" i="9"/>
  <c r="AD878" i="9"/>
  <c r="AD879" i="9"/>
  <c r="AD880" i="9"/>
  <c r="AD881" i="9"/>
  <c r="AD882" i="9"/>
  <c r="AD883" i="9"/>
  <c r="AD884" i="9"/>
  <c r="AD885" i="9"/>
  <c r="AD886" i="9"/>
  <c r="AD887" i="9"/>
  <c r="AD888" i="9"/>
  <c r="AD889" i="9"/>
  <c r="AD890" i="9"/>
  <c r="AD891" i="9"/>
  <c r="AD892" i="9"/>
  <c r="AD893" i="9"/>
  <c r="AD894" i="9"/>
  <c r="AD895" i="9"/>
  <c r="AD896" i="9"/>
  <c r="AD897" i="9"/>
  <c r="AD898" i="9"/>
  <c r="AD899" i="9"/>
  <c r="AD900" i="9"/>
  <c r="AD901" i="9"/>
  <c r="AD902" i="9"/>
  <c r="AD903" i="9"/>
  <c r="AD904" i="9"/>
  <c r="AD905" i="9"/>
  <c r="AD906" i="9"/>
  <c r="AD907" i="9"/>
  <c r="AD908" i="9"/>
  <c r="AD909" i="9"/>
  <c r="AD910" i="9"/>
  <c r="AD911" i="9"/>
  <c r="AD912" i="9"/>
  <c r="AD913" i="9"/>
  <c r="AD914" i="9"/>
  <c r="AD915" i="9"/>
  <c r="AD916" i="9"/>
  <c r="AD917" i="9"/>
  <c r="AD918" i="9"/>
  <c r="AD919" i="9"/>
  <c r="AD920" i="9"/>
  <c r="AD921" i="9"/>
  <c r="AD922" i="9"/>
  <c r="AD923" i="9"/>
  <c r="AD924" i="9"/>
  <c r="AD925" i="9"/>
  <c r="AD926" i="9"/>
  <c r="AD927" i="9"/>
  <c r="AD928" i="9"/>
  <c r="AD929" i="9"/>
  <c r="AD930" i="9"/>
  <c r="AD931" i="9"/>
  <c r="AD932" i="9"/>
  <c r="AD933" i="9"/>
  <c r="AD934" i="9"/>
  <c r="AD935" i="9"/>
  <c r="AD936" i="9"/>
  <c r="AD937" i="9"/>
  <c r="AD938" i="9"/>
  <c r="AD939" i="9"/>
  <c r="AD940" i="9"/>
  <c r="AD941" i="9"/>
  <c r="AD942" i="9"/>
  <c r="AD943" i="9"/>
  <c r="AD944" i="9"/>
  <c r="AD945" i="9"/>
  <c r="AD946" i="9"/>
  <c r="AD947" i="9"/>
  <c r="AD948" i="9"/>
  <c r="AD949" i="9"/>
  <c r="AD950" i="9"/>
  <c r="AD951" i="9"/>
  <c r="AD952" i="9"/>
  <c r="AD953" i="9"/>
  <c r="AD954" i="9"/>
  <c r="AD955" i="9"/>
  <c r="AD956" i="9"/>
  <c r="AD957" i="9"/>
  <c r="AD958" i="9"/>
  <c r="AD959" i="9"/>
  <c r="AD960" i="9"/>
  <c r="AD961" i="9"/>
  <c r="AD962" i="9"/>
  <c r="AD963" i="9"/>
  <c r="AD964" i="9"/>
  <c r="AD965" i="9"/>
  <c r="AD966" i="9"/>
  <c r="AD967" i="9"/>
  <c r="AD968" i="9"/>
  <c r="AD969" i="9"/>
  <c r="AD970" i="9"/>
  <c r="AD971" i="9"/>
  <c r="AD972" i="9"/>
  <c r="AD973" i="9"/>
  <c r="AD974" i="9"/>
  <c r="AD975" i="9"/>
  <c r="AD976" i="9"/>
  <c r="AD977" i="9"/>
  <c r="AD978" i="9"/>
  <c r="AD979" i="9"/>
  <c r="AD980" i="9"/>
  <c r="AD981" i="9"/>
  <c r="AD982" i="9"/>
  <c r="AD983" i="9"/>
  <c r="AD984" i="9"/>
  <c r="AD985" i="9"/>
  <c r="AD986" i="9"/>
  <c r="AD987" i="9"/>
  <c r="AD988" i="9"/>
  <c r="AD989" i="9"/>
  <c r="AD990" i="9"/>
  <c r="AD991" i="9"/>
  <c r="AD992" i="9"/>
  <c r="AD993" i="9"/>
  <c r="AD994" i="9"/>
  <c r="AD995" i="9"/>
  <c r="AD996" i="9"/>
  <c r="AD997" i="9"/>
  <c r="AD998" i="9"/>
  <c r="AD999" i="9"/>
  <c r="AD1000" i="9"/>
  <c r="AD1001" i="9"/>
  <c r="AD1002" i="9"/>
  <c r="AD1003" i="9"/>
  <c r="AD1004" i="9"/>
  <c r="AD1005" i="9"/>
  <c r="AD1006" i="9"/>
  <c r="AD1007" i="9"/>
  <c r="AD1008" i="9"/>
  <c r="AD1009" i="9"/>
  <c r="AD1010" i="9"/>
  <c r="AD1011" i="9"/>
  <c r="AD1012" i="9"/>
  <c r="AD1013" i="9"/>
  <c r="AD1014" i="9"/>
  <c r="AD1015" i="9"/>
  <c r="AD1016" i="9"/>
  <c r="AD1017" i="9"/>
  <c r="AD1018" i="9"/>
  <c r="AD1019" i="9"/>
  <c r="AD1020" i="9"/>
  <c r="AD1021" i="9"/>
  <c r="AD1022" i="9"/>
  <c r="AD1023" i="9"/>
  <c r="AD1024" i="9"/>
  <c r="AD1025" i="9"/>
  <c r="AD1026" i="9"/>
  <c r="AD1027" i="9"/>
  <c r="AD1028" i="9"/>
  <c r="AD1029" i="9"/>
  <c r="AD1030" i="9"/>
  <c r="AD1031" i="9"/>
  <c r="AD1032" i="9"/>
  <c r="AD1033" i="9"/>
  <c r="AD1034" i="9"/>
  <c r="AD1035" i="9"/>
  <c r="AD1036" i="9"/>
  <c r="AD1037" i="9"/>
  <c r="AD1038" i="9"/>
  <c r="AD1039" i="9"/>
  <c r="AD1040" i="9"/>
  <c r="AD1041" i="9"/>
  <c r="AD1042" i="9"/>
  <c r="AD1043" i="9"/>
  <c r="AD1044" i="9"/>
  <c r="AD1045" i="9"/>
  <c r="AD1046" i="9"/>
  <c r="AD1047" i="9"/>
  <c r="AD1048" i="9"/>
  <c r="AD1049" i="9"/>
  <c r="AD1050" i="9"/>
  <c r="AD1051" i="9"/>
  <c r="AD1052" i="9"/>
  <c r="AD1053" i="9"/>
  <c r="AD1054" i="9"/>
  <c r="AD1055" i="9"/>
  <c r="AD1056" i="9"/>
  <c r="AD1057" i="9"/>
  <c r="AD1058" i="9"/>
  <c r="AD1059" i="9"/>
  <c r="AD1060" i="9"/>
  <c r="AD1061" i="9"/>
  <c r="AD1062" i="9"/>
  <c r="AD1063" i="9"/>
  <c r="AD1064" i="9"/>
  <c r="AD1065" i="9"/>
  <c r="AD1066" i="9"/>
  <c r="AD1067" i="9"/>
  <c r="AD1068" i="9"/>
  <c r="AD1069" i="9"/>
  <c r="AD1070" i="9"/>
  <c r="AD1071" i="9"/>
  <c r="AD1072" i="9"/>
  <c r="AD1073" i="9"/>
  <c r="AD1074" i="9"/>
  <c r="AD1075" i="9"/>
  <c r="AD1076" i="9"/>
  <c r="AD1077" i="9"/>
  <c r="AD1078" i="9"/>
  <c r="AD1079" i="9"/>
  <c r="AD1080" i="9"/>
  <c r="AD1081" i="9"/>
  <c r="AD1082" i="9"/>
  <c r="AD1083" i="9"/>
  <c r="AD1084" i="9"/>
  <c r="AD1085" i="9"/>
  <c r="AD1086" i="9"/>
  <c r="AD1087" i="9"/>
  <c r="AD1088" i="9"/>
  <c r="AD1089" i="9"/>
  <c r="AD1090" i="9"/>
  <c r="AD1091" i="9"/>
  <c r="AD1092" i="9"/>
  <c r="AD1093" i="9"/>
  <c r="AD1094" i="9"/>
  <c r="AD1095" i="9"/>
  <c r="AD1096" i="9"/>
  <c r="AD1097" i="9"/>
  <c r="AD1098" i="9"/>
  <c r="AD1099" i="9"/>
  <c r="AD1100" i="9"/>
  <c r="AD1101" i="9"/>
  <c r="AD1102" i="9"/>
  <c r="AD1103" i="9"/>
  <c r="AD1104" i="9"/>
  <c r="AD1105" i="9"/>
  <c r="AD1106" i="9"/>
  <c r="AD1107" i="9"/>
  <c r="AD1108" i="9"/>
  <c r="AD1109" i="9"/>
  <c r="AD1110" i="9"/>
  <c r="AD1111" i="9"/>
  <c r="AD1112" i="9"/>
  <c r="AD1113" i="9"/>
  <c r="AD1114" i="9"/>
  <c r="AD1115" i="9"/>
  <c r="AD1116" i="9"/>
  <c r="AD1117" i="9"/>
  <c r="AD1118" i="9"/>
  <c r="AD1119" i="9"/>
  <c r="AD1120" i="9"/>
  <c r="AD1121" i="9"/>
  <c r="AD1122" i="9"/>
  <c r="AD1123" i="9"/>
  <c r="AD1124" i="9"/>
  <c r="AD1125" i="9"/>
  <c r="AD1126" i="9"/>
  <c r="AD1127" i="9"/>
  <c r="AD1128" i="9"/>
  <c r="AD1129" i="9"/>
  <c r="AD1130" i="9"/>
  <c r="AD1131" i="9"/>
  <c r="AD1132" i="9"/>
  <c r="AD1133" i="9"/>
  <c r="AD1134" i="9"/>
  <c r="AD1135" i="9"/>
  <c r="AD1136" i="9"/>
  <c r="AD1137" i="9"/>
  <c r="AD1138" i="9"/>
  <c r="AD1139" i="9"/>
  <c r="AD1140" i="9"/>
  <c r="AD1141" i="9"/>
  <c r="AD1142" i="9"/>
  <c r="AD1143" i="9"/>
  <c r="AD1144" i="9"/>
  <c r="AD1145" i="9"/>
  <c r="AD1146" i="9"/>
  <c r="AD1147" i="9"/>
  <c r="AD1148" i="9"/>
  <c r="AD1149" i="9"/>
  <c r="AD1150" i="9"/>
  <c r="AD1151" i="9"/>
  <c r="AD1152" i="9"/>
  <c r="AD1153" i="9"/>
  <c r="AD1154" i="9"/>
  <c r="AD1155" i="9"/>
  <c r="AD1156" i="9"/>
  <c r="AD1157" i="9"/>
  <c r="AD1158" i="9"/>
  <c r="AD1159" i="9"/>
  <c r="AD1160" i="9"/>
  <c r="AD1161" i="9"/>
  <c r="AD1162" i="9"/>
  <c r="AD1163" i="9"/>
  <c r="AD1164" i="9"/>
  <c r="AD1165" i="9"/>
  <c r="AD1166" i="9"/>
  <c r="AD1167" i="9"/>
  <c r="AD1168" i="9"/>
  <c r="AD1169" i="9"/>
  <c r="AD1170" i="9"/>
  <c r="AD1171" i="9"/>
  <c r="AD1172" i="9"/>
  <c r="AD1173" i="9"/>
  <c r="AD1174" i="9"/>
  <c r="AD1175" i="9"/>
  <c r="AD1176" i="9"/>
  <c r="AD1177" i="9"/>
  <c r="AE2" i="9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AE136" i="9"/>
  <c r="AE137" i="9"/>
  <c r="AE138" i="9"/>
  <c r="AE139" i="9"/>
  <c r="AE140" i="9"/>
  <c r="AE141" i="9"/>
  <c r="AE142" i="9"/>
  <c r="AE143" i="9"/>
  <c r="AE144" i="9"/>
  <c r="AE145" i="9"/>
  <c r="AE146" i="9"/>
  <c r="AE147" i="9"/>
  <c r="AE148" i="9"/>
  <c r="AE149" i="9"/>
  <c r="AE150" i="9"/>
  <c r="AE151" i="9"/>
  <c r="AE152" i="9"/>
  <c r="AE153" i="9"/>
  <c r="AE154" i="9"/>
  <c r="AE155" i="9"/>
  <c r="AE156" i="9"/>
  <c r="AE157" i="9"/>
  <c r="AE158" i="9"/>
  <c r="AE159" i="9"/>
  <c r="AE160" i="9"/>
  <c r="AE161" i="9"/>
  <c r="AE162" i="9"/>
  <c r="AE163" i="9"/>
  <c r="AE164" i="9"/>
  <c r="AE165" i="9"/>
  <c r="AE166" i="9"/>
  <c r="AE167" i="9"/>
  <c r="AE168" i="9"/>
  <c r="AE169" i="9"/>
  <c r="AE170" i="9"/>
  <c r="AE171" i="9"/>
  <c r="AE172" i="9"/>
  <c r="AE173" i="9"/>
  <c r="AE174" i="9"/>
  <c r="AE175" i="9"/>
  <c r="AE176" i="9"/>
  <c r="AE177" i="9"/>
  <c r="AE178" i="9"/>
  <c r="AE179" i="9"/>
  <c r="AE180" i="9"/>
  <c r="AE181" i="9"/>
  <c r="AE182" i="9"/>
  <c r="AE183" i="9"/>
  <c r="AE184" i="9"/>
  <c r="AE185" i="9"/>
  <c r="AE186" i="9"/>
  <c r="AE187" i="9"/>
  <c r="AE188" i="9"/>
  <c r="AE189" i="9"/>
  <c r="AE190" i="9"/>
  <c r="AE191" i="9"/>
  <c r="AE192" i="9"/>
  <c r="AE193" i="9"/>
  <c r="AE194" i="9"/>
  <c r="AE195" i="9"/>
  <c r="AE196" i="9"/>
  <c r="AE197" i="9"/>
  <c r="AE198" i="9"/>
  <c r="AE199" i="9"/>
  <c r="AE200" i="9"/>
  <c r="AE201" i="9"/>
  <c r="AE202" i="9"/>
  <c r="AE203" i="9"/>
  <c r="AE204" i="9"/>
  <c r="AE205" i="9"/>
  <c r="AE206" i="9"/>
  <c r="AE207" i="9"/>
  <c r="AE208" i="9"/>
  <c r="AE209" i="9"/>
  <c r="AE210" i="9"/>
  <c r="AE211" i="9"/>
  <c r="AE212" i="9"/>
  <c r="AE213" i="9"/>
  <c r="AE214" i="9"/>
  <c r="AE215" i="9"/>
  <c r="AE216" i="9"/>
  <c r="AE217" i="9"/>
  <c r="AE218" i="9"/>
  <c r="AE219" i="9"/>
  <c r="AE220" i="9"/>
  <c r="AE221" i="9"/>
  <c r="AE222" i="9"/>
  <c r="AE223" i="9"/>
  <c r="AE224" i="9"/>
  <c r="AE225" i="9"/>
  <c r="AE226" i="9"/>
  <c r="AE227" i="9"/>
  <c r="AE228" i="9"/>
  <c r="AE229" i="9"/>
  <c r="AE230" i="9"/>
  <c r="AE231" i="9"/>
  <c r="AE232" i="9"/>
  <c r="AE233" i="9"/>
  <c r="AE234" i="9"/>
  <c r="AE235" i="9"/>
  <c r="AE236" i="9"/>
  <c r="AE237" i="9"/>
  <c r="AE238" i="9"/>
  <c r="AE239" i="9"/>
  <c r="AE240" i="9"/>
  <c r="AE241" i="9"/>
  <c r="AE242" i="9"/>
  <c r="AE243" i="9"/>
  <c r="AE244" i="9"/>
  <c r="AE245" i="9"/>
  <c r="AE246" i="9"/>
  <c r="AE247" i="9"/>
  <c r="AE248" i="9"/>
  <c r="AE249" i="9"/>
  <c r="AE250" i="9"/>
  <c r="AE251" i="9"/>
  <c r="AE252" i="9"/>
  <c r="AE253" i="9"/>
  <c r="AE254" i="9"/>
  <c r="AE255" i="9"/>
  <c r="AE256" i="9"/>
  <c r="AE257" i="9"/>
  <c r="AE258" i="9"/>
  <c r="AE259" i="9"/>
  <c r="AE260" i="9"/>
  <c r="AE261" i="9"/>
  <c r="AE262" i="9"/>
  <c r="AE263" i="9"/>
  <c r="AE264" i="9"/>
  <c r="AE265" i="9"/>
  <c r="AE266" i="9"/>
  <c r="AE267" i="9"/>
  <c r="AE268" i="9"/>
  <c r="AE269" i="9"/>
  <c r="AE270" i="9"/>
  <c r="AE271" i="9"/>
  <c r="AE272" i="9"/>
  <c r="AE273" i="9"/>
  <c r="AE274" i="9"/>
  <c r="AE275" i="9"/>
  <c r="AE276" i="9"/>
  <c r="AE277" i="9"/>
  <c r="AE278" i="9"/>
  <c r="AE279" i="9"/>
  <c r="AE280" i="9"/>
  <c r="AE281" i="9"/>
  <c r="AE282" i="9"/>
  <c r="AE283" i="9"/>
  <c r="AE284" i="9"/>
  <c r="AE285" i="9"/>
  <c r="AE286" i="9"/>
  <c r="AE287" i="9"/>
  <c r="AE288" i="9"/>
  <c r="AE289" i="9"/>
  <c r="AE290" i="9"/>
  <c r="AE291" i="9"/>
  <c r="AE292" i="9"/>
  <c r="AE293" i="9"/>
  <c r="AE294" i="9"/>
  <c r="AE295" i="9"/>
  <c r="AE296" i="9"/>
  <c r="AE297" i="9"/>
  <c r="AE298" i="9"/>
  <c r="AE299" i="9"/>
  <c r="AE300" i="9"/>
  <c r="AE301" i="9"/>
  <c r="AE302" i="9"/>
  <c r="AE303" i="9"/>
  <c r="AE304" i="9"/>
  <c r="AE305" i="9"/>
  <c r="AE306" i="9"/>
  <c r="AE307" i="9"/>
  <c r="AE308" i="9"/>
  <c r="AE309" i="9"/>
  <c r="AE310" i="9"/>
  <c r="AE311" i="9"/>
  <c r="AE312" i="9"/>
  <c r="AE313" i="9"/>
  <c r="AE314" i="9"/>
  <c r="AE315" i="9"/>
  <c r="AE316" i="9"/>
  <c r="AE317" i="9"/>
  <c r="AE318" i="9"/>
  <c r="AE319" i="9"/>
  <c r="AE320" i="9"/>
  <c r="AE321" i="9"/>
  <c r="AE322" i="9"/>
  <c r="AE323" i="9"/>
  <c r="AE324" i="9"/>
  <c r="AE325" i="9"/>
  <c r="AE326" i="9"/>
  <c r="AE327" i="9"/>
  <c r="AE328" i="9"/>
  <c r="AE329" i="9"/>
  <c r="AE330" i="9"/>
  <c r="AE331" i="9"/>
  <c r="AE332" i="9"/>
  <c r="AE333" i="9"/>
  <c r="AE334" i="9"/>
  <c r="AE335" i="9"/>
  <c r="AE336" i="9"/>
  <c r="AE337" i="9"/>
  <c r="AE338" i="9"/>
  <c r="AE339" i="9"/>
  <c r="AE340" i="9"/>
  <c r="AE341" i="9"/>
  <c r="AE342" i="9"/>
  <c r="AE343" i="9"/>
  <c r="AE344" i="9"/>
  <c r="AE345" i="9"/>
  <c r="AE346" i="9"/>
  <c r="AE347" i="9"/>
  <c r="AE348" i="9"/>
  <c r="AE349" i="9"/>
  <c r="AE350" i="9"/>
  <c r="AE351" i="9"/>
  <c r="AE352" i="9"/>
  <c r="AE353" i="9"/>
  <c r="AE354" i="9"/>
  <c r="AE355" i="9"/>
  <c r="AE356" i="9"/>
  <c r="AE357" i="9"/>
  <c r="AE358" i="9"/>
  <c r="AE359" i="9"/>
  <c r="AE360" i="9"/>
  <c r="AE361" i="9"/>
  <c r="AE362" i="9"/>
  <c r="AE363" i="9"/>
  <c r="AE364" i="9"/>
  <c r="AE365" i="9"/>
  <c r="AE366" i="9"/>
  <c r="AE367" i="9"/>
  <c r="AE368" i="9"/>
  <c r="AE369" i="9"/>
  <c r="AE370" i="9"/>
  <c r="AE371" i="9"/>
  <c r="AE372" i="9"/>
  <c r="AE373" i="9"/>
  <c r="AE374" i="9"/>
  <c r="AE375" i="9"/>
  <c r="AE376" i="9"/>
  <c r="AE377" i="9"/>
  <c r="AE378" i="9"/>
  <c r="AE379" i="9"/>
  <c r="AE380" i="9"/>
  <c r="AE381" i="9"/>
  <c r="AE382" i="9"/>
  <c r="AE383" i="9"/>
  <c r="AE384" i="9"/>
  <c r="AE385" i="9"/>
  <c r="AE386" i="9"/>
  <c r="AE387" i="9"/>
  <c r="AE388" i="9"/>
  <c r="AE389" i="9"/>
  <c r="AE390" i="9"/>
  <c r="AE391" i="9"/>
  <c r="AE392" i="9"/>
  <c r="AE393" i="9"/>
  <c r="AE394" i="9"/>
  <c r="AE395" i="9"/>
  <c r="AE396" i="9"/>
  <c r="AE397" i="9"/>
  <c r="AE398" i="9"/>
  <c r="AE399" i="9"/>
  <c r="AE400" i="9"/>
  <c r="AE401" i="9"/>
  <c r="AE402" i="9"/>
  <c r="AE403" i="9"/>
  <c r="AE404" i="9"/>
  <c r="AE405" i="9"/>
  <c r="AE406" i="9"/>
  <c r="AE407" i="9"/>
  <c r="AE408" i="9"/>
  <c r="AE409" i="9"/>
  <c r="AE410" i="9"/>
  <c r="AE411" i="9"/>
  <c r="AE412" i="9"/>
  <c r="AE413" i="9"/>
  <c r="AE414" i="9"/>
  <c r="AE415" i="9"/>
  <c r="AE416" i="9"/>
  <c r="AE417" i="9"/>
  <c r="AE418" i="9"/>
  <c r="AE419" i="9"/>
  <c r="AE420" i="9"/>
  <c r="AE421" i="9"/>
  <c r="AE422" i="9"/>
  <c r="AE423" i="9"/>
  <c r="AE424" i="9"/>
  <c r="AE425" i="9"/>
  <c r="AE426" i="9"/>
  <c r="AE427" i="9"/>
  <c r="AE428" i="9"/>
  <c r="AE429" i="9"/>
  <c r="AE430" i="9"/>
  <c r="AE431" i="9"/>
  <c r="AE432" i="9"/>
  <c r="AE433" i="9"/>
  <c r="AE434" i="9"/>
  <c r="AE435" i="9"/>
  <c r="AE436" i="9"/>
  <c r="AE437" i="9"/>
  <c r="AE438" i="9"/>
  <c r="AE439" i="9"/>
  <c r="AE440" i="9"/>
  <c r="AE441" i="9"/>
  <c r="AE442" i="9"/>
  <c r="AE443" i="9"/>
  <c r="AE444" i="9"/>
  <c r="AE445" i="9"/>
  <c r="AE446" i="9"/>
  <c r="AE447" i="9"/>
  <c r="AE448" i="9"/>
  <c r="AE449" i="9"/>
  <c r="AE450" i="9"/>
  <c r="AE451" i="9"/>
  <c r="AE452" i="9"/>
  <c r="AE453" i="9"/>
  <c r="AE454" i="9"/>
  <c r="AE455" i="9"/>
  <c r="AE456" i="9"/>
  <c r="AE457" i="9"/>
  <c r="AE458" i="9"/>
  <c r="AE459" i="9"/>
  <c r="AE460" i="9"/>
  <c r="AE461" i="9"/>
  <c r="AE462" i="9"/>
  <c r="AE463" i="9"/>
  <c r="AE464" i="9"/>
  <c r="AE465" i="9"/>
  <c r="AE466" i="9"/>
  <c r="AE467" i="9"/>
  <c r="AE468" i="9"/>
  <c r="AE469" i="9"/>
  <c r="AE470" i="9"/>
  <c r="AE471" i="9"/>
  <c r="AE472" i="9"/>
  <c r="AE473" i="9"/>
  <c r="AE474" i="9"/>
  <c r="AE475" i="9"/>
  <c r="AE476" i="9"/>
  <c r="AE477" i="9"/>
  <c r="AE478" i="9"/>
  <c r="AE479" i="9"/>
  <c r="AE480" i="9"/>
  <c r="AE481" i="9"/>
  <c r="AE482" i="9"/>
  <c r="AE483" i="9"/>
  <c r="AE484" i="9"/>
  <c r="AE485" i="9"/>
  <c r="AE486" i="9"/>
  <c r="AE487" i="9"/>
  <c r="AE488" i="9"/>
  <c r="AE489" i="9"/>
  <c r="AE490" i="9"/>
  <c r="AE491" i="9"/>
  <c r="AE492" i="9"/>
  <c r="AE493" i="9"/>
  <c r="AE494" i="9"/>
  <c r="AE495" i="9"/>
  <c r="AE496" i="9"/>
  <c r="AE497" i="9"/>
  <c r="AE498" i="9"/>
  <c r="AE499" i="9"/>
  <c r="AE500" i="9"/>
  <c r="AE501" i="9"/>
  <c r="AE502" i="9"/>
  <c r="AE503" i="9"/>
  <c r="AE504" i="9"/>
  <c r="AE505" i="9"/>
  <c r="AE506" i="9"/>
  <c r="AE507" i="9"/>
  <c r="AE508" i="9"/>
  <c r="AE509" i="9"/>
  <c r="AE510" i="9"/>
  <c r="AE511" i="9"/>
  <c r="AE512" i="9"/>
  <c r="AE513" i="9"/>
  <c r="AE514" i="9"/>
  <c r="AE515" i="9"/>
  <c r="AE516" i="9"/>
  <c r="AE517" i="9"/>
  <c r="AE518" i="9"/>
  <c r="AE519" i="9"/>
  <c r="AE520" i="9"/>
  <c r="AE521" i="9"/>
  <c r="AE522" i="9"/>
  <c r="AE523" i="9"/>
  <c r="AE524" i="9"/>
  <c r="AE525" i="9"/>
  <c r="AE526" i="9"/>
  <c r="AE527" i="9"/>
  <c r="AE528" i="9"/>
  <c r="AE529" i="9"/>
  <c r="AE530" i="9"/>
  <c r="AE531" i="9"/>
  <c r="AE532" i="9"/>
  <c r="AE533" i="9"/>
  <c r="AE534" i="9"/>
  <c r="AE535" i="9"/>
  <c r="AE536" i="9"/>
  <c r="AE537" i="9"/>
  <c r="AE538" i="9"/>
  <c r="AE539" i="9"/>
  <c r="AE540" i="9"/>
  <c r="AE541" i="9"/>
  <c r="AE542" i="9"/>
  <c r="AE543" i="9"/>
  <c r="AE544" i="9"/>
  <c r="AE545" i="9"/>
  <c r="AE546" i="9"/>
  <c r="AE547" i="9"/>
  <c r="AE548" i="9"/>
  <c r="AE549" i="9"/>
  <c r="AE550" i="9"/>
  <c r="AE551" i="9"/>
  <c r="AE552" i="9"/>
  <c r="AE553" i="9"/>
  <c r="AE554" i="9"/>
  <c r="AE555" i="9"/>
  <c r="AE556" i="9"/>
  <c r="AE557" i="9"/>
  <c r="AE558" i="9"/>
  <c r="AE559" i="9"/>
  <c r="AE560" i="9"/>
  <c r="AE561" i="9"/>
  <c r="AE562" i="9"/>
  <c r="AE563" i="9"/>
  <c r="AE564" i="9"/>
  <c r="AE565" i="9"/>
  <c r="AE566" i="9"/>
  <c r="AE567" i="9"/>
  <c r="AE568" i="9"/>
  <c r="AE569" i="9"/>
  <c r="AE570" i="9"/>
  <c r="AE571" i="9"/>
  <c r="AE572" i="9"/>
  <c r="AE573" i="9"/>
  <c r="AE574" i="9"/>
  <c r="AE575" i="9"/>
  <c r="AE576" i="9"/>
  <c r="AE577" i="9"/>
  <c r="AE578" i="9"/>
  <c r="AE579" i="9"/>
  <c r="AE580" i="9"/>
  <c r="AE581" i="9"/>
  <c r="AE582" i="9"/>
  <c r="AE583" i="9"/>
  <c r="AE584" i="9"/>
  <c r="AE585" i="9"/>
  <c r="AE586" i="9"/>
  <c r="AE587" i="9"/>
  <c r="AE588" i="9"/>
  <c r="AE589" i="9"/>
  <c r="AE590" i="9"/>
  <c r="AE591" i="9"/>
  <c r="AE592" i="9"/>
  <c r="AE593" i="9"/>
  <c r="AE594" i="9"/>
  <c r="AE595" i="9"/>
  <c r="AE596" i="9"/>
  <c r="AE597" i="9"/>
  <c r="AE598" i="9"/>
  <c r="AE599" i="9"/>
  <c r="AE600" i="9"/>
  <c r="AE601" i="9"/>
  <c r="AE602" i="9"/>
  <c r="AE603" i="9"/>
  <c r="AE604" i="9"/>
  <c r="AE605" i="9"/>
  <c r="AE606" i="9"/>
  <c r="AE607" i="9"/>
  <c r="AE608" i="9"/>
  <c r="AE609" i="9"/>
  <c r="AE610" i="9"/>
  <c r="AE611" i="9"/>
  <c r="AE612" i="9"/>
  <c r="AE613" i="9"/>
  <c r="AE614" i="9"/>
  <c r="AE615" i="9"/>
  <c r="AE616" i="9"/>
  <c r="AE617" i="9"/>
  <c r="AE618" i="9"/>
  <c r="AE619" i="9"/>
  <c r="AE620" i="9"/>
  <c r="AE621" i="9"/>
  <c r="AE622" i="9"/>
  <c r="AE623" i="9"/>
  <c r="AE624" i="9"/>
  <c r="AE625" i="9"/>
  <c r="AE626" i="9"/>
  <c r="AE627" i="9"/>
  <c r="AE628" i="9"/>
  <c r="AE629" i="9"/>
  <c r="AE630" i="9"/>
  <c r="AE631" i="9"/>
  <c r="AE632" i="9"/>
  <c r="AE633" i="9"/>
  <c r="AE634" i="9"/>
  <c r="AE635" i="9"/>
  <c r="AE636" i="9"/>
  <c r="AE637" i="9"/>
  <c r="AE638" i="9"/>
  <c r="AE639" i="9"/>
  <c r="AE640" i="9"/>
  <c r="AE641" i="9"/>
  <c r="AE642" i="9"/>
  <c r="AE643" i="9"/>
  <c r="AE644" i="9"/>
  <c r="AE645" i="9"/>
  <c r="AE646" i="9"/>
  <c r="AE647" i="9"/>
  <c r="AE648" i="9"/>
  <c r="AE649" i="9"/>
  <c r="AE650" i="9"/>
  <c r="AE651" i="9"/>
  <c r="AE652" i="9"/>
  <c r="AE653" i="9"/>
  <c r="AE654" i="9"/>
  <c r="AE655" i="9"/>
  <c r="AE656" i="9"/>
  <c r="AE657" i="9"/>
  <c r="AE658" i="9"/>
  <c r="AE659" i="9"/>
  <c r="AE660" i="9"/>
  <c r="AE661" i="9"/>
  <c r="AE662" i="9"/>
  <c r="AE663" i="9"/>
  <c r="AE664" i="9"/>
  <c r="AE665" i="9"/>
  <c r="AE666" i="9"/>
  <c r="AE667" i="9"/>
  <c r="AE668" i="9"/>
  <c r="AE669" i="9"/>
  <c r="AE670" i="9"/>
  <c r="AE671" i="9"/>
  <c r="AE672" i="9"/>
  <c r="AE673" i="9"/>
  <c r="AE674" i="9"/>
  <c r="AE675" i="9"/>
  <c r="AE676" i="9"/>
  <c r="AE677" i="9"/>
  <c r="AE678" i="9"/>
  <c r="AE679" i="9"/>
  <c r="AE680" i="9"/>
  <c r="AE681" i="9"/>
  <c r="AE682" i="9"/>
  <c r="AE683" i="9"/>
  <c r="AE684" i="9"/>
  <c r="AE685" i="9"/>
  <c r="AE686" i="9"/>
  <c r="AE687" i="9"/>
  <c r="AE688" i="9"/>
  <c r="AE689" i="9"/>
  <c r="AE690" i="9"/>
  <c r="AE691" i="9"/>
  <c r="AE692" i="9"/>
  <c r="AE693" i="9"/>
  <c r="AE694" i="9"/>
  <c r="AE695" i="9"/>
  <c r="AE696" i="9"/>
  <c r="AE697" i="9"/>
  <c r="AE698" i="9"/>
  <c r="AE699" i="9"/>
  <c r="AE700" i="9"/>
  <c r="AE701" i="9"/>
  <c r="AE702" i="9"/>
  <c r="AE703" i="9"/>
  <c r="AE704" i="9"/>
  <c r="AE705" i="9"/>
  <c r="AE706" i="9"/>
  <c r="AE707" i="9"/>
  <c r="AE708" i="9"/>
  <c r="AE709" i="9"/>
  <c r="AE710" i="9"/>
  <c r="AE711" i="9"/>
  <c r="AE712" i="9"/>
  <c r="AE713" i="9"/>
  <c r="AE714" i="9"/>
  <c r="AE715" i="9"/>
  <c r="AE716" i="9"/>
  <c r="AE717" i="9"/>
  <c r="AE718" i="9"/>
  <c r="AE719" i="9"/>
  <c r="AE720" i="9"/>
  <c r="AE721" i="9"/>
  <c r="AE722" i="9"/>
  <c r="AE723" i="9"/>
  <c r="AE724" i="9"/>
  <c r="AE725" i="9"/>
  <c r="AE726" i="9"/>
  <c r="AE727" i="9"/>
  <c r="AE728" i="9"/>
  <c r="AE729" i="9"/>
  <c r="AE730" i="9"/>
  <c r="AE731" i="9"/>
  <c r="AE732" i="9"/>
  <c r="AE733" i="9"/>
  <c r="AE734" i="9"/>
  <c r="AE735" i="9"/>
  <c r="AE736" i="9"/>
  <c r="AE737" i="9"/>
  <c r="AE738" i="9"/>
  <c r="AE739" i="9"/>
  <c r="AE740" i="9"/>
  <c r="AE741" i="9"/>
  <c r="AE742" i="9"/>
  <c r="AE743" i="9"/>
  <c r="AE744" i="9"/>
  <c r="AE745" i="9"/>
  <c r="AE746" i="9"/>
  <c r="AE747" i="9"/>
  <c r="AE748" i="9"/>
  <c r="AE749" i="9"/>
  <c r="AE750" i="9"/>
  <c r="AE751" i="9"/>
  <c r="AE752" i="9"/>
  <c r="AE753" i="9"/>
  <c r="AE754" i="9"/>
  <c r="AE755" i="9"/>
  <c r="AE756" i="9"/>
  <c r="AE757" i="9"/>
  <c r="AE758" i="9"/>
  <c r="AE759" i="9"/>
  <c r="AE760" i="9"/>
  <c r="AE761" i="9"/>
  <c r="AE762" i="9"/>
  <c r="AE763" i="9"/>
  <c r="AE764" i="9"/>
  <c r="AE765" i="9"/>
  <c r="AE766" i="9"/>
  <c r="AE767" i="9"/>
  <c r="AE768" i="9"/>
  <c r="AE769" i="9"/>
  <c r="AE770" i="9"/>
  <c r="AE771" i="9"/>
  <c r="AE772" i="9"/>
  <c r="AE773" i="9"/>
  <c r="AE774" i="9"/>
  <c r="AE775" i="9"/>
  <c r="AE776" i="9"/>
  <c r="AE777" i="9"/>
  <c r="AE778" i="9"/>
  <c r="AE779" i="9"/>
  <c r="AE780" i="9"/>
  <c r="AE781" i="9"/>
  <c r="AE782" i="9"/>
  <c r="AE783" i="9"/>
  <c r="AE784" i="9"/>
  <c r="AE785" i="9"/>
  <c r="AE786" i="9"/>
  <c r="AE787" i="9"/>
  <c r="AE788" i="9"/>
  <c r="AE789" i="9"/>
  <c r="AE790" i="9"/>
  <c r="AE791" i="9"/>
  <c r="AE792" i="9"/>
  <c r="AE793" i="9"/>
  <c r="AE794" i="9"/>
  <c r="AE795" i="9"/>
  <c r="AE796" i="9"/>
  <c r="AE797" i="9"/>
  <c r="AE798" i="9"/>
  <c r="AE799" i="9"/>
  <c r="AE800" i="9"/>
  <c r="AE801" i="9"/>
  <c r="AE802" i="9"/>
  <c r="AE803" i="9"/>
  <c r="AE804" i="9"/>
  <c r="AE805" i="9"/>
  <c r="AE806" i="9"/>
  <c r="AE807" i="9"/>
  <c r="AE808" i="9"/>
  <c r="AE809" i="9"/>
  <c r="AE810" i="9"/>
  <c r="AE811" i="9"/>
  <c r="AE812" i="9"/>
  <c r="AE813" i="9"/>
  <c r="AE814" i="9"/>
  <c r="AE815" i="9"/>
  <c r="AE816" i="9"/>
  <c r="AE817" i="9"/>
  <c r="AE818" i="9"/>
  <c r="AE819" i="9"/>
  <c r="AE820" i="9"/>
  <c r="AE821" i="9"/>
  <c r="AE822" i="9"/>
  <c r="AE823" i="9"/>
  <c r="AE824" i="9"/>
  <c r="AE825" i="9"/>
  <c r="AE826" i="9"/>
  <c r="AE827" i="9"/>
  <c r="AE828" i="9"/>
  <c r="AE829" i="9"/>
  <c r="AE830" i="9"/>
  <c r="AE831" i="9"/>
  <c r="AE832" i="9"/>
  <c r="AE833" i="9"/>
  <c r="AE834" i="9"/>
  <c r="AE835" i="9"/>
  <c r="AE836" i="9"/>
  <c r="AE837" i="9"/>
  <c r="AE838" i="9"/>
  <c r="AE839" i="9"/>
  <c r="AE840" i="9"/>
  <c r="AE841" i="9"/>
  <c r="AE842" i="9"/>
  <c r="AE843" i="9"/>
  <c r="AE844" i="9"/>
  <c r="AE845" i="9"/>
  <c r="AE846" i="9"/>
  <c r="AE847" i="9"/>
  <c r="AE848" i="9"/>
  <c r="AE849" i="9"/>
  <c r="AE850" i="9"/>
  <c r="AE851" i="9"/>
  <c r="AE852" i="9"/>
  <c r="AE853" i="9"/>
  <c r="AE854" i="9"/>
  <c r="AE855" i="9"/>
  <c r="AE856" i="9"/>
  <c r="AE857" i="9"/>
  <c r="AE858" i="9"/>
  <c r="AE859" i="9"/>
  <c r="AE860" i="9"/>
  <c r="AE861" i="9"/>
  <c r="AE862" i="9"/>
  <c r="AE863" i="9"/>
  <c r="AE864" i="9"/>
  <c r="AE865" i="9"/>
  <c r="AE866" i="9"/>
  <c r="AE867" i="9"/>
  <c r="AE868" i="9"/>
  <c r="AE869" i="9"/>
  <c r="AE870" i="9"/>
  <c r="AE871" i="9"/>
  <c r="AE872" i="9"/>
  <c r="AE873" i="9"/>
  <c r="AE874" i="9"/>
  <c r="AE875" i="9"/>
  <c r="AE876" i="9"/>
  <c r="AE877" i="9"/>
  <c r="AE878" i="9"/>
  <c r="AE879" i="9"/>
  <c r="AE880" i="9"/>
  <c r="AE881" i="9"/>
  <c r="AE882" i="9"/>
  <c r="AE883" i="9"/>
  <c r="AE884" i="9"/>
  <c r="AE885" i="9"/>
  <c r="AE886" i="9"/>
  <c r="AE887" i="9"/>
  <c r="AE888" i="9"/>
  <c r="AE889" i="9"/>
  <c r="AE890" i="9"/>
  <c r="AE891" i="9"/>
  <c r="AE892" i="9"/>
  <c r="AE893" i="9"/>
  <c r="AE894" i="9"/>
  <c r="AE895" i="9"/>
  <c r="AE896" i="9"/>
  <c r="AE897" i="9"/>
  <c r="AE898" i="9"/>
  <c r="AE899" i="9"/>
  <c r="AE900" i="9"/>
  <c r="AE901" i="9"/>
  <c r="AE902" i="9"/>
  <c r="AE903" i="9"/>
  <c r="AE904" i="9"/>
  <c r="AE905" i="9"/>
  <c r="AE906" i="9"/>
  <c r="AE907" i="9"/>
  <c r="AE908" i="9"/>
  <c r="AE909" i="9"/>
  <c r="AE910" i="9"/>
  <c r="AE911" i="9"/>
  <c r="AE912" i="9"/>
  <c r="AE913" i="9"/>
  <c r="AE914" i="9"/>
  <c r="AE915" i="9"/>
  <c r="AE916" i="9"/>
  <c r="AE917" i="9"/>
  <c r="AE918" i="9"/>
  <c r="AE919" i="9"/>
  <c r="AE920" i="9"/>
  <c r="AE921" i="9"/>
  <c r="AE922" i="9"/>
  <c r="AE923" i="9"/>
  <c r="AE924" i="9"/>
  <c r="AE925" i="9"/>
  <c r="AE926" i="9"/>
  <c r="AE927" i="9"/>
  <c r="AE928" i="9"/>
  <c r="AE929" i="9"/>
  <c r="AE930" i="9"/>
  <c r="AE931" i="9"/>
  <c r="AE932" i="9"/>
  <c r="AE933" i="9"/>
  <c r="AE934" i="9"/>
  <c r="AE935" i="9"/>
  <c r="AE936" i="9"/>
  <c r="AE937" i="9"/>
  <c r="AE938" i="9"/>
  <c r="AE939" i="9"/>
  <c r="AE940" i="9"/>
  <c r="AE941" i="9"/>
  <c r="AE942" i="9"/>
  <c r="AE943" i="9"/>
  <c r="AE944" i="9"/>
  <c r="AE945" i="9"/>
  <c r="AE946" i="9"/>
  <c r="AE947" i="9"/>
  <c r="AE948" i="9"/>
  <c r="AE949" i="9"/>
  <c r="AE950" i="9"/>
  <c r="AE951" i="9"/>
  <c r="AE952" i="9"/>
  <c r="AE953" i="9"/>
  <c r="AE954" i="9"/>
  <c r="AE955" i="9"/>
  <c r="AE956" i="9"/>
  <c r="AE957" i="9"/>
  <c r="AE958" i="9"/>
  <c r="AE959" i="9"/>
  <c r="AE960" i="9"/>
  <c r="AE961" i="9"/>
  <c r="AE962" i="9"/>
  <c r="AE963" i="9"/>
  <c r="AE964" i="9"/>
  <c r="AE965" i="9"/>
  <c r="AE966" i="9"/>
  <c r="AE967" i="9"/>
  <c r="AE968" i="9"/>
  <c r="AE969" i="9"/>
  <c r="AE970" i="9"/>
  <c r="AE971" i="9"/>
  <c r="AE972" i="9"/>
  <c r="AE973" i="9"/>
  <c r="AE974" i="9"/>
  <c r="AE975" i="9"/>
  <c r="AE976" i="9"/>
  <c r="AE977" i="9"/>
  <c r="AE978" i="9"/>
  <c r="AE979" i="9"/>
  <c r="AE980" i="9"/>
  <c r="AE981" i="9"/>
  <c r="AE982" i="9"/>
  <c r="AE983" i="9"/>
  <c r="AE984" i="9"/>
  <c r="AE985" i="9"/>
  <c r="AE986" i="9"/>
  <c r="AE987" i="9"/>
  <c r="AE988" i="9"/>
  <c r="AE989" i="9"/>
  <c r="AE990" i="9"/>
  <c r="AE991" i="9"/>
  <c r="AE992" i="9"/>
  <c r="AE993" i="9"/>
  <c r="AE994" i="9"/>
  <c r="AE995" i="9"/>
  <c r="AE996" i="9"/>
  <c r="AE997" i="9"/>
  <c r="AE998" i="9"/>
  <c r="AE999" i="9"/>
  <c r="AE1000" i="9"/>
  <c r="AE1001" i="9"/>
  <c r="AE1002" i="9"/>
  <c r="AE1003" i="9"/>
  <c r="AE1004" i="9"/>
  <c r="AE1005" i="9"/>
  <c r="AE1006" i="9"/>
  <c r="AE1007" i="9"/>
  <c r="AE1008" i="9"/>
  <c r="AE1009" i="9"/>
  <c r="AE1010" i="9"/>
  <c r="AE1011" i="9"/>
  <c r="AE1012" i="9"/>
  <c r="AE1013" i="9"/>
  <c r="AE1014" i="9"/>
  <c r="AE1015" i="9"/>
  <c r="AE1016" i="9"/>
  <c r="AE1017" i="9"/>
  <c r="AE1018" i="9"/>
  <c r="AE1019" i="9"/>
  <c r="AE1020" i="9"/>
  <c r="AE1021" i="9"/>
  <c r="AE1022" i="9"/>
  <c r="AE1023" i="9"/>
  <c r="AE1024" i="9"/>
  <c r="AE1025" i="9"/>
  <c r="AE1026" i="9"/>
  <c r="AE1027" i="9"/>
  <c r="AE1028" i="9"/>
  <c r="AE1029" i="9"/>
  <c r="AE1030" i="9"/>
  <c r="AE1031" i="9"/>
  <c r="AE1032" i="9"/>
  <c r="AE1033" i="9"/>
  <c r="AE1034" i="9"/>
  <c r="AE1035" i="9"/>
  <c r="AE1036" i="9"/>
  <c r="AE1037" i="9"/>
  <c r="AE1038" i="9"/>
  <c r="AE1039" i="9"/>
  <c r="AE1040" i="9"/>
  <c r="AE1041" i="9"/>
  <c r="AE1042" i="9"/>
  <c r="AE1043" i="9"/>
  <c r="AE1044" i="9"/>
  <c r="AE1045" i="9"/>
  <c r="AE1046" i="9"/>
  <c r="AE1047" i="9"/>
  <c r="AE1048" i="9"/>
  <c r="AE1049" i="9"/>
  <c r="AE1050" i="9"/>
  <c r="AE1051" i="9"/>
  <c r="AE1052" i="9"/>
  <c r="AE1053" i="9"/>
  <c r="AE1054" i="9"/>
  <c r="AE1055" i="9"/>
  <c r="AE1056" i="9"/>
  <c r="AE1057" i="9"/>
  <c r="AE1058" i="9"/>
  <c r="AE1059" i="9"/>
  <c r="AE1060" i="9"/>
  <c r="AE1061" i="9"/>
  <c r="AE1062" i="9"/>
  <c r="AE1063" i="9"/>
  <c r="AE1064" i="9"/>
  <c r="AE1065" i="9"/>
  <c r="AE1066" i="9"/>
  <c r="AE1067" i="9"/>
  <c r="AE1068" i="9"/>
  <c r="AE1069" i="9"/>
  <c r="AE1070" i="9"/>
  <c r="AE1071" i="9"/>
  <c r="AE1072" i="9"/>
  <c r="AE1073" i="9"/>
  <c r="AE1074" i="9"/>
  <c r="AE1075" i="9"/>
  <c r="AE1076" i="9"/>
  <c r="AE1077" i="9"/>
  <c r="AE1078" i="9"/>
  <c r="AE1079" i="9"/>
  <c r="AE1080" i="9"/>
  <c r="AE1081" i="9"/>
  <c r="AE1082" i="9"/>
  <c r="AE1083" i="9"/>
  <c r="AE1084" i="9"/>
  <c r="AE1085" i="9"/>
  <c r="AE1086" i="9"/>
  <c r="AE1087" i="9"/>
  <c r="AE1088" i="9"/>
  <c r="AE1089" i="9"/>
  <c r="AE1090" i="9"/>
  <c r="AE1091" i="9"/>
  <c r="AE1092" i="9"/>
  <c r="AE1093" i="9"/>
  <c r="AE1094" i="9"/>
  <c r="AE1095" i="9"/>
  <c r="AE1096" i="9"/>
  <c r="AE1097" i="9"/>
  <c r="AE1098" i="9"/>
  <c r="AE1099" i="9"/>
  <c r="AE1100" i="9"/>
  <c r="AE1101" i="9"/>
  <c r="AE1102" i="9"/>
  <c r="AE1103" i="9"/>
  <c r="AE1104" i="9"/>
  <c r="AE1105" i="9"/>
  <c r="AE1106" i="9"/>
  <c r="AE1107" i="9"/>
  <c r="AE1108" i="9"/>
  <c r="AE1109" i="9"/>
  <c r="AE1110" i="9"/>
  <c r="AE1111" i="9"/>
  <c r="AE1112" i="9"/>
  <c r="AE1113" i="9"/>
  <c r="AE1114" i="9"/>
  <c r="AE1115" i="9"/>
  <c r="AE1116" i="9"/>
  <c r="AE1117" i="9"/>
  <c r="AE1118" i="9"/>
  <c r="AE1119" i="9"/>
  <c r="AE1120" i="9"/>
  <c r="AE1121" i="9"/>
  <c r="AE1122" i="9"/>
  <c r="AE1123" i="9"/>
  <c r="AE1124" i="9"/>
  <c r="AE1125" i="9"/>
  <c r="AE1126" i="9"/>
  <c r="AE1127" i="9"/>
  <c r="AE1128" i="9"/>
  <c r="AE1129" i="9"/>
  <c r="AE1130" i="9"/>
  <c r="AE1131" i="9"/>
  <c r="AE1132" i="9"/>
  <c r="AE1133" i="9"/>
  <c r="AE1134" i="9"/>
  <c r="AE1135" i="9"/>
  <c r="AE1136" i="9"/>
  <c r="AE1137" i="9"/>
  <c r="AE1138" i="9"/>
  <c r="AE1139" i="9"/>
  <c r="AE1140" i="9"/>
  <c r="AE1141" i="9"/>
  <c r="AE1142" i="9"/>
  <c r="AE1143" i="9"/>
  <c r="AE1144" i="9"/>
  <c r="AE1145" i="9"/>
  <c r="AE1146" i="9"/>
  <c r="AE1147" i="9"/>
  <c r="AE1148" i="9"/>
  <c r="AE1149" i="9"/>
  <c r="AE1150" i="9"/>
  <c r="AE1151" i="9"/>
  <c r="AE1152" i="9"/>
  <c r="AE1153" i="9"/>
  <c r="AE1154" i="9"/>
  <c r="AE1155" i="9"/>
  <c r="AE1156" i="9"/>
  <c r="AE1157" i="9"/>
  <c r="AE1158" i="9"/>
  <c r="AE1159" i="9"/>
  <c r="AE1160" i="9"/>
  <c r="AE1161" i="9"/>
  <c r="AE1162" i="9"/>
  <c r="AE1163" i="9"/>
  <c r="AE1164" i="9"/>
  <c r="AE1165" i="9"/>
  <c r="AE1166" i="9"/>
  <c r="AE1167" i="9"/>
  <c r="AE1168" i="9"/>
  <c r="AE1169" i="9"/>
  <c r="AE1170" i="9"/>
  <c r="AE1171" i="9"/>
  <c r="AE1172" i="9"/>
  <c r="AE1173" i="9"/>
  <c r="AE1174" i="9"/>
  <c r="AE1175" i="9"/>
  <c r="AE1176" i="9"/>
  <c r="AE1177" i="9"/>
  <c r="AG2" i="9"/>
  <c r="AG3" i="9"/>
  <c r="AG4" i="9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74" i="9"/>
  <c r="AG75" i="9"/>
  <c r="AG76" i="9"/>
  <c r="AG77" i="9"/>
  <c r="AG78" i="9"/>
  <c r="AG79" i="9"/>
  <c r="AG80" i="9"/>
  <c r="AG81" i="9"/>
  <c r="AG82" i="9"/>
  <c r="AG83" i="9"/>
  <c r="AG84" i="9"/>
  <c r="AG85" i="9"/>
  <c r="AG86" i="9"/>
  <c r="AG87" i="9"/>
  <c r="AG88" i="9"/>
  <c r="AG89" i="9"/>
  <c r="AG90" i="9"/>
  <c r="AG91" i="9"/>
  <c r="AG92" i="9"/>
  <c r="AG93" i="9"/>
  <c r="AG94" i="9"/>
  <c r="AG95" i="9"/>
  <c r="AG96" i="9"/>
  <c r="AG97" i="9"/>
  <c r="AG98" i="9"/>
  <c r="AG99" i="9"/>
  <c r="AG100" i="9"/>
  <c r="AG101" i="9"/>
  <c r="AG102" i="9"/>
  <c r="AG103" i="9"/>
  <c r="AG104" i="9"/>
  <c r="AG105" i="9"/>
  <c r="AG106" i="9"/>
  <c r="AG107" i="9"/>
  <c r="AG108" i="9"/>
  <c r="AG109" i="9"/>
  <c r="AG110" i="9"/>
  <c r="AG111" i="9"/>
  <c r="AG112" i="9"/>
  <c r="AG113" i="9"/>
  <c r="AG114" i="9"/>
  <c r="AG115" i="9"/>
  <c r="AG116" i="9"/>
  <c r="AG117" i="9"/>
  <c r="AG118" i="9"/>
  <c r="AG119" i="9"/>
  <c r="AG120" i="9"/>
  <c r="AG121" i="9"/>
  <c r="AG122" i="9"/>
  <c r="AG123" i="9"/>
  <c r="AG124" i="9"/>
  <c r="AG125" i="9"/>
  <c r="AG126" i="9"/>
  <c r="AG127" i="9"/>
  <c r="AG128" i="9"/>
  <c r="AG129" i="9"/>
  <c r="AG130" i="9"/>
  <c r="AG131" i="9"/>
  <c r="AG132" i="9"/>
  <c r="AG133" i="9"/>
  <c r="AG134" i="9"/>
  <c r="AG135" i="9"/>
  <c r="AG136" i="9"/>
  <c r="AG137" i="9"/>
  <c r="AG138" i="9"/>
  <c r="AG139" i="9"/>
  <c r="AG140" i="9"/>
  <c r="AG141" i="9"/>
  <c r="AG142" i="9"/>
  <c r="AG143" i="9"/>
  <c r="AG144" i="9"/>
  <c r="AG145" i="9"/>
  <c r="AG146" i="9"/>
  <c r="AG147" i="9"/>
  <c r="AG148" i="9"/>
  <c r="AG149" i="9"/>
  <c r="AG150" i="9"/>
  <c r="AG151" i="9"/>
  <c r="AG152" i="9"/>
  <c r="AG153" i="9"/>
  <c r="AG154" i="9"/>
  <c r="AG155" i="9"/>
  <c r="AG156" i="9"/>
  <c r="AG157" i="9"/>
  <c r="AG158" i="9"/>
  <c r="AG159" i="9"/>
  <c r="AG160" i="9"/>
  <c r="AG161" i="9"/>
  <c r="AG162" i="9"/>
  <c r="AG163" i="9"/>
  <c r="AG164" i="9"/>
  <c r="AG165" i="9"/>
  <c r="AG166" i="9"/>
  <c r="AG167" i="9"/>
  <c r="AG168" i="9"/>
  <c r="AG169" i="9"/>
  <c r="AG170" i="9"/>
  <c r="AG171" i="9"/>
  <c r="AG172" i="9"/>
  <c r="AG173" i="9"/>
  <c r="AG174" i="9"/>
  <c r="AG175" i="9"/>
  <c r="AG176" i="9"/>
  <c r="AG177" i="9"/>
  <c r="AG178" i="9"/>
  <c r="AG179" i="9"/>
  <c r="AG180" i="9"/>
  <c r="AG181" i="9"/>
  <c r="AG182" i="9"/>
  <c r="AG183" i="9"/>
  <c r="AG184" i="9"/>
  <c r="AG185" i="9"/>
  <c r="AG186" i="9"/>
  <c r="AG187" i="9"/>
  <c r="AG188" i="9"/>
  <c r="AG189" i="9"/>
  <c r="AG190" i="9"/>
  <c r="AG191" i="9"/>
  <c r="AG192" i="9"/>
  <c r="AG193" i="9"/>
  <c r="AG194" i="9"/>
  <c r="AG195" i="9"/>
  <c r="AG196" i="9"/>
  <c r="AG197" i="9"/>
  <c r="AG198" i="9"/>
  <c r="AG199" i="9"/>
  <c r="AG200" i="9"/>
  <c r="AG201" i="9"/>
  <c r="AG202" i="9"/>
  <c r="AG203" i="9"/>
  <c r="AG204" i="9"/>
  <c r="AG205" i="9"/>
  <c r="AG206" i="9"/>
  <c r="AG207" i="9"/>
  <c r="AG208" i="9"/>
  <c r="AG209" i="9"/>
  <c r="AG210" i="9"/>
  <c r="AG211" i="9"/>
  <c r="AG212" i="9"/>
  <c r="AG213" i="9"/>
  <c r="AG214" i="9"/>
  <c r="AG215" i="9"/>
  <c r="AG216" i="9"/>
  <c r="AG217" i="9"/>
  <c r="AG218" i="9"/>
  <c r="AG219" i="9"/>
  <c r="AG220" i="9"/>
  <c r="AG221" i="9"/>
  <c r="AG222" i="9"/>
  <c r="AG223" i="9"/>
  <c r="AG224" i="9"/>
  <c r="AG225" i="9"/>
  <c r="AG226" i="9"/>
  <c r="AG227" i="9"/>
  <c r="AG228" i="9"/>
  <c r="AG229" i="9"/>
  <c r="AG230" i="9"/>
  <c r="AG231" i="9"/>
  <c r="AG232" i="9"/>
  <c r="AG233" i="9"/>
  <c r="AG234" i="9"/>
  <c r="AG235" i="9"/>
  <c r="AG236" i="9"/>
  <c r="AG237" i="9"/>
  <c r="AG238" i="9"/>
  <c r="AG239" i="9"/>
  <c r="AG240" i="9"/>
  <c r="AG241" i="9"/>
  <c r="AG242" i="9"/>
  <c r="AG243" i="9"/>
  <c r="AG244" i="9"/>
  <c r="AG245" i="9"/>
  <c r="AG246" i="9"/>
  <c r="AG247" i="9"/>
  <c r="AG248" i="9"/>
  <c r="AG249" i="9"/>
  <c r="AG250" i="9"/>
  <c r="AG251" i="9"/>
  <c r="AG252" i="9"/>
  <c r="AG253" i="9"/>
  <c r="AG254" i="9"/>
  <c r="AG255" i="9"/>
  <c r="AG256" i="9"/>
  <c r="AG257" i="9"/>
  <c r="AG258" i="9"/>
  <c r="AG259" i="9"/>
  <c r="AG260" i="9"/>
  <c r="AG261" i="9"/>
  <c r="AG262" i="9"/>
  <c r="AG263" i="9"/>
  <c r="AG264" i="9"/>
  <c r="AG265" i="9"/>
  <c r="AG266" i="9"/>
  <c r="AG267" i="9"/>
  <c r="AG268" i="9"/>
  <c r="AG269" i="9"/>
  <c r="AG270" i="9"/>
  <c r="AG271" i="9"/>
  <c r="AG272" i="9"/>
  <c r="AG273" i="9"/>
  <c r="AG274" i="9"/>
  <c r="AG275" i="9"/>
  <c r="AG276" i="9"/>
  <c r="AG277" i="9"/>
  <c r="AG278" i="9"/>
  <c r="AG279" i="9"/>
  <c r="AG280" i="9"/>
  <c r="AG281" i="9"/>
  <c r="AG282" i="9"/>
  <c r="AG283" i="9"/>
  <c r="AG284" i="9"/>
  <c r="AG285" i="9"/>
  <c r="AG286" i="9"/>
  <c r="AG287" i="9"/>
  <c r="AG288" i="9"/>
  <c r="AG289" i="9"/>
  <c r="AG290" i="9"/>
  <c r="AG291" i="9"/>
  <c r="AG292" i="9"/>
  <c r="AG293" i="9"/>
  <c r="AG294" i="9"/>
  <c r="AG295" i="9"/>
  <c r="AG296" i="9"/>
  <c r="AG297" i="9"/>
  <c r="AG298" i="9"/>
  <c r="AG299" i="9"/>
  <c r="AG300" i="9"/>
  <c r="AG301" i="9"/>
  <c r="AG302" i="9"/>
  <c r="AG303" i="9"/>
  <c r="AG304" i="9"/>
  <c r="AG305" i="9"/>
  <c r="AG306" i="9"/>
  <c r="AG307" i="9"/>
  <c r="AG308" i="9"/>
  <c r="AG309" i="9"/>
  <c r="AG310" i="9"/>
  <c r="AG311" i="9"/>
  <c r="AG312" i="9"/>
  <c r="AG313" i="9"/>
  <c r="AG314" i="9"/>
  <c r="AG315" i="9"/>
  <c r="AG316" i="9"/>
  <c r="AG317" i="9"/>
  <c r="AG318" i="9"/>
  <c r="AG319" i="9"/>
  <c r="AG320" i="9"/>
  <c r="AG321" i="9"/>
  <c r="AG322" i="9"/>
  <c r="AG323" i="9"/>
  <c r="AG324" i="9"/>
  <c r="AG325" i="9"/>
  <c r="AG326" i="9"/>
  <c r="AG327" i="9"/>
  <c r="AG328" i="9"/>
  <c r="AG329" i="9"/>
  <c r="AG330" i="9"/>
  <c r="AG331" i="9"/>
  <c r="AG332" i="9"/>
  <c r="AG333" i="9"/>
  <c r="AG334" i="9"/>
  <c r="AG335" i="9"/>
  <c r="AG336" i="9"/>
  <c r="AG337" i="9"/>
  <c r="AG338" i="9"/>
  <c r="AG339" i="9"/>
  <c r="AG340" i="9"/>
  <c r="AG341" i="9"/>
  <c r="AG342" i="9"/>
  <c r="AG343" i="9"/>
  <c r="AG344" i="9"/>
  <c r="AG345" i="9"/>
  <c r="AG346" i="9"/>
  <c r="AG347" i="9"/>
  <c r="AG348" i="9"/>
  <c r="AG349" i="9"/>
  <c r="AG350" i="9"/>
  <c r="AG351" i="9"/>
  <c r="AG352" i="9"/>
  <c r="AG353" i="9"/>
  <c r="AG354" i="9"/>
  <c r="AG355" i="9"/>
  <c r="AG356" i="9"/>
  <c r="AG357" i="9"/>
  <c r="AG358" i="9"/>
  <c r="AG359" i="9"/>
  <c r="AG360" i="9"/>
  <c r="AG361" i="9"/>
  <c r="AG362" i="9"/>
  <c r="AG363" i="9"/>
  <c r="AG364" i="9"/>
  <c r="AG365" i="9"/>
  <c r="AG366" i="9"/>
  <c r="AG367" i="9"/>
  <c r="AG368" i="9"/>
  <c r="AG369" i="9"/>
  <c r="AG370" i="9"/>
  <c r="AG371" i="9"/>
  <c r="AG372" i="9"/>
  <c r="AG373" i="9"/>
  <c r="AG374" i="9"/>
  <c r="AG375" i="9"/>
  <c r="AG376" i="9"/>
  <c r="AG377" i="9"/>
  <c r="AG378" i="9"/>
  <c r="AG379" i="9"/>
  <c r="AG380" i="9"/>
  <c r="AG381" i="9"/>
  <c r="AG382" i="9"/>
  <c r="AG383" i="9"/>
  <c r="AG384" i="9"/>
  <c r="AG385" i="9"/>
  <c r="AG386" i="9"/>
  <c r="AG387" i="9"/>
  <c r="AG388" i="9"/>
  <c r="AG389" i="9"/>
  <c r="AG390" i="9"/>
  <c r="AG391" i="9"/>
  <c r="AG392" i="9"/>
  <c r="AG393" i="9"/>
  <c r="AG394" i="9"/>
  <c r="AG395" i="9"/>
  <c r="AG396" i="9"/>
  <c r="AG397" i="9"/>
  <c r="AG398" i="9"/>
  <c r="AG399" i="9"/>
  <c r="AG400" i="9"/>
  <c r="AG401" i="9"/>
  <c r="AG402" i="9"/>
  <c r="AG403" i="9"/>
  <c r="AG404" i="9"/>
  <c r="AG405" i="9"/>
  <c r="AG406" i="9"/>
  <c r="AG407" i="9"/>
  <c r="AG408" i="9"/>
  <c r="AG409" i="9"/>
  <c r="AG410" i="9"/>
  <c r="AG411" i="9"/>
  <c r="AG412" i="9"/>
  <c r="AG413" i="9"/>
  <c r="AG414" i="9"/>
  <c r="AG415" i="9"/>
  <c r="AG416" i="9"/>
  <c r="AG417" i="9"/>
  <c r="AG418" i="9"/>
  <c r="AG419" i="9"/>
  <c r="AG420" i="9"/>
  <c r="AG421" i="9"/>
  <c r="AG422" i="9"/>
  <c r="AG423" i="9"/>
  <c r="AG424" i="9"/>
  <c r="AG425" i="9"/>
  <c r="AG426" i="9"/>
  <c r="AG427" i="9"/>
  <c r="AG428" i="9"/>
  <c r="AG429" i="9"/>
  <c r="AG430" i="9"/>
  <c r="AG431" i="9"/>
  <c r="AG432" i="9"/>
  <c r="AG433" i="9"/>
  <c r="AG434" i="9"/>
  <c r="AG435" i="9"/>
  <c r="AG436" i="9"/>
  <c r="AG437" i="9"/>
  <c r="AG438" i="9"/>
  <c r="AG439" i="9"/>
  <c r="AG440" i="9"/>
  <c r="AG441" i="9"/>
  <c r="AG442" i="9"/>
  <c r="AG443" i="9"/>
  <c r="AG444" i="9"/>
  <c r="AG445" i="9"/>
  <c r="AG446" i="9"/>
  <c r="AG447" i="9"/>
  <c r="AG448" i="9"/>
  <c r="AG449" i="9"/>
  <c r="AG450" i="9"/>
  <c r="AG451" i="9"/>
  <c r="AG452" i="9"/>
  <c r="AG453" i="9"/>
  <c r="AG454" i="9"/>
  <c r="AG455" i="9"/>
  <c r="AG456" i="9"/>
  <c r="AG457" i="9"/>
  <c r="AG458" i="9"/>
  <c r="AG459" i="9"/>
  <c r="AG460" i="9"/>
  <c r="AG461" i="9"/>
  <c r="AG462" i="9"/>
  <c r="AG463" i="9"/>
  <c r="AG464" i="9"/>
  <c r="AG465" i="9"/>
  <c r="AG466" i="9"/>
  <c r="AG467" i="9"/>
  <c r="AG468" i="9"/>
  <c r="AG469" i="9"/>
  <c r="AG470" i="9"/>
  <c r="AG471" i="9"/>
  <c r="AG472" i="9"/>
  <c r="AG473" i="9"/>
  <c r="AG474" i="9"/>
  <c r="AG475" i="9"/>
  <c r="AG476" i="9"/>
  <c r="AG477" i="9"/>
  <c r="AG478" i="9"/>
  <c r="AG479" i="9"/>
  <c r="AG480" i="9"/>
  <c r="AG481" i="9"/>
  <c r="AG482" i="9"/>
  <c r="AG483" i="9"/>
  <c r="AG484" i="9"/>
  <c r="AG485" i="9"/>
  <c r="AG486" i="9"/>
  <c r="AG487" i="9"/>
  <c r="AG488" i="9"/>
  <c r="AG489" i="9"/>
  <c r="AG490" i="9"/>
  <c r="AG491" i="9"/>
  <c r="AG492" i="9"/>
  <c r="AG493" i="9"/>
  <c r="AG494" i="9"/>
  <c r="AG495" i="9"/>
  <c r="AG496" i="9"/>
  <c r="AG497" i="9"/>
  <c r="AG498" i="9"/>
  <c r="AG499" i="9"/>
  <c r="AG500" i="9"/>
  <c r="AG501" i="9"/>
  <c r="AG502" i="9"/>
  <c r="AG503" i="9"/>
  <c r="AG504" i="9"/>
  <c r="AG505" i="9"/>
  <c r="AG506" i="9"/>
  <c r="AG507" i="9"/>
  <c r="AG508" i="9"/>
  <c r="AG509" i="9"/>
  <c r="AG510" i="9"/>
  <c r="AG511" i="9"/>
  <c r="AG512" i="9"/>
  <c r="AG513" i="9"/>
  <c r="AG514" i="9"/>
  <c r="AG515" i="9"/>
  <c r="AG516" i="9"/>
  <c r="AG517" i="9"/>
  <c r="AG518" i="9"/>
  <c r="AG519" i="9"/>
  <c r="AG520" i="9"/>
  <c r="AG521" i="9"/>
  <c r="AG522" i="9"/>
  <c r="AG523" i="9"/>
  <c r="AG524" i="9"/>
  <c r="AG525" i="9"/>
  <c r="AG526" i="9"/>
  <c r="AG527" i="9"/>
  <c r="AG528" i="9"/>
  <c r="AG529" i="9"/>
  <c r="AG530" i="9"/>
  <c r="AG531" i="9"/>
  <c r="AG532" i="9"/>
  <c r="AG533" i="9"/>
  <c r="AG534" i="9"/>
  <c r="AG535" i="9"/>
  <c r="AG536" i="9"/>
  <c r="AG537" i="9"/>
  <c r="AG538" i="9"/>
  <c r="AG539" i="9"/>
  <c r="AG540" i="9"/>
  <c r="AG541" i="9"/>
  <c r="AG542" i="9"/>
  <c r="AG543" i="9"/>
  <c r="AG544" i="9"/>
  <c r="AG545" i="9"/>
  <c r="AG546" i="9"/>
  <c r="AG547" i="9"/>
  <c r="AG548" i="9"/>
  <c r="AG549" i="9"/>
  <c r="AG550" i="9"/>
  <c r="AG551" i="9"/>
  <c r="AG552" i="9"/>
  <c r="AG553" i="9"/>
  <c r="AG554" i="9"/>
  <c r="AG555" i="9"/>
  <c r="AG556" i="9"/>
  <c r="AG557" i="9"/>
  <c r="AG558" i="9"/>
  <c r="AG559" i="9"/>
  <c r="AG560" i="9"/>
  <c r="AG561" i="9"/>
  <c r="AG562" i="9"/>
  <c r="AG563" i="9"/>
  <c r="AG564" i="9"/>
  <c r="AG565" i="9"/>
  <c r="AG566" i="9"/>
  <c r="AG567" i="9"/>
  <c r="AG568" i="9"/>
  <c r="AG569" i="9"/>
  <c r="AG570" i="9"/>
  <c r="AG571" i="9"/>
  <c r="AG572" i="9"/>
  <c r="AG573" i="9"/>
  <c r="AG574" i="9"/>
  <c r="AG575" i="9"/>
  <c r="AG576" i="9"/>
  <c r="AG577" i="9"/>
  <c r="AG578" i="9"/>
  <c r="AG579" i="9"/>
  <c r="AG580" i="9"/>
  <c r="AG581" i="9"/>
  <c r="AG582" i="9"/>
  <c r="AG583" i="9"/>
  <c r="AG584" i="9"/>
  <c r="AG585" i="9"/>
  <c r="AG586" i="9"/>
  <c r="AG587" i="9"/>
  <c r="AG588" i="9"/>
  <c r="AG589" i="9"/>
  <c r="AG590" i="9"/>
  <c r="AG591" i="9"/>
  <c r="AG592" i="9"/>
  <c r="AG593" i="9"/>
  <c r="AG594" i="9"/>
  <c r="AG595" i="9"/>
  <c r="AG596" i="9"/>
  <c r="AG597" i="9"/>
  <c r="AG598" i="9"/>
  <c r="AG599" i="9"/>
  <c r="AG600" i="9"/>
  <c r="AG601" i="9"/>
  <c r="AG602" i="9"/>
  <c r="AG603" i="9"/>
  <c r="AG604" i="9"/>
  <c r="AG605" i="9"/>
  <c r="AG606" i="9"/>
  <c r="AG607" i="9"/>
  <c r="AG608" i="9"/>
  <c r="AG609" i="9"/>
  <c r="AG610" i="9"/>
  <c r="AG611" i="9"/>
  <c r="AG612" i="9"/>
  <c r="AG613" i="9"/>
  <c r="AG614" i="9"/>
  <c r="AG615" i="9"/>
  <c r="AG616" i="9"/>
  <c r="AG617" i="9"/>
  <c r="AG618" i="9"/>
  <c r="AG619" i="9"/>
  <c r="AG620" i="9"/>
  <c r="AG621" i="9"/>
  <c r="AG622" i="9"/>
  <c r="AG623" i="9"/>
  <c r="AG624" i="9"/>
  <c r="AG625" i="9"/>
  <c r="AG626" i="9"/>
  <c r="AG627" i="9"/>
  <c r="AG628" i="9"/>
  <c r="AG629" i="9"/>
  <c r="AG630" i="9"/>
  <c r="AG631" i="9"/>
  <c r="AG632" i="9"/>
  <c r="AG633" i="9"/>
  <c r="AG634" i="9"/>
  <c r="AG635" i="9"/>
  <c r="AG636" i="9"/>
  <c r="AG637" i="9"/>
  <c r="AG638" i="9"/>
  <c r="AG639" i="9"/>
  <c r="AG640" i="9"/>
  <c r="AG641" i="9"/>
  <c r="AG642" i="9"/>
  <c r="AG643" i="9"/>
  <c r="AG644" i="9"/>
  <c r="AG645" i="9"/>
  <c r="AG646" i="9"/>
  <c r="AG647" i="9"/>
  <c r="AG648" i="9"/>
  <c r="AG649" i="9"/>
  <c r="AG650" i="9"/>
  <c r="AG651" i="9"/>
  <c r="AG652" i="9"/>
  <c r="AG653" i="9"/>
  <c r="AG654" i="9"/>
  <c r="AG655" i="9"/>
  <c r="AG656" i="9"/>
  <c r="AG657" i="9"/>
  <c r="AG658" i="9"/>
  <c r="AG659" i="9"/>
  <c r="AG660" i="9"/>
  <c r="AG661" i="9"/>
  <c r="AG662" i="9"/>
  <c r="AG663" i="9"/>
  <c r="AG664" i="9"/>
  <c r="AG665" i="9"/>
  <c r="AG666" i="9"/>
  <c r="AG667" i="9"/>
  <c r="AG668" i="9"/>
  <c r="AG669" i="9"/>
  <c r="AG670" i="9"/>
  <c r="AG671" i="9"/>
  <c r="AG672" i="9"/>
  <c r="AG673" i="9"/>
  <c r="AG674" i="9"/>
  <c r="AG675" i="9"/>
  <c r="AG676" i="9"/>
  <c r="AG677" i="9"/>
  <c r="AG678" i="9"/>
  <c r="AG679" i="9"/>
  <c r="AG680" i="9"/>
  <c r="AG681" i="9"/>
  <c r="AG682" i="9"/>
  <c r="AG683" i="9"/>
  <c r="AG684" i="9"/>
  <c r="AG685" i="9"/>
  <c r="AG686" i="9"/>
  <c r="AG687" i="9"/>
  <c r="AG688" i="9"/>
  <c r="AG689" i="9"/>
  <c r="AG690" i="9"/>
  <c r="AG691" i="9"/>
  <c r="AG692" i="9"/>
  <c r="AG693" i="9"/>
  <c r="AG694" i="9"/>
  <c r="AG695" i="9"/>
  <c r="AG696" i="9"/>
  <c r="AG697" i="9"/>
  <c r="AG698" i="9"/>
  <c r="AG699" i="9"/>
  <c r="AG700" i="9"/>
  <c r="AG701" i="9"/>
  <c r="AG702" i="9"/>
  <c r="AG703" i="9"/>
  <c r="AG704" i="9"/>
  <c r="AG705" i="9"/>
  <c r="AG706" i="9"/>
  <c r="AG707" i="9"/>
  <c r="AG708" i="9"/>
  <c r="AG709" i="9"/>
  <c r="AG710" i="9"/>
  <c r="AG711" i="9"/>
  <c r="AG712" i="9"/>
  <c r="AG713" i="9"/>
  <c r="AG714" i="9"/>
  <c r="AG715" i="9"/>
  <c r="AG716" i="9"/>
  <c r="AG717" i="9"/>
  <c r="AG718" i="9"/>
  <c r="AG719" i="9"/>
  <c r="AG720" i="9"/>
  <c r="AG721" i="9"/>
  <c r="AG722" i="9"/>
  <c r="AG723" i="9"/>
  <c r="AG724" i="9"/>
  <c r="AG725" i="9"/>
  <c r="AG726" i="9"/>
  <c r="AG727" i="9"/>
  <c r="AG728" i="9"/>
  <c r="AG729" i="9"/>
  <c r="AG730" i="9"/>
  <c r="AG731" i="9"/>
  <c r="AG732" i="9"/>
  <c r="AG733" i="9"/>
  <c r="AG734" i="9"/>
  <c r="AG735" i="9"/>
  <c r="AG736" i="9"/>
  <c r="AG737" i="9"/>
  <c r="AG738" i="9"/>
  <c r="AG739" i="9"/>
  <c r="AG740" i="9"/>
  <c r="AG741" i="9"/>
  <c r="AG742" i="9"/>
  <c r="AG743" i="9"/>
  <c r="AG744" i="9"/>
  <c r="AG745" i="9"/>
  <c r="AG746" i="9"/>
  <c r="AG747" i="9"/>
  <c r="AG748" i="9"/>
  <c r="AG749" i="9"/>
  <c r="AG750" i="9"/>
  <c r="AG751" i="9"/>
  <c r="AG752" i="9"/>
  <c r="AG753" i="9"/>
  <c r="AG754" i="9"/>
  <c r="AG755" i="9"/>
  <c r="AG756" i="9"/>
  <c r="AG757" i="9"/>
  <c r="AG758" i="9"/>
  <c r="AG759" i="9"/>
  <c r="AG760" i="9"/>
  <c r="AG761" i="9"/>
  <c r="AG762" i="9"/>
  <c r="AG763" i="9"/>
  <c r="AG764" i="9"/>
  <c r="AG765" i="9"/>
  <c r="AG766" i="9"/>
  <c r="AG767" i="9"/>
  <c r="AG768" i="9"/>
  <c r="AG769" i="9"/>
  <c r="AG770" i="9"/>
  <c r="AG771" i="9"/>
  <c r="AG772" i="9"/>
  <c r="AG773" i="9"/>
  <c r="AG774" i="9"/>
  <c r="AG775" i="9"/>
  <c r="AG776" i="9"/>
  <c r="AG777" i="9"/>
  <c r="AG778" i="9"/>
  <c r="AG779" i="9"/>
  <c r="AG780" i="9"/>
  <c r="AG781" i="9"/>
  <c r="AG782" i="9"/>
  <c r="AG783" i="9"/>
  <c r="AG784" i="9"/>
  <c r="AG785" i="9"/>
  <c r="AG786" i="9"/>
  <c r="AG787" i="9"/>
  <c r="AG788" i="9"/>
  <c r="AG789" i="9"/>
  <c r="AG790" i="9"/>
  <c r="AG791" i="9"/>
  <c r="AG792" i="9"/>
  <c r="AG793" i="9"/>
  <c r="AG794" i="9"/>
  <c r="AG795" i="9"/>
  <c r="AG796" i="9"/>
  <c r="AG797" i="9"/>
  <c r="AG798" i="9"/>
  <c r="AG799" i="9"/>
  <c r="AG800" i="9"/>
  <c r="AG801" i="9"/>
  <c r="AG802" i="9"/>
  <c r="AG803" i="9"/>
  <c r="AG804" i="9"/>
  <c r="AG805" i="9"/>
  <c r="AG806" i="9"/>
  <c r="AG807" i="9"/>
  <c r="AG808" i="9"/>
  <c r="AG809" i="9"/>
  <c r="AG810" i="9"/>
  <c r="AG811" i="9"/>
  <c r="AG812" i="9"/>
  <c r="AG813" i="9"/>
  <c r="AG814" i="9"/>
  <c r="AG815" i="9"/>
  <c r="AG816" i="9"/>
  <c r="AG817" i="9"/>
  <c r="AG818" i="9"/>
  <c r="AG819" i="9"/>
  <c r="AG820" i="9"/>
  <c r="AG821" i="9"/>
  <c r="AG822" i="9"/>
  <c r="AG823" i="9"/>
  <c r="AG824" i="9"/>
  <c r="AG825" i="9"/>
  <c r="AG826" i="9"/>
  <c r="AG827" i="9"/>
  <c r="AG828" i="9"/>
  <c r="AG829" i="9"/>
  <c r="AG830" i="9"/>
  <c r="AG831" i="9"/>
  <c r="AG832" i="9"/>
  <c r="AG833" i="9"/>
  <c r="AG834" i="9"/>
  <c r="AG835" i="9"/>
  <c r="AG836" i="9"/>
  <c r="AG837" i="9"/>
  <c r="AG838" i="9"/>
  <c r="AG839" i="9"/>
  <c r="AG840" i="9"/>
  <c r="AG841" i="9"/>
  <c r="AG842" i="9"/>
  <c r="AG843" i="9"/>
  <c r="AG844" i="9"/>
  <c r="AG845" i="9"/>
  <c r="AG846" i="9"/>
  <c r="AG847" i="9"/>
  <c r="AG848" i="9"/>
  <c r="AG849" i="9"/>
  <c r="AG850" i="9"/>
  <c r="AG851" i="9"/>
  <c r="AG852" i="9"/>
  <c r="AG853" i="9"/>
  <c r="AG854" i="9"/>
  <c r="AG855" i="9"/>
  <c r="AG856" i="9"/>
  <c r="AG857" i="9"/>
  <c r="AG858" i="9"/>
  <c r="AG859" i="9"/>
  <c r="AG860" i="9"/>
  <c r="AG861" i="9"/>
  <c r="AG862" i="9"/>
  <c r="AG863" i="9"/>
  <c r="AG864" i="9"/>
  <c r="AG865" i="9"/>
  <c r="AG866" i="9"/>
  <c r="AG867" i="9"/>
  <c r="AG868" i="9"/>
  <c r="AG869" i="9"/>
  <c r="AG870" i="9"/>
  <c r="AG871" i="9"/>
  <c r="AG872" i="9"/>
  <c r="AG873" i="9"/>
  <c r="AG874" i="9"/>
  <c r="AG875" i="9"/>
  <c r="AG876" i="9"/>
  <c r="AG877" i="9"/>
  <c r="AG878" i="9"/>
  <c r="AG879" i="9"/>
  <c r="AG880" i="9"/>
  <c r="AG881" i="9"/>
  <c r="AG882" i="9"/>
  <c r="AG883" i="9"/>
  <c r="AG884" i="9"/>
  <c r="AG885" i="9"/>
  <c r="AG886" i="9"/>
  <c r="AG887" i="9"/>
  <c r="AG888" i="9"/>
  <c r="AG889" i="9"/>
  <c r="AG890" i="9"/>
  <c r="AG891" i="9"/>
  <c r="AG892" i="9"/>
  <c r="AG893" i="9"/>
  <c r="AG894" i="9"/>
  <c r="AG895" i="9"/>
  <c r="AG896" i="9"/>
  <c r="AG897" i="9"/>
  <c r="AG898" i="9"/>
  <c r="AG899" i="9"/>
  <c r="AG900" i="9"/>
  <c r="AG901" i="9"/>
  <c r="AG902" i="9"/>
  <c r="AG903" i="9"/>
  <c r="AG904" i="9"/>
  <c r="AG905" i="9"/>
  <c r="AG906" i="9"/>
  <c r="AG907" i="9"/>
  <c r="AG908" i="9"/>
  <c r="AG909" i="9"/>
  <c r="AG910" i="9"/>
  <c r="AG911" i="9"/>
  <c r="AG912" i="9"/>
  <c r="AG913" i="9"/>
  <c r="AG914" i="9"/>
  <c r="AG915" i="9"/>
  <c r="AG916" i="9"/>
  <c r="AG917" i="9"/>
  <c r="AG918" i="9"/>
  <c r="AG919" i="9"/>
  <c r="AG920" i="9"/>
  <c r="AG921" i="9"/>
  <c r="AG922" i="9"/>
  <c r="AG923" i="9"/>
  <c r="AG924" i="9"/>
  <c r="AG925" i="9"/>
  <c r="AG926" i="9"/>
  <c r="AG927" i="9"/>
  <c r="AG928" i="9"/>
  <c r="AG929" i="9"/>
  <c r="AG930" i="9"/>
  <c r="AG931" i="9"/>
  <c r="AG932" i="9"/>
  <c r="AG933" i="9"/>
  <c r="AG934" i="9"/>
  <c r="AG935" i="9"/>
  <c r="AG936" i="9"/>
  <c r="AG937" i="9"/>
  <c r="AG938" i="9"/>
  <c r="AG939" i="9"/>
  <c r="AG940" i="9"/>
  <c r="AG941" i="9"/>
  <c r="AG942" i="9"/>
  <c r="AG943" i="9"/>
  <c r="AG944" i="9"/>
  <c r="AG945" i="9"/>
  <c r="AG946" i="9"/>
  <c r="AG947" i="9"/>
  <c r="AG948" i="9"/>
  <c r="AG949" i="9"/>
  <c r="AG950" i="9"/>
  <c r="AG951" i="9"/>
  <c r="AG952" i="9"/>
  <c r="AG953" i="9"/>
  <c r="AG954" i="9"/>
  <c r="AG955" i="9"/>
  <c r="AG956" i="9"/>
  <c r="AG957" i="9"/>
  <c r="AG958" i="9"/>
  <c r="AG959" i="9"/>
  <c r="AG960" i="9"/>
  <c r="AG961" i="9"/>
  <c r="AG962" i="9"/>
  <c r="AG963" i="9"/>
  <c r="AG964" i="9"/>
  <c r="AG965" i="9"/>
  <c r="AG966" i="9"/>
  <c r="AG967" i="9"/>
  <c r="AG968" i="9"/>
  <c r="AG969" i="9"/>
  <c r="AG970" i="9"/>
  <c r="AG971" i="9"/>
  <c r="AG972" i="9"/>
  <c r="AG973" i="9"/>
  <c r="AG974" i="9"/>
  <c r="AG975" i="9"/>
  <c r="AG976" i="9"/>
  <c r="AG977" i="9"/>
  <c r="AG978" i="9"/>
  <c r="AG979" i="9"/>
  <c r="AG980" i="9"/>
  <c r="AG981" i="9"/>
  <c r="AG982" i="9"/>
  <c r="AG983" i="9"/>
  <c r="AG984" i="9"/>
  <c r="AG985" i="9"/>
  <c r="AG986" i="9"/>
  <c r="AG987" i="9"/>
  <c r="AG988" i="9"/>
  <c r="AG989" i="9"/>
  <c r="AG990" i="9"/>
  <c r="AG991" i="9"/>
  <c r="AG992" i="9"/>
  <c r="AG993" i="9"/>
  <c r="AG994" i="9"/>
  <c r="AG995" i="9"/>
  <c r="AG996" i="9"/>
  <c r="AG997" i="9"/>
  <c r="AG998" i="9"/>
  <c r="AG999" i="9"/>
  <c r="AG1000" i="9"/>
  <c r="AG1001" i="9"/>
  <c r="AG1002" i="9"/>
  <c r="AG1003" i="9"/>
  <c r="AG1004" i="9"/>
  <c r="AG1005" i="9"/>
  <c r="AG1006" i="9"/>
  <c r="AG1007" i="9"/>
  <c r="AG1008" i="9"/>
  <c r="AG1009" i="9"/>
  <c r="AG1010" i="9"/>
  <c r="AG1011" i="9"/>
  <c r="AG1012" i="9"/>
  <c r="AG1013" i="9"/>
  <c r="AG1014" i="9"/>
  <c r="AG1015" i="9"/>
  <c r="AG1016" i="9"/>
  <c r="AG1017" i="9"/>
  <c r="AG1018" i="9"/>
  <c r="AG1019" i="9"/>
  <c r="AG1020" i="9"/>
  <c r="AG1021" i="9"/>
  <c r="AG1022" i="9"/>
  <c r="AG1023" i="9"/>
  <c r="AG1024" i="9"/>
  <c r="AG1025" i="9"/>
  <c r="AG1026" i="9"/>
  <c r="AG1027" i="9"/>
  <c r="AG1028" i="9"/>
  <c r="AG1029" i="9"/>
  <c r="AG1030" i="9"/>
  <c r="AG1031" i="9"/>
  <c r="AG1032" i="9"/>
  <c r="AG1033" i="9"/>
  <c r="AG1034" i="9"/>
  <c r="AG1035" i="9"/>
  <c r="AG1036" i="9"/>
  <c r="AG1037" i="9"/>
  <c r="AG1038" i="9"/>
  <c r="AG1039" i="9"/>
  <c r="AG1040" i="9"/>
  <c r="AG1041" i="9"/>
  <c r="AG1042" i="9"/>
  <c r="AG1043" i="9"/>
  <c r="AG1044" i="9"/>
  <c r="AG1045" i="9"/>
  <c r="AG1046" i="9"/>
  <c r="AG1047" i="9"/>
  <c r="AG1048" i="9"/>
  <c r="AG1049" i="9"/>
  <c r="AG1050" i="9"/>
  <c r="AG1051" i="9"/>
  <c r="AG1052" i="9"/>
  <c r="AG1053" i="9"/>
  <c r="AG1054" i="9"/>
  <c r="AG1055" i="9"/>
  <c r="AG1056" i="9"/>
  <c r="AG1057" i="9"/>
  <c r="AG1058" i="9"/>
  <c r="AG1059" i="9"/>
  <c r="AG1060" i="9"/>
  <c r="AG1061" i="9"/>
  <c r="AG1062" i="9"/>
  <c r="AG1063" i="9"/>
  <c r="AG1064" i="9"/>
  <c r="AG1065" i="9"/>
  <c r="AG1066" i="9"/>
  <c r="AG1067" i="9"/>
  <c r="AG1068" i="9"/>
  <c r="AG1069" i="9"/>
  <c r="AG1070" i="9"/>
  <c r="AG1071" i="9"/>
  <c r="AG1072" i="9"/>
  <c r="AG1073" i="9"/>
  <c r="AG1074" i="9"/>
  <c r="AG1075" i="9"/>
  <c r="AG1076" i="9"/>
  <c r="AG1077" i="9"/>
  <c r="AG1078" i="9"/>
  <c r="AG1079" i="9"/>
  <c r="AG1080" i="9"/>
  <c r="AG1081" i="9"/>
  <c r="AG1082" i="9"/>
  <c r="AG1083" i="9"/>
  <c r="AG1084" i="9"/>
  <c r="AG1085" i="9"/>
  <c r="AG1086" i="9"/>
  <c r="AG1087" i="9"/>
  <c r="AG1088" i="9"/>
  <c r="AG1089" i="9"/>
  <c r="AG1090" i="9"/>
  <c r="AG1091" i="9"/>
  <c r="AG1092" i="9"/>
  <c r="AG1093" i="9"/>
  <c r="AG1094" i="9"/>
  <c r="AG1095" i="9"/>
  <c r="AG1096" i="9"/>
  <c r="AG1097" i="9"/>
  <c r="AG1098" i="9"/>
  <c r="AG1099" i="9"/>
  <c r="AG1100" i="9"/>
  <c r="AG1101" i="9"/>
  <c r="AG1102" i="9"/>
  <c r="AG1103" i="9"/>
  <c r="AG1104" i="9"/>
  <c r="AG1105" i="9"/>
  <c r="AG1106" i="9"/>
  <c r="AG1107" i="9"/>
  <c r="AG1108" i="9"/>
  <c r="AG1109" i="9"/>
  <c r="AG1110" i="9"/>
  <c r="AG1111" i="9"/>
  <c r="AG1112" i="9"/>
  <c r="AG1113" i="9"/>
  <c r="AG1114" i="9"/>
  <c r="AG1115" i="9"/>
  <c r="AG1116" i="9"/>
  <c r="AG1117" i="9"/>
  <c r="AG1118" i="9"/>
  <c r="AG1119" i="9"/>
  <c r="AG1120" i="9"/>
  <c r="AG1121" i="9"/>
  <c r="AG1122" i="9"/>
  <c r="AG1123" i="9"/>
  <c r="AG1124" i="9"/>
  <c r="AG1125" i="9"/>
  <c r="AG1126" i="9"/>
  <c r="AG1127" i="9"/>
  <c r="AG1128" i="9"/>
  <c r="AG1129" i="9"/>
  <c r="AG1130" i="9"/>
  <c r="AG1131" i="9"/>
  <c r="AG1132" i="9"/>
  <c r="AG1133" i="9"/>
  <c r="AG1134" i="9"/>
  <c r="AG1135" i="9"/>
  <c r="AG1136" i="9"/>
  <c r="AG1137" i="9"/>
  <c r="AG1138" i="9"/>
  <c r="AG1139" i="9"/>
  <c r="AG1140" i="9"/>
  <c r="AG1141" i="9"/>
  <c r="AG1142" i="9"/>
  <c r="AG1143" i="9"/>
  <c r="AG1144" i="9"/>
  <c r="AG1145" i="9"/>
  <c r="AG1146" i="9"/>
  <c r="AG1147" i="9"/>
  <c r="AG1148" i="9"/>
  <c r="AG1149" i="9"/>
  <c r="AG1150" i="9"/>
  <c r="AG1151" i="9"/>
  <c r="AG1152" i="9"/>
  <c r="AG1153" i="9"/>
  <c r="AG1154" i="9"/>
  <c r="AG1155" i="9"/>
  <c r="AG1156" i="9"/>
  <c r="AG1157" i="9"/>
  <c r="AG1158" i="9"/>
  <c r="AG1159" i="9"/>
  <c r="AG1160" i="9"/>
  <c r="AG1161" i="9"/>
  <c r="AG1162" i="9"/>
  <c r="AG1163" i="9"/>
  <c r="AG1164" i="9"/>
  <c r="AG1165" i="9"/>
  <c r="AG1166" i="9"/>
  <c r="AG1167" i="9"/>
  <c r="AG1168" i="9"/>
  <c r="AG1169" i="9"/>
  <c r="AG1170" i="9"/>
  <c r="AG1171" i="9"/>
  <c r="AG1172" i="9"/>
  <c r="AG1173" i="9"/>
  <c r="AG1174" i="9"/>
  <c r="AG1175" i="9"/>
  <c r="AG1176" i="9"/>
  <c r="AG1177" i="9"/>
  <c r="AH2" i="9"/>
  <c r="AH3" i="9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H54" i="9"/>
  <c r="AH55" i="9"/>
  <c r="AH56" i="9"/>
  <c r="AH57" i="9"/>
  <c r="AH58" i="9"/>
  <c r="AH59" i="9"/>
  <c r="AH60" i="9"/>
  <c r="AH61" i="9"/>
  <c r="AH62" i="9"/>
  <c r="AH63" i="9"/>
  <c r="AH64" i="9"/>
  <c r="AH65" i="9"/>
  <c r="AH66" i="9"/>
  <c r="AH67" i="9"/>
  <c r="AH68" i="9"/>
  <c r="AH69" i="9"/>
  <c r="AH70" i="9"/>
  <c r="AH71" i="9"/>
  <c r="AH72" i="9"/>
  <c r="AH73" i="9"/>
  <c r="AH74" i="9"/>
  <c r="AH75" i="9"/>
  <c r="AH76" i="9"/>
  <c r="AH77" i="9"/>
  <c r="AH78" i="9"/>
  <c r="AH79" i="9"/>
  <c r="AH80" i="9"/>
  <c r="AH81" i="9"/>
  <c r="AH82" i="9"/>
  <c r="AH83" i="9"/>
  <c r="AH84" i="9"/>
  <c r="AH85" i="9"/>
  <c r="AH86" i="9"/>
  <c r="AH87" i="9"/>
  <c r="AH88" i="9"/>
  <c r="AH89" i="9"/>
  <c r="AH90" i="9"/>
  <c r="AH91" i="9"/>
  <c r="AH92" i="9"/>
  <c r="AH93" i="9"/>
  <c r="AH94" i="9"/>
  <c r="AH95" i="9"/>
  <c r="AH96" i="9"/>
  <c r="AH97" i="9"/>
  <c r="AH98" i="9"/>
  <c r="AH99" i="9"/>
  <c r="AH100" i="9"/>
  <c r="AH101" i="9"/>
  <c r="AH102" i="9"/>
  <c r="AH103" i="9"/>
  <c r="AH104" i="9"/>
  <c r="AH105" i="9"/>
  <c r="AH106" i="9"/>
  <c r="AH107" i="9"/>
  <c r="AH108" i="9"/>
  <c r="AH109" i="9"/>
  <c r="AH110" i="9"/>
  <c r="AH111" i="9"/>
  <c r="AH112" i="9"/>
  <c r="AH113" i="9"/>
  <c r="AH114" i="9"/>
  <c r="AH115" i="9"/>
  <c r="AH116" i="9"/>
  <c r="AH117" i="9"/>
  <c r="AH118" i="9"/>
  <c r="AH119" i="9"/>
  <c r="AH120" i="9"/>
  <c r="AH121" i="9"/>
  <c r="AH122" i="9"/>
  <c r="AH123" i="9"/>
  <c r="AH124" i="9"/>
  <c r="AH125" i="9"/>
  <c r="AH126" i="9"/>
  <c r="AH127" i="9"/>
  <c r="AH128" i="9"/>
  <c r="AH129" i="9"/>
  <c r="AH130" i="9"/>
  <c r="AH131" i="9"/>
  <c r="AH132" i="9"/>
  <c r="AH133" i="9"/>
  <c r="AH134" i="9"/>
  <c r="AH135" i="9"/>
  <c r="AH136" i="9"/>
  <c r="AH137" i="9"/>
  <c r="AH138" i="9"/>
  <c r="AH139" i="9"/>
  <c r="AH140" i="9"/>
  <c r="AH141" i="9"/>
  <c r="AH142" i="9"/>
  <c r="AH143" i="9"/>
  <c r="AH144" i="9"/>
  <c r="AH145" i="9"/>
  <c r="AH146" i="9"/>
  <c r="AH147" i="9"/>
  <c r="AH148" i="9"/>
  <c r="AH149" i="9"/>
  <c r="AH150" i="9"/>
  <c r="AH151" i="9"/>
  <c r="AH152" i="9"/>
  <c r="AH153" i="9"/>
  <c r="AH154" i="9"/>
  <c r="AH155" i="9"/>
  <c r="AH156" i="9"/>
  <c r="AH157" i="9"/>
  <c r="AH158" i="9"/>
  <c r="AH159" i="9"/>
  <c r="AH160" i="9"/>
  <c r="AH161" i="9"/>
  <c r="AH162" i="9"/>
  <c r="AH163" i="9"/>
  <c r="AH164" i="9"/>
  <c r="AH165" i="9"/>
  <c r="AH166" i="9"/>
  <c r="AH167" i="9"/>
  <c r="AH168" i="9"/>
  <c r="AH169" i="9"/>
  <c r="AH170" i="9"/>
  <c r="AH171" i="9"/>
  <c r="AH172" i="9"/>
  <c r="AH173" i="9"/>
  <c r="AH174" i="9"/>
  <c r="AH175" i="9"/>
  <c r="AH176" i="9"/>
  <c r="AH177" i="9"/>
  <c r="AH178" i="9"/>
  <c r="AH179" i="9"/>
  <c r="AH180" i="9"/>
  <c r="AH181" i="9"/>
  <c r="AH182" i="9"/>
  <c r="AH183" i="9"/>
  <c r="AH184" i="9"/>
  <c r="AH185" i="9"/>
  <c r="AH186" i="9"/>
  <c r="AH187" i="9"/>
  <c r="AH188" i="9"/>
  <c r="AH189" i="9"/>
  <c r="AH190" i="9"/>
  <c r="AH191" i="9"/>
  <c r="AH192" i="9"/>
  <c r="AH193" i="9"/>
  <c r="AH194" i="9"/>
  <c r="AH195" i="9"/>
  <c r="AH196" i="9"/>
  <c r="AH197" i="9"/>
  <c r="AH198" i="9"/>
  <c r="AH199" i="9"/>
  <c r="AH200" i="9"/>
  <c r="AH201" i="9"/>
  <c r="AH202" i="9"/>
  <c r="AH203" i="9"/>
  <c r="AH204" i="9"/>
  <c r="AH205" i="9"/>
  <c r="AH206" i="9"/>
  <c r="AH207" i="9"/>
  <c r="AH208" i="9"/>
  <c r="AH209" i="9"/>
  <c r="AH210" i="9"/>
  <c r="AH211" i="9"/>
  <c r="AH212" i="9"/>
  <c r="AH213" i="9"/>
  <c r="AH214" i="9"/>
  <c r="AH215" i="9"/>
  <c r="AH216" i="9"/>
  <c r="AH217" i="9"/>
  <c r="AH218" i="9"/>
  <c r="AH219" i="9"/>
  <c r="AH220" i="9"/>
  <c r="AH221" i="9"/>
  <c r="AH222" i="9"/>
  <c r="AH223" i="9"/>
  <c r="AH224" i="9"/>
  <c r="AH225" i="9"/>
  <c r="AH226" i="9"/>
  <c r="AH227" i="9"/>
  <c r="AH228" i="9"/>
  <c r="AH229" i="9"/>
  <c r="AH230" i="9"/>
  <c r="AH231" i="9"/>
  <c r="AH232" i="9"/>
  <c r="AH233" i="9"/>
  <c r="AH234" i="9"/>
  <c r="AH235" i="9"/>
  <c r="AH236" i="9"/>
  <c r="AH237" i="9"/>
  <c r="AH238" i="9"/>
  <c r="AH239" i="9"/>
  <c r="AH240" i="9"/>
  <c r="AH241" i="9"/>
  <c r="AH242" i="9"/>
  <c r="AH243" i="9"/>
  <c r="AH244" i="9"/>
  <c r="AH245" i="9"/>
  <c r="AH246" i="9"/>
  <c r="AH247" i="9"/>
  <c r="AH248" i="9"/>
  <c r="AH249" i="9"/>
  <c r="AH250" i="9"/>
  <c r="AH251" i="9"/>
  <c r="AH252" i="9"/>
  <c r="AH253" i="9"/>
  <c r="AH254" i="9"/>
  <c r="AH255" i="9"/>
  <c r="AH256" i="9"/>
  <c r="AH257" i="9"/>
  <c r="AH258" i="9"/>
  <c r="AH259" i="9"/>
  <c r="AH260" i="9"/>
  <c r="AH261" i="9"/>
  <c r="AH262" i="9"/>
  <c r="AH263" i="9"/>
  <c r="AH264" i="9"/>
  <c r="AH265" i="9"/>
  <c r="AH266" i="9"/>
  <c r="AH267" i="9"/>
  <c r="AH268" i="9"/>
  <c r="AH269" i="9"/>
  <c r="AH270" i="9"/>
  <c r="AH271" i="9"/>
  <c r="AH272" i="9"/>
  <c r="AH273" i="9"/>
  <c r="AH274" i="9"/>
  <c r="AH275" i="9"/>
  <c r="AH276" i="9"/>
  <c r="AH277" i="9"/>
  <c r="AH278" i="9"/>
  <c r="AH279" i="9"/>
  <c r="AH280" i="9"/>
  <c r="AH281" i="9"/>
  <c r="AH282" i="9"/>
  <c r="AH283" i="9"/>
  <c r="AH284" i="9"/>
  <c r="AH285" i="9"/>
  <c r="AH286" i="9"/>
  <c r="AH287" i="9"/>
  <c r="AH288" i="9"/>
  <c r="AH289" i="9"/>
  <c r="AH290" i="9"/>
  <c r="AH291" i="9"/>
  <c r="AH292" i="9"/>
  <c r="AH293" i="9"/>
  <c r="AH294" i="9"/>
  <c r="AH295" i="9"/>
  <c r="AH296" i="9"/>
  <c r="AH297" i="9"/>
  <c r="AH298" i="9"/>
  <c r="AH299" i="9"/>
  <c r="AH300" i="9"/>
  <c r="AH301" i="9"/>
  <c r="AH302" i="9"/>
  <c r="AH303" i="9"/>
  <c r="AH304" i="9"/>
  <c r="AH305" i="9"/>
  <c r="AH306" i="9"/>
  <c r="AH307" i="9"/>
  <c r="AH308" i="9"/>
  <c r="AH309" i="9"/>
  <c r="AH310" i="9"/>
  <c r="AH311" i="9"/>
  <c r="AH312" i="9"/>
  <c r="AH313" i="9"/>
  <c r="AH314" i="9"/>
  <c r="AH315" i="9"/>
  <c r="AH316" i="9"/>
  <c r="AH317" i="9"/>
  <c r="AH318" i="9"/>
  <c r="AH319" i="9"/>
  <c r="AH320" i="9"/>
  <c r="AH321" i="9"/>
  <c r="AH322" i="9"/>
  <c r="AH323" i="9"/>
  <c r="AH324" i="9"/>
  <c r="AH325" i="9"/>
  <c r="AH326" i="9"/>
  <c r="AH327" i="9"/>
  <c r="AH328" i="9"/>
  <c r="AH329" i="9"/>
  <c r="AH330" i="9"/>
  <c r="AH331" i="9"/>
  <c r="AH332" i="9"/>
  <c r="AH333" i="9"/>
  <c r="AH334" i="9"/>
  <c r="AH335" i="9"/>
  <c r="AH336" i="9"/>
  <c r="AH337" i="9"/>
  <c r="AH338" i="9"/>
  <c r="AH339" i="9"/>
  <c r="AH340" i="9"/>
  <c r="AH341" i="9"/>
  <c r="AH342" i="9"/>
  <c r="AH343" i="9"/>
  <c r="AH344" i="9"/>
  <c r="AH345" i="9"/>
  <c r="AH346" i="9"/>
  <c r="AH347" i="9"/>
  <c r="AH348" i="9"/>
  <c r="AH349" i="9"/>
  <c r="AH350" i="9"/>
  <c r="AH351" i="9"/>
  <c r="AH352" i="9"/>
  <c r="AH353" i="9"/>
  <c r="AH354" i="9"/>
  <c r="AH355" i="9"/>
  <c r="AH356" i="9"/>
  <c r="AH357" i="9"/>
  <c r="AH358" i="9"/>
  <c r="AH359" i="9"/>
  <c r="AH360" i="9"/>
  <c r="AH361" i="9"/>
  <c r="AH362" i="9"/>
  <c r="AH363" i="9"/>
  <c r="AH364" i="9"/>
  <c r="AH365" i="9"/>
  <c r="AH366" i="9"/>
  <c r="AH367" i="9"/>
  <c r="AH368" i="9"/>
  <c r="AH369" i="9"/>
  <c r="AH370" i="9"/>
  <c r="AH371" i="9"/>
  <c r="AH372" i="9"/>
  <c r="AH373" i="9"/>
  <c r="AH374" i="9"/>
  <c r="AH375" i="9"/>
  <c r="AH376" i="9"/>
  <c r="AH377" i="9"/>
  <c r="AH378" i="9"/>
  <c r="AH379" i="9"/>
  <c r="AH380" i="9"/>
  <c r="AH381" i="9"/>
  <c r="AH382" i="9"/>
  <c r="AH383" i="9"/>
  <c r="AH384" i="9"/>
  <c r="AH385" i="9"/>
  <c r="AH386" i="9"/>
  <c r="AH387" i="9"/>
  <c r="AH388" i="9"/>
  <c r="AH389" i="9"/>
  <c r="AH390" i="9"/>
  <c r="AH391" i="9"/>
  <c r="AH392" i="9"/>
  <c r="AH393" i="9"/>
  <c r="AH394" i="9"/>
  <c r="AH395" i="9"/>
  <c r="AH396" i="9"/>
  <c r="AH397" i="9"/>
  <c r="AH398" i="9"/>
  <c r="AH399" i="9"/>
  <c r="AH400" i="9"/>
  <c r="AH401" i="9"/>
  <c r="AH402" i="9"/>
  <c r="AH403" i="9"/>
  <c r="AH404" i="9"/>
  <c r="AH405" i="9"/>
  <c r="AH406" i="9"/>
  <c r="AH407" i="9"/>
  <c r="AH408" i="9"/>
  <c r="AH409" i="9"/>
  <c r="AH410" i="9"/>
  <c r="AH411" i="9"/>
  <c r="AH412" i="9"/>
  <c r="AH413" i="9"/>
  <c r="AH414" i="9"/>
  <c r="AH415" i="9"/>
  <c r="AH416" i="9"/>
  <c r="AH417" i="9"/>
  <c r="AH418" i="9"/>
  <c r="AH419" i="9"/>
  <c r="AH420" i="9"/>
  <c r="AH421" i="9"/>
  <c r="AH422" i="9"/>
  <c r="AH423" i="9"/>
  <c r="AH424" i="9"/>
  <c r="AH425" i="9"/>
  <c r="AH426" i="9"/>
  <c r="AH427" i="9"/>
  <c r="AH428" i="9"/>
  <c r="AH429" i="9"/>
  <c r="AH430" i="9"/>
  <c r="AH431" i="9"/>
  <c r="AH432" i="9"/>
  <c r="AH433" i="9"/>
  <c r="AH434" i="9"/>
  <c r="AH435" i="9"/>
  <c r="AH436" i="9"/>
  <c r="AH437" i="9"/>
  <c r="AH438" i="9"/>
  <c r="AH439" i="9"/>
  <c r="AH440" i="9"/>
  <c r="AH441" i="9"/>
  <c r="AH442" i="9"/>
  <c r="AH443" i="9"/>
  <c r="AH444" i="9"/>
  <c r="AH445" i="9"/>
  <c r="AH446" i="9"/>
  <c r="AH447" i="9"/>
  <c r="AH448" i="9"/>
  <c r="AH449" i="9"/>
  <c r="AH450" i="9"/>
  <c r="AH451" i="9"/>
  <c r="AH452" i="9"/>
  <c r="AH453" i="9"/>
  <c r="AH454" i="9"/>
  <c r="AH455" i="9"/>
  <c r="AH456" i="9"/>
  <c r="AH457" i="9"/>
  <c r="AH458" i="9"/>
  <c r="AH459" i="9"/>
  <c r="AH460" i="9"/>
  <c r="AH461" i="9"/>
  <c r="AH462" i="9"/>
  <c r="AH463" i="9"/>
  <c r="AH464" i="9"/>
  <c r="AH465" i="9"/>
  <c r="AH466" i="9"/>
  <c r="AH467" i="9"/>
  <c r="AH468" i="9"/>
  <c r="AH469" i="9"/>
  <c r="AH470" i="9"/>
  <c r="AH471" i="9"/>
  <c r="AH472" i="9"/>
  <c r="AH473" i="9"/>
  <c r="AH474" i="9"/>
  <c r="AH475" i="9"/>
  <c r="AH476" i="9"/>
  <c r="AH477" i="9"/>
  <c r="AH478" i="9"/>
  <c r="AH479" i="9"/>
  <c r="AH480" i="9"/>
  <c r="AH481" i="9"/>
  <c r="AH482" i="9"/>
  <c r="AH483" i="9"/>
  <c r="AH484" i="9"/>
  <c r="AH485" i="9"/>
  <c r="AH486" i="9"/>
  <c r="AH487" i="9"/>
  <c r="AH488" i="9"/>
  <c r="AH489" i="9"/>
  <c r="AH490" i="9"/>
  <c r="AH491" i="9"/>
  <c r="AH492" i="9"/>
  <c r="AH493" i="9"/>
  <c r="AH494" i="9"/>
  <c r="AH495" i="9"/>
  <c r="AH496" i="9"/>
  <c r="AH497" i="9"/>
  <c r="AH498" i="9"/>
  <c r="AH499" i="9"/>
  <c r="AH500" i="9"/>
  <c r="AH501" i="9"/>
  <c r="AH502" i="9"/>
  <c r="AH503" i="9"/>
  <c r="AH504" i="9"/>
  <c r="AH505" i="9"/>
  <c r="AH506" i="9"/>
  <c r="AH507" i="9"/>
  <c r="AH508" i="9"/>
  <c r="AH509" i="9"/>
  <c r="AH510" i="9"/>
  <c r="AH511" i="9"/>
  <c r="AH512" i="9"/>
  <c r="AH513" i="9"/>
  <c r="AH514" i="9"/>
  <c r="AH515" i="9"/>
  <c r="AH516" i="9"/>
  <c r="AH517" i="9"/>
  <c r="AH518" i="9"/>
  <c r="AH519" i="9"/>
  <c r="AH520" i="9"/>
  <c r="AH521" i="9"/>
  <c r="AH522" i="9"/>
  <c r="AH523" i="9"/>
  <c r="AH524" i="9"/>
  <c r="AH525" i="9"/>
  <c r="AH526" i="9"/>
  <c r="AH527" i="9"/>
  <c r="AH528" i="9"/>
  <c r="AH529" i="9"/>
  <c r="AH530" i="9"/>
  <c r="AH531" i="9"/>
  <c r="AH532" i="9"/>
  <c r="AH533" i="9"/>
  <c r="AH534" i="9"/>
  <c r="AH535" i="9"/>
  <c r="AH536" i="9"/>
  <c r="AH537" i="9"/>
  <c r="AH538" i="9"/>
  <c r="AH539" i="9"/>
  <c r="AH540" i="9"/>
  <c r="AH541" i="9"/>
  <c r="AH542" i="9"/>
  <c r="AH543" i="9"/>
  <c r="AH544" i="9"/>
  <c r="AH545" i="9"/>
  <c r="AH546" i="9"/>
  <c r="AH547" i="9"/>
  <c r="AH548" i="9"/>
  <c r="AH549" i="9"/>
  <c r="AH550" i="9"/>
  <c r="AH551" i="9"/>
  <c r="AH552" i="9"/>
  <c r="AH553" i="9"/>
  <c r="AH554" i="9"/>
  <c r="AH555" i="9"/>
  <c r="AH556" i="9"/>
  <c r="AH557" i="9"/>
  <c r="AH558" i="9"/>
  <c r="AH559" i="9"/>
  <c r="AH560" i="9"/>
  <c r="AH561" i="9"/>
  <c r="AH562" i="9"/>
  <c r="AH563" i="9"/>
  <c r="AH564" i="9"/>
  <c r="AH565" i="9"/>
  <c r="AH566" i="9"/>
  <c r="AH567" i="9"/>
  <c r="AH568" i="9"/>
  <c r="AH569" i="9"/>
  <c r="AH570" i="9"/>
  <c r="AH571" i="9"/>
  <c r="AH572" i="9"/>
  <c r="AH573" i="9"/>
  <c r="AH574" i="9"/>
  <c r="AH575" i="9"/>
  <c r="AH576" i="9"/>
  <c r="AH577" i="9"/>
  <c r="AH578" i="9"/>
  <c r="AH579" i="9"/>
  <c r="AH580" i="9"/>
  <c r="AH581" i="9"/>
  <c r="AH582" i="9"/>
  <c r="AH583" i="9"/>
  <c r="AH584" i="9"/>
  <c r="AH585" i="9"/>
  <c r="AH586" i="9"/>
  <c r="AH587" i="9"/>
  <c r="AH588" i="9"/>
  <c r="AH589" i="9"/>
  <c r="AH590" i="9"/>
  <c r="AH591" i="9"/>
  <c r="AH592" i="9"/>
  <c r="AH593" i="9"/>
  <c r="AH594" i="9"/>
  <c r="AH595" i="9"/>
  <c r="AH596" i="9"/>
  <c r="AH597" i="9"/>
  <c r="AH598" i="9"/>
  <c r="AH599" i="9"/>
  <c r="AH600" i="9"/>
  <c r="AH601" i="9"/>
  <c r="AH602" i="9"/>
  <c r="AH603" i="9"/>
  <c r="AH604" i="9"/>
  <c r="AH605" i="9"/>
  <c r="AH606" i="9"/>
  <c r="AH607" i="9"/>
  <c r="AH608" i="9"/>
  <c r="AH609" i="9"/>
  <c r="AH610" i="9"/>
  <c r="AH611" i="9"/>
  <c r="AH612" i="9"/>
  <c r="AH613" i="9"/>
  <c r="AH614" i="9"/>
  <c r="AH615" i="9"/>
  <c r="AH616" i="9"/>
  <c r="AH617" i="9"/>
  <c r="AH618" i="9"/>
  <c r="AH619" i="9"/>
  <c r="AH620" i="9"/>
  <c r="AH621" i="9"/>
  <c r="AH622" i="9"/>
  <c r="AH623" i="9"/>
  <c r="AH624" i="9"/>
  <c r="AH625" i="9"/>
  <c r="AH626" i="9"/>
  <c r="AH627" i="9"/>
  <c r="AH628" i="9"/>
  <c r="AH629" i="9"/>
  <c r="AH630" i="9"/>
  <c r="AH631" i="9"/>
  <c r="AH632" i="9"/>
  <c r="AH633" i="9"/>
  <c r="AH634" i="9"/>
  <c r="AH635" i="9"/>
  <c r="AH636" i="9"/>
  <c r="AH637" i="9"/>
  <c r="AH638" i="9"/>
  <c r="AH639" i="9"/>
  <c r="AH640" i="9"/>
  <c r="AH641" i="9"/>
  <c r="AH642" i="9"/>
  <c r="AH643" i="9"/>
  <c r="AH644" i="9"/>
  <c r="AH645" i="9"/>
  <c r="AH646" i="9"/>
  <c r="AH647" i="9"/>
  <c r="AH648" i="9"/>
  <c r="AH649" i="9"/>
  <c r="AH650" i="9"/>
  <c r="AH651" i="9"/>
  <c r="AH652" i="9"/>
  <c r="AH653" i="9"/>
  <c r="AH654" i="9"/>
  <c r="AH655" i="9"/>
  <c r="AH656" i="9"/>
  <c r="AH657" i="9"/>
  <c r="AH658" i="9"/>
  <c r="AH659" i="9"/>
  <c r="AH660" i="9"/>
  <c r="AH661" i="9"/>
  <c r="AH662" i="9"/>
  <c r="AH663" i="9"/>
  <c r="AH664" i="9"/>
  <c r="AH665" i="9"/>
  <c r="AH666" i="9"/>
  <c r="AH667" i="9"/>
  <c r="AH668" i="9"/>
  <c r="AH669" i="9"/>
  <c r="AH670" i="9"/>
  <c r="AH671" i="9"/>
  <c r="AH672" i="9"/>
  <c r="AH673" i="9"/>
  <c r="AH674" i="9"/>
  <c r="AH675" i="9"/>
  <c r="AH676" i="9"/>
  <c r="AH677" i="9"/>
  <c r="AH678" i="9"/>
  <c r="AH679" i="9"/>
  <c r="AH680" i="9"/>
  <c r="AH681" i="9"/>
  <c r="AH682" i="9"/>
  <c r="AH683" i="9"/>
  <c r="AH684" i="9"/>
  <c r="AH685" i="9"/>
  <c r="AH686" i="9"/>
  <c r="AH687" i="9"/>
  <c r="AH688" i="9"/>
  <c r="AH689" i="9"/>
  <c r="AH690" i="9"/>
  <c r="AH691" i="9"/>
  <c r="AH692" i="9"/>
  <c r="AH693" i="9"/>
  <c r="AH694" i="9"/>
  <c r="AH695" i="9"/>
  <c r="AH696" i="9"/>
  <c r="AH697" i="9"/>
  <c r="AH698" i="9"/>
  <c r="AH699" i="9"/>
  <c r="AH700" i="9"/>
  <c r="AH701" i="9"/>
  <c r="AH702" i="9"/>
  <c r="AH703" i="9"/>
  <c r="AH704" i="9"/>
  <c r="AH705" i="9"/>
  <c r="AH706" i="9"/>
  <c r="AH707" i="9"/>
  <c r="AH708" i="9"/>
  <c r="AH709" i="9"/>
  <c r="AH710" i="9"/>
  <c r="AH711" i="9"/>
  <c r="AH712" i="9"/>
  <c r="AH713" i="9"/>
  <c r="AH714" i="9"/>
  <c r="AH715" i="9"/>
  <c r="AH716" i="9"/>
  <c r="AH717" i="9"/>
  <c r="AH718" i="9"/>
  <c r="AH719" i="9"/>
  <c r="AH720" i="9"/>
  <c r="AH721" i="9"/>
  <c r="AH722" i="9"/>
  <c r="AH723" i="9"/>
  <c r="AH724" i="9"/>
  <c r="AH725" i="9"/>
  <c r="AH726" i="9"/>
  <c r="AH727" i="9"/>
  <c r="AH728" i="9"/>
  <c r="AH729" i="9"/>
  <c r="AH730" i="9"/>
  <c r="AH731" i="9"/>
  <c r="AH732" i="9"/>
  <c r="AH733" i="9"/>
  <c r="AH734" i="9"/>
  <c r="AH735" i="9"/>
  <c r="AH736" i="9"/>
  <c r="AH737" i="9"/>
  <c r="AH738" i="9"/>
  <c r="AH739" i="9"/>
  <c r="AH740" i="9"/>
  <c r="AH741" i="9"/>
  <c r="AH742" i="9"/>
  <c r="AH743" i="9"/>
  <c r="AH744" i="9"/>
  <c r="AH745" i="9"/>
  <c r="AH746" i="9"/>
  <c r="AH747" i="9"/>
  <c r="AH748" i="9"/>
  <c r="AH749" i="9"/>
  <c r="AH750" i="9"/>
  <c r="AH751" i="9"/>
  <c r="AH752" i="9"/>
  <c r="AH753" i="9"/>
  <c r="AH754" i="9"/>
  <c r="AH755" i="9"/>
  <c r="AH756" i="9"/>
  <c r="AH757" i="9"/>
  <c r="AH758" i="9"/>
  <c r="AH759" i="9"/>
  <c r="AH760" i="9"/>
  <c r="AH761" i="9"/>
  <c r="AH762" i="9"/>
  <c r="AH763" i="9"/>
  <c r="AH764" i="9"/>
  <c r="AH765" i="9"/>
  <c r="AH766" i="9"/>
  <c r="AH767" i="9"/>
  <c r="AH768" i="9"/>
  <c r="AH769" i="9"/>
  <c r="AH770" i="9"/>
  <c r="AH771" i="9"/>
  <c r="AH772" i="9"/>
  <c r="AH773" i="9"/>
  <c r="AH774" i="9"/>
  <c r="AH775" i="9"/>
  <c r="AH776" i="9"/>
  <c r="AH777" i="9"/>
  <c r="AH778" i="9"/>
  <c r="AH779" i="9"/>
  <c r="AH780" i="9"/>
  <c r="AH781" i="9"/>
  <c r="AH782" i="9"/>
  <c r="AH783" i="9"/>
  <c r="AH784" i="9"/>
  <c r="AH785" i="9"/>
  <c r="AH786" i="9"/>
  <c r="AH787" i="9"/>
  <c r="AH788" i="9"/>
  <c r="AH789" i="9"/>
  <c r="AH790" i="9"/>
  <c r="AH791" i="9"/>
  <c r="AH792" i="9"/>
  <c r="AH793" i="9"/>
  <c r="AH794" i="9"/>
  <c r="AH795" i="9"/>
  <c r="AH796" i="9"/>
  <c r="AH797" i="9"/>
  <c r="AH798" i="9"/>
  <c r="AH799" i="9"/>
  <c r="AH800" i="9"/>
  <c r="AH801" i="9"/>
  <c r="AH802" i="9"/>
  <c r="AH803" i="9"/>
  <c r="AH804" i="9"/>
  <c r="AH805" i="9"/>
  <c r="AH806" i="9"/>
  <c r="AH807" i="9"/>
  <c r="AH808" i="9"/>
  <c r="AH809" i="9"/>
  <c r="AH810" i="9"/>
  <c r="AH811" i="9"/>
  <c r="AH812" i="9"/>
  <c r="AH813" i="9"/>
  <c r="AH814" i="9"/>
  <c r="AH815" i="9"/>
  <c r="AH816" i="9"/>
  <c r="AH817" i="9"/>
  <c r="AH818" i="9"/>
  <c r="AH819" i="9"/>
  <c r="AH820" i="9"/>
  <c r="AH821" i="9"/>
  <c r="AH822" i="9"/>
  <c r="AH823" i="9"/>
  <c r="AH824" i="9"/>
  <c r="AH825" i="9"/>
  <c r="AH826" i="9"/>
  <c r="AH827" i="9"/>
  <c r="AH828" i="9"/>
  <c r="AH829" i="9"/>
  <c r="AH830" i="9"/>
  <c r="AH831" i="9"/>
  <c r="AH832" i="9"/>
  <c r="AH833" i="9"/>
  <c r="AH834" i="9"/>
  <c r="AH835" i="9"/>
  <c r="AH836" i="9"/>
  <c r="AH837" i="9"/>
  <c r="AH838" i="9"/>
  <c r="AH839" i="9"/>
  <c r="AH840" i="9"/>
  <c r="AH841" i="9"/>
  <c r="AH842" i="9"/>
  <c r="AH843" i="9"/>
  <c r="AH844" i="9"/>
  <c r="AH845" i="9"/>
  <c r="AH846" i="9"/>
  <c r="AH847" i="9"/>
  <c r="AH848" i="9"/>
  <c r="AH849" i="9"/>
  <c r="AH850" i="9"/>
  <c r="AH851" i="9"/>
  <c r="AH852" i="9"/>
  <c r="AH853" i="9"/>
  <c r="AH854" i="9"/>
  <c r="AH855" i="9"/>
  <c r="AH856" i="9"/>
  <c r="AH857" i="9"/>
  <c r="AH858" i="9"/>
  <c r="AH859" i="9"/>
  <c r="AH860" i="9"/>
  <c r="AH861" i="9"/>
  <c r="AH862" i="9"/>
  <c r="AH863" i="9"/>
  <c r="AH864" i="9"/>
  <c r="AH865" i="9"/>
  <c r="AH866" i="9"/>
  <c r="AH867" i="9"/>
  <c r="AH868" i="9"/>
  <c r="AH869" i="9"/>
  <c r="AH870" i="9"/>
  <c r="AH871" i="9"/>
  <c r="AH872" i="9"/>
  <c r="AH873" i="9"/>
  <c r="AH874" i="9"/>
  <c r="AH875" i="9"/>
  <c r="AH876" i="9"/>
  <c r="AH877" i="9"/>
  <c r="AH878" i="9"/>
  <c r="AH879" i="9"/>
  <c r="AH880" i="9"/>
  <c r="AH881" i="9"/>
  <c r="AH882" i="9"/>
  <c r="AH883" i="9"/>
  <c r="AH884" i="9"/>
  <c r="AH885" i="9"/>
  <c r="AH886" i="9"/>
  <c r="AH887" i="9"/>
  <c r="AH888" i="9"/>
  <c r="AH889" i="9"/>
  <c r="AH890" i="9"/>
  <c r="AH891" i="9"/>
  <c r="AH892" i="9"/>
  <c r="AH893" i="9"/>
  <c r="AH894" i="9"/>
  <c r="AH895" i="9"/>
  <c r="AH896" i="9"/>
  <c r="AH897" i="9"/>
  <c r="AH898" i="9"/>
  <c r="AH899" i="9"/>
  <c r="AH900" i="9"/>
  <c r="AH901" i="9"/>
  <c r="AH902" i="9"/>
  <c r="AH903" i="9"/>
  <c r="AH904" i="9"/>
  <c r="AH905" i="9"/>
  <c r="AH906" i="9"/>
  <c r="AH907" i="9"/>
  <c r="AH908" i="9"/>
  <c r="AH909" i="9"/>
  <c r="AH910" i="9"/>
  <c r="AH911" i="9"/>
  <c r="AH912" i="9"/>
  <c r="AH913" i="9"/>
  <c r="AH914" i="9"/>
  <c r="AH915" i="9"/>
  <c r="AH916" i="9"/>
  <c r="AH917" i="9"/>
  <c r="AH918" i="9"/>
  <c r="AH919" i="9"/>
  <c r="AH920" i="9"/>
  <c r="AH921" i="9"/>
  <c r="AH922" i="9"/>
  <c r="AH923" i="9"/>
  <c r="AH924" i="9"/>
  <c r="AH925" i="9"/>
  <c r="AH926" i="9"/>
  <c r="AH927" i="9"/>
  <c r="AH928" i="9"/>
  <c r="AH929" i="9"/>
  <c r="AH930" i="9"/>
  <c r="AH931" i="9"/>
  <c r="AH932" i="9"/>
  <c r="AH933" i="9"/>
  <c r="AH934" i="9"/>
  <c r="AH935" i="9"/>
  <c r="AH936" i="9"/>
  <c r="AH937" i="9"/>
  <c r="AH938" i="9"/>
  <c r="AH939" i="9"/>
  <c r="AH940" i="9"/>
  <c r="AH941" i="9"/>
  <c r="AH942" i="9"/>
  <c r="AH943" i="9"/>
  <c r="AH944" i="9"/>
  <c r="AH945" i="9"/>
  <c r="AH946" i="9"/>
  <c r="AH947" i="9"/>
  <c r="AH948" i="9"/>
  <c r="AH949" i="9"/>
  <c r="AH950" i="9"/>
  <c r="AH951" i="9"/>
  <c r="AH952" i="9"/>
  <c r="AH953" i="9"/>
  <c r="AH954" i="9"/>
  <c r="AH955" i="9"/>
  <c r="AH956" i="9"/>
  <c r="AH957" i="9"/>
  <c r="AH958" i="9"/>
  <c r="AH959" i="9"/>
  <c r="AH960" i="9"/>
  <c r="AH961" i="9"/>
  <c r="AH962" i="9"/>
  <c r="AH963" i="9"/>
  <c r="AH964" i="9"/>
  <c r="AH965" i="9"/>
  <c r="AH966" i="9"/>
  <c r="AH967" i="9"/>
  <c r="AH968" i="9"/>
  <c r="AH969" i="9"/>
  <c r="AH970" i="9"/>
  <c r="AH971" i="9"/>
  <c r="AH972" i="9"/>
  <c r="AH973" i="9"/>
  <c r="AH974" i="9"/>
  <c r="AH975" i="9"/>
  <c r="AH976" i="9"/>
  <c r="AH977" i="9"/>
  <c r="AH978" i="9"/>
  <c r="AH979" i="9"/>
  <c r="AH980" i="9"/>
  <c r="AH981" i="9"/>
  <c r="AH982" i="9"/>
  <c r="AH983" i="9"/>
  <c r="AH984" i="9"/>
  <c r="AH985" i="9"/>
  <c r="AH986" i="9"/>
  <c r="AH987" i="9"/>
  <c r="AH988" i="9"/>
  <c r="AH989" i="9"/>
  <c r="AH990" i="9"/>
  <c r="AH991" i="9"/>
  <c r="AH992" i="9"/>
  <c r="AH993" i="9"/>
  <c r="AH994" i="9"/>
  <c r="AH995" i="9"/>
  <c r="AH996" i="9"/>
  <c r="AH997" i="9"/>
  <c r="AH998" i="9"/>
  <c r="AH999" i="9"/>
  <c r="AH1000" i="9"/>
  <c r="AH1001" i="9"/>
  <c r="AH1002" i="9"/>
  <c r="AH1003" i="9"/>
  <c r="AH1004" i="9"/>
  <c r="AH1005" i="9"/>
  <c r="AH1006" i="9"/>
  <c r="AH1007" i="9"/>
  <c r="AH1008" i="9"/>
  <c r="AH1009" i="9"/>
  <c r="AH1010" i="9"/>
  <c r="AH1011" i="9"/>
  <c r="AH1012" i="9"/>
  <c r="AH1013" i="9"/>
  <c r="AH1014" i="9"/>
  <c r="AH1015" i="9"/>
  <c r="AH1016" i="9"/>
  <c r="AH1017" i="9"/>
  <c r="AH1018" i="9"/>
  <c r="AH1019" i="9"/>
  <c r="AH1020" i="9"/>
  <c r="AH1021" i="9"/>
  <c r="AH1022" i="9"/>
  <c r="AH1023" i="9"/>
  <c r="AH1024" i="9"/>
  <c r="AH1025" i="9"/>
  <c r="AH1026" i="9"/>
  <c r="AH1027" i="9"/>
  <c r="AH1028" i="9"/>
  <c r="AH1029" i="9"/>
  <c r="AH1030" i="9"/>
  <c r="AH1031" i="9"/>
  <c r="AH1032" i="9"/>
  <c r="AH1033" i="9"/>
  <c r="AH1034" i="9"/>
  <c r="AH1035" i="9"/>
  <c r="AH1036" i="9"/>
  <c r="AH1037" i="9"/>
  <c r="AH1038" i="9"/>
  <c r="AH1039" i="9"/>
  <c r="AH1040" i="9"/>
  <c r="AH1041" i="9"/>
  <c r="AH1042" i="9"/>
  <c r="AH1043" i="9"/>
  <c r="AH1044" i="9"/>
  <c r="AH1045" i="9"/>
  <c r="AH1046" i="9"/>
  <c r="AH1047" i="9"/>
  <c r="AH1048" i="9"/>
  <c r="AH1049" i="9"/>
  <c r="AH1050" i="9"/>
  <c r="AH1051" i="9"/>
  <c r="AH1052" i="9"/>
  <c r="AH1053" i="9"/>
  <c r="AH1054" i="9"/>
  <c r="AH1055" i="9"/>
  <c r="AH1056" i="9"/>
  <c r="AH1057" i="9"/>
  <c r="AH1058" i="9"/>
  <c r="AH1059" i="9"/>
  <c r="AH1060" i="9"/>
  <c r="AH1061" i="9"/>
  <c r="AH1062" i="9"/>
  <c r="AH1063" i="9"/>
  <c r="AH1064" i="9"/>
  <c r="AH1065" i="9"/>
  <c r="AH1066" i="9"/>
  <c r="AH1067" i="9"/>
  <c r="AH1068" i="9"/>
  <c r="AH1069" i="9"/>
  <c r="AH1070" i="9"/>
  <c r="AH1071" i="9"/>
  <c r="AH1072" i="9"/>
  <c r="AH1073" i="9"/>
  <c r="AH1074" i="9"/>
  <c r="AH1075" i="9"/>
  <c r="AH1076" i="9"/>
  <c r="AH1077" i="9"/>
  <c r="AH1078" i="9"/>
  <c r="AH1079" i="9"/>
  <c r="AH1080" i="9"/>
  <c r="AH1081" i="9"/>
  <c r="AH1082" i="9"/>
  <c r="AH1083" i="9"/>
  <c r="AH1084" i="9"/>
  <c r="AH1085" i="9"/>
  <c r="AH1086" i="9"/>
  <c r="AH1087" i="9"/>
  <c r="AH1088" i="9"/>
  <c r="AH1089" i="9"/>
  <c r="AH1090" i="9"/>
  <c r="AH1091" i="9"/>
  <c r="AH1092" i="9"/>
  <c r="AH1093" i="9"/>
  <c r="AH1094" i="9"/>
  <c r="AH1095" i="9"/>
  <c r="AH1096" i="9"/>
  <c r="AH1097" i="9"/>
  <c r="AH1098" i="9"/>
  <c r="AH1099" i="9"/>
  <c r="AH1100" i="9"/>
  <c r="AH1101" i="9"/>
  <c r="AH1102" i="9"/>
  <c r="AH1103" i="9"/>
  <c r="AH1104" i="9"/>
  <c r="AH1105" i="9"/>
  <c r="AH1106" i="9"/>
  <c r="AH1107" i="9"/>
  <c r="AH1108" i="9"/>
  <c r="AH1109" i="9"/>
  <c r="AH1110" i="9"/>
  <c r="AH1111" i="9"/>
  <c r="AH1112" i="9"/>
  <c r="AH1113" i="9"/>
  <c r="AH1114" i="9"/>
  <c r="AH1115" i="9"/>
  <c r="AH1116" i="9"/>
  <c r="AH1117" i="9"/>
  <c r="AH1118" i="9"/>
  <c r="AH1119" i="9"/>
  <c r="AH1120" i="9"/>
  <c r="AH1121" i="9"/>
  <c r="AH1122" i="9"/>
  <c r="AH1123" i="9"/>
  <c r="AH1124" i="9"/>
  <c r="AH1125" i="9"/>
  <c r="AH1126" i="9"/>
  <c r="AH1127" i="9"/>
  <c r="AH1128" i="9"/>
  <c r="AH1129" i="9"/>
  <c r="AH1130" i="9"/>
  <c r="AH1131" i="9"/>
  <c r="AH1132" i="9"/>
  <c r="AH1133" i="9"/>
  <c r="AH1134" i="9"/>
  <c r="AH1135" i="9"/>
  <c r="AH1136" i="9"/>
  <c r="AH1137" i="9"/>
  <c r="AH1138" i="9"/>
  <c r="AH1139" i="9"/>
  <c r="AH1140" i="9"/>
  <c r="AH1141" i="9"/>
  <c r="AH1142" i="9"/>
  <c r="AH1143" i="9"/>
  <c r="AH1144" i="9"/>
  <c r="AH1145" i="9"/>
  <c r="AH1146" i="9"/>
  <c r="AH1147" i="9"/>
  <c r="AH1148" i="9"/>
  <c r="AH1149" i="9"/>
  <c r="AH1150" i="9"/>
  <c r="AH1151" i="9"/>
  <c r="AH1152" i="9"/>
  <c r="AH1153" i="9"/>
  <c r="AH1154" i="9"/>
  <c r="AH1155" i="9"/>
  <c r="AH1156" i="9"/>
  <c r="AH1157" i="9"/>
  <c r="AH1158" i="9"/>
  <c r="AH1159" i="9"/>
  <c r="AH1160" i="9"/>
  <c r="AH1161" i="9"/>
  <c r="AH1162" i="9"/>
  <c r="AH1163" i="9"/>
  <c r="AH1164" i="9"/>
  <c r="AH1165" i="9"/>
  <c r="AH1166" i="9"/>
  <c r="AH1167" i="9"/>
  <c r="AH1168" i="9"/>
  <c r="AH1169" i="9"/>
  <c r="AH1170" i="9"/>
  <c r="AH1171" i="9"/>
  <c r="AH1172" i="9"/>
  <c r="AH1173" i="9"/>
  <c r="AH1174" i="9"/>
  <c r="AH1175" i="9"/>
  <c r="AH1176" i="9"/>
  <c r="AH1177" i="9"/>
  <c r="AI2" i="9"/>
  <c r="AI3" i="9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5" i="9"/>
  <c r="AI56" i="9"/>
  <c r="AI57" i="9"/>
  <c r="AI58" i="9"/>
  <c r="AI59" i="9"/>
  <c r="AI60" i="9"/>
  <c r="AI61" i="9"/>
  <c r="AI62" i="9"/>
  <c r="AI63" i="9"/>
  <c r="AI64" i="9"/>
  <c r="AI65" i="9"/>
  <c r="AI66" i="9"/>
  <c r="AI67" i="9"/>
  <c r="AI68" i="9"/>
  <c r="AI69" i="9"/>
  <c r="AI70" i="9"/>
  <c r="AI71" i="9"/>
  <c r="AI72" i="9"/>
  <c r="AI73" i="9"/>
  <c r="AI74" i="9"/>
  <c r="AI75" i="9"/>
  <c r="AI76" i="9"/>
  <c r="AI77" i="9"/>
  <c r="AI78" i="9"/>
  <c r="AI79" i="9"/>
  <c r="AI80" i="9"/>
  <c r="AI81" i="9"/>
  <c r="AI82" i="9"/>
  <c r="AI83" i="9"/>
  <c r="AI84" i="9"/>
  <c r="AI85" i="9"/>
  <c r="AI86" i="9"/>
  <c r="AI87" i="9"/>
  <c r="AI88" i="9"/>
  <c r="AI89" i="9"/>
  <c r="AI90" i="9"/>
  <c r="AI91" i="9"/>
  <c r="AI92" i="9"/>
  <c r="AI93" i="9"/>
  <c r="AI94" i="9"/>
  <c r="AI95" i="9"/>
  <c r="AI96" i="9"/>
  <c r="AI97" i="9"/>
  <c r="AI98" i="9"/>
  <c r="AI99" i="9"/>
  <c r="AI100" i="9"/>
  <c r="AI101" i="9"/>
  <c r="AI102" i="9"/>
  <c r="AI103" i="9"/>
  <c r="AI104" i="9"/>
  <c r="AI105" i="9"/>
  <c r="AI106" i="9"/>
  <c r="AI107" i="9"/>
  <c r="AI108" i="9"/>
  <c r="AI109" i="9"/>
  <c r="AI110" i="9"/>
  <c r="AI111" i="9"/>
  <c r="AI112" i="9"/>
  <c r="AI113" i="9"/>
  <c r="AI114" i="9"/>
  <c r="AI115" i="9"/>
  <c r="AI116" i="9"/>
  <c r="AI117" i="9"/>
  <c r="AI118" i="9"/>
  <c r="AI119" i="9"/>
  <c r="AI120" i="9"/>
  <c r="AI121" i="9"/>
  <c r="AI122" i="9"/>
  <c r="AI123" i="9"/>
  <c r="AI124" i="9"/>
  <c r="AI125" i="9"/>
  <c r="AI126" i="9"/>
  <c r="AI127" i="9"/>
  <c r="AI128" i="9"/>
  <c r="AI129" i="9"/>
  <c r="AI130" i="9"/>
  <c r="AI131" i="9"/>
  <c r="AI132" i="9"/>
  <c r="AI133" i="9"/>
  <c r="AI134" i="9"/>
  <c r="AI135" i="9"/>
  <c r="AI136" i="9"/>
  <c r="AI137" i="9"/>
  <c r="AI138" i="9"/>
  <c r="AI139" i="9"/>
  <c r="AI140" i="9"/>
  <c r="AI141" i="9"/>
  <c r="AI142" i="9"/>
  <c r="AI143" i="9"/>
  <c r="AI144" i="9"/>
  <c r="AI145" i="9"/>
  <c r="AI146" i="9"/>
  <c r="AI147" i="9"/>
  <c r="AI148" i="9"/>
  <c r="AI149" i="9"/>
  <c r="AI150" i="9"/>
  <c r="AI151" i="9"/>
  <c r="AI152" i="9"/>
  <c r="AI153" i="9"/>
  <c r="AI154" i="9"/>
  <c r="AI155" i="9"/>
  <c r="AI156" i="9"/>
  <c r="AI157" i="9"/>
  <c r="AI158" i="9"/>
  <c r="AI159" i="9"/>
  <c r="AI160" i="9"/>
  <c r="AI161" i="9"/>
  <c r="AI162" i="9"/>
  <c r="AI163" i="9"/>
  <c r="AI164" i="9"/>
  <c r="AI165" i="9"/>
  <c r="AI166" i="9"/>
  <c r="AI167" i="9"/>
  <c r="AI168" i="9"/>
  <c r="AI169" i="9"/>
  <c r="AI170" i="9"/>
  <c r="AI171" i="9"/>
  <c r="AI172" i="9"/>
  <c r="AI173" i="9"/>
  <c r="AI174" i="9"/>
  <c r="AI175" i="9"/>
  <c r="AI176" i="9"/>
  <c r="AI177" i="9"/>
  <c r="AI178" i="9"/>
  <c r="AI179" i="9"/>
  <c r="AI180" i="9"/>
  <c r="AI181" i="9"/>
  <c r="AI182" i="9"/>
  <c r="AI183" i="9"/>
  <c r="AI184" i="9"/>
  <c r="AI185" i="9"/>
  <c r="AI186" i="9"/>
  <c r="AI187" i="9"/>
  <c r="AI188" i="9"/>
  <c r="AI189" i="9"/>
  <c r="AI190" i="9"/>
  <c r="AI191" i="9"/>
  <c r="AI192" i="9"/>
  <c r="AI193" i="9"/>
  <c r="AI194" i="9"/>
  <c r="AI195" i="9"/>
  <c r="AI196" i="9"/>
  <c r="AI197" i="9"/>
  <c r="AI198" i="9"/>
  <c r="AI199" i="9"/>
  <c r="AI200" i="9"/>
  <c r="AI201" i="9"/>
  <c r="AI202" i="9"/>
  <c r="AI203" i="9"/>
  <c r="AI204" i="9"/>
  <c r="AI205" i="9"/>
  <c r="AI206" i="9"/>
  <c r="AI207" i="9"/>
  <c r="AI208" i="9"/>
  <c r="AI209" i="9"/>
  <c r="AI210" i="9"/>
  <c r="AI211" i="9"/>
  <c r="AI212" i="9"/>
  <c r="AI213" i="9"/>
  <c r="AI214" i="9"/>
  <c r="AI215" i="9"/>
  <c r="AI216" i="9"/>
  <c r="AI217" i="9"/>
  <c r="AI218" i="9"/>
  <c r="AI219" i="9"/>
  <c r="AI220" i="9"/>
  <c r="AI221" i="9"/>
  <c r="AI222" i="9"/>
  <c r="AI223" i="9"/>
  <c r="AI224" i="9"/>
  <c r="AI225" i="9"/>
  <c r="AI226" i="9"/>
  <c r="AI227" i="9"/>
  <c r="AI228" i="9"/>
  <c r="AI229" i="9"/>
  <c r="AI230" i="9"/>
  <c r="AI231" i="9"/>
  <c r="AI232" i="9"/>
  <c r="AI233" i="9"/>
  <c r="AI234" i="9"/>
  <c r="AI235" i="9"/>
  <c r="AI236" i="9"/>
  <c r="AI237" i="9"/>
  <c r="AI238" i="9"/>
  <c r="AI239" i="9"/>
  <c r="AI240" i="9"/>
  <c r="AI241" i="9"/>
  <c r="AI242" i="9"/>
  <c r="AI243" i="9"/>
  <c r="AI244" i="9"/>
  <c r="AI245" i="9"/>
  <c r="AI246" i="9"/>
  <c r="AI247" i="9"/>
  <c r="AI248" i="9"/>
  <c r="AI249" i="9"/>
  <c r="AI250" i="9"/>
  <c r="AI251" i="9"/>
  <c r="AI252" i="9"/>
  <c r="AI253" i="9"/>
  <c r="AI254" i="9"/>
  <c r="AI255" i="9"/>
  <c r="AI256" i="9"/>
  <c r="AI257" i="9"/>
  <c r="AI258" i="9"/>
  <c r="AI259" i="9"/>
  <c r="AI260" i="9"/>
  <c r="AI261" i="9"/>
  <c r="AI262" i="9"/>
  <c r="AI263" i="9"/>
  <c r="AI264" i="9"/>
  <c r="AI265" i="9"/>
  <c r="AI266" i="9"/>
  <c r="AI267" i="9"/>
  <c r="AI268" i="9"/>
  <c r="AI269" i="9"/>
  <c r="AI270" i="9"/>
  <c r="AI271" i="9"/>
  <c r="AI272" i="9"/>
  <c r="AI273" i="9"/>
  <c r="AI274" i="9"/>
  <c r="AI275" i="9"/>
  <c r="AI276" i="9"/>
  <c r="AI277" i="9"/>
  <c r="AI278" i="9"/>
  <c r="AI279" i="9"/>
  <c r="AI280" i="9"/>
  <c r="AI281" i="9"/>
  <c r="AI282" i="9"/>
  <c r="AI283" i="9"/>
  <c r="AI284" i="9"/>
  <c r="AI285" i="9"/>
  <c r="AI286" i="9"/>
  <c r="AI287" i="9"/>
  <c r="AI288" i="9"/>
  <c r="AI289" i="9"/>
  <c r="AI290" i="9"/>
  <c r="AI291" i="9"/>
  <c r="AI292" i="9"/>
  <c r="AI293" i="9"/>
  <c r="AI294" i="9"/>
  <c r="AI295" i="9"/>
  <c r="AI296" i="9"/>
  <c r="AI297" i="9"/>
  <c r="AI298" i="9"/>
  <c r="AI299" i="9"/>
  <c r="AI300" i="9"/>
  <c r="AI301" i="9"/>
  <c r="AI302" i="9"/>
  <c r="AI303" i="9"/>
  <c r="AI304" i="9"/>
  <c r="AI305" i="9"/>
  <c r="AI306" i="9"/>
  <c r="AI307" i="9"/>
  <c r="AI308" i="9"/>
  <c r="AI309" i="9"/>
  <c r="AI310" i="9"/>
  <c r="AI311" i="9"/>
  <c r="AI312" i="9"/>
  <c r="AI313" i="9"/>
  <c r="AI314" i="9"/>
  <c r="AI315" i="9"/>
  <c r="AI316" i="9"/>
  <c r="AI317" i="9"/>
  <c r="AI318" i="9"/>
  <c r="AI319" i="9"/>
  <c r="AI320" i="9"/>
  <c r="AI321" i="9"/>
  <c r="AI322" i="9"/>
  <c r="AI323" i="9"/>
  <c r="AI324" i="9"/>
  <c r="AI325" i="9"/>
  <c r="AI326" i="9"/>
  <c r="AI327" i="9"/>
  <c r="AI328" i="9"/>
  <c r="AI329" i="9"/>
  <c r="AI330" i="9"/>
  <c r="AI331" i="9"/>
  <c r="AI332" i="9"/>
  <c r="AI333" i="9"/>
  <c r="AI334" i="9"/>
  <c r="AI335" i="9"/>
  <c r="AI336" i="9"/>
  <c r="AI337" i="9"/>
  <c r="AI338" i="9"/>
  <c r="AI339" i="9"/>
  <c r="AI340" i="9"/>
  <c r="AI341" i="9"/>
  <c r="AI342" i="9"/>
  <c r="AI343" i="9"/>
  <c r="AI344" i="9"/>
  <c r="AI345" i="9"/>
  <c r="AI346" i="9"/>
  <c r="AI347" i="9"/>
  <c r="AI348" i="9"/>
  <c r="AI349" i="9"/>
  <c r="AI350" i="9"/>
  <c r="AI351" i="9"/>
  <c r="AI352" i="9"/>
  <c r="AI353" i="9"/>
  <c r="AI354" i="9"/>
  <c r="AI355" i="9"/>
  <c r="AI356" i="9"/>
  <c r="AI357" i="9"/>
  <c r="AI358" i="9"/>
  <c r="AI359" i="9"/>
  <c r="AI360" i="9"/>
  <c r="AI361" i="9"/>
  <c r="AI362" i="9"/>
  <c r="AI363" i="9"/>
  <c r="AI364" i="9"/>
  <c r="AI365" i="9"/>
  <c r="AI366" i="9"/>
  <c r="AI367" i="9"/>
  <c r="AI368" i="9"/>
  <c r="AI369" i="9"/>
  <c r="AI370" i="9"/>
  <c r="AI371" i="9"/>
  <c r="AI372" i="9"/>
  <c r="AI373" i="9"/>
  <c r="AI374" i="9"/>
  <c r="AI375" i="9"/>
  <c r="AI376" i="9"/>
  <c r="AI377" i="9"/>
  <c r="AI378" i="9"/>
  <c r="AI379" i="9"/>
  <c r="AI380" i="9"/>
  <c r="AI381" i="9"/>
  <c r="AI382" i="9"/>
  <c r="AI383" i="9"/>
  <c r="AI384" i="9"/>
  <c r="AI385" i="9"/>
  <c r="AI386" i="9"/>
  <c r="AI387" i="9"/>
  <c r="AI388" i="9"/>
  <c r="AI389" i="9"/>
  <c r="AI390" i="9"/>
  <c r="AI391" i="9"/>
  <c r="AI392" i="9"/>
  <c r="AI393" i="9"/>
  <c r="AI394" i="9"/>
  <c r="AI395" i="9"/>
  <c r="AI396" i="9"/>
  <c r="AI397" i="9"/>
  <c r="AI398" i="9"/>
  <c r="AI399" i="9"/>
  <c r="AI400" i="9"/>
  <c r="AI401" i="9"/>
  <c r="AI402" i="9"/>
  <c r="AI403" i="9"/>
  <c r="AI404" i="9"/>
  <c r="AI405" i="9"/>
  <c r="AI406" i="9"/>
  <c r="AI407" i="9"/>
  <c r="AI408" i="9"/>
  <c r="AI409" i="9"/>
  <c r="AI410" i="9"/>
  <c r="AI411" i="9"/>
  <c r="AI412" i="9"/>
  <c r="AI413" i="9"/>
  <c r="AI414" i="9"/>
  <c r="AI415" i="9"/>
  <c r="AI416" i="9"/>
  <c r="AI417" i="9"/>
  <c r="AI418" i="9"/>
  <c r="AI419" i="9"/>
  <c r="AI420" i="9"/>
  <c r="AI421" i="9"/>
  <c r="AI422" i="9"/>
  <c r="AI423" i="9"/>
  <c r="AI424" i="9"/>
  <c r="AI425" i="9"/>
  <c r="AI426" i="9"/>
  <c r="AI427" i="9"/>
  <c r="AI428" i="9"/>
  <c r="AI429" i="9"/>
  <c r="AI430" i="9"/>
  <c r="AI431" i="9"/>
  <c r="AI432" i="9"/>
  <c r="AI433" i="9"/>
  <c r="AI434" i="9"/>
  <c r="AI435" i="9"/>
  <c r="AI436" i="9"/>
  <c r="AI437" i="9"/>
  <c r="AI438" i="9"/>
  <c r="AI439" i="9"/>
  <c r="AI440" i="9"/>
  <c r="AI441" i="9"/>
  <c r="AI442" i="9"/>
  <c r="AI443" i="9"/>
  <c r="AI444" i="9"/>
  <c r="AI445" i="9"/>
  <c r="AI446" i="9"/>
  <c r="AI447" i="9"/>
  <c r="AI448" i="9"/>
  <c r="AI449" i="9"/>
  <c r="AI450" i="9"/>
  <c r="AI451" i="9"/>
  <c r="AI452" i="9"/>
  <c r="AI453" i="9"/>
  <c r="AI454" i="9"/>
  <c r="AI455" i="9"/>
  <c r="AI456" i="9"/>
  <c r="AI457" i="9"/>
  <c r="AI458" i="9"/>
  <c r="AI459" i="9"/>
  <c r="AI460" i="9"/>
  <c r="AI461" i="9"/>
  <c r="AI462" i="9"/>
  <c r="AI463" i="9"/>
  <c r="AI464" i="9"/>
  <c r="AI465" i="9"/>
  <c r="AI466" i="9"/>
  <c r="AI467" i="9"/>
  <c r="AI468" i="9"/>
  <c r="AI469" i="9"/>
  <c r="AI470" i="9"/>
  <c r="AI471" i="9"/>
  <c r="AI472" i="9"/>
  <c r="AI473" i="9"/>
  <c r="AI474" i="9"/>
  <c r="AI475" i="9"/>
  <c r="AI476" i="9"/>
  <c r="AI477" i="9"/>
  <c r="AI478" i="9"/>
  <c r="AI479" i="9"/>
  <c r="AI480" i="9"/>
  <c r="AI481" i="9"/>
  <c r="AI482" i="9"/>
  <c r="AI483" i="9"/>
  <c r="AI484" i="9"/>
  <c r="AI485" i="9"/>
  <c r="AI486" i="9"/>
  <c r="AI487" i="9"/>
  <c r="AI488" i="9"/>
  <c r="AI489" i="9"/>
  <c r="AI490" i="9"/>
  <c r="AI491" i="9"/>
  <c r="AI492" i="9"/>
  <c r="AI493" i="9"/>
  <c r="AI494" i="9"/>
  <c r="AI495" i="9"/>
  <c r="AI496" i="9"/>
  <c r="AI497" i="9"/>
  <c r="AI498" i="9"/>
  <c r="AI499" i="9"/>
  <c r="AI500" i="9"/>
  <c r="AI501" i="9"/>
  <c r="AI502" i="9"/>
  <c r="AI503" i="9"/>
  <c r="AI504" i="9"/>
  <c r="AI505" i="9"/>
  <c r="AI506" i="9"/>
  <c r="AI507" i="9"/>
  <c r="AI508" i="9"/>
  <c r="AI509" i="9"/>
  <c r="AI510" i="9"/>
  <c r="AI511" i="9"/>
  <c r="AI512" i="9"/>
  <c r="AI513" i="9"/>
  <c r="AI514" i="9"/>
  <c r="AI515" i="9"/>
  <c r="AI516" i="9"/>
  <c r="AI517" i="9"/>
  <c r="AI518" i="9"/>
  <c r="AI519" i="9"/>
  <c r="AI520" i="9"/>
  <c r="AI521" i="9"/>
  <c r="AI522" i="9"/>
  <c r="AI523" i="9"/>
  <c r="AI524" i="9"/>
  <c r="AI525" i="9"/>
  <c r="AI526" i="9"/>
  <c r="AI527" i="9"/>
  <c r="AI528" i="9"/>
  <c r="AI529" i="9"/>
  <c r="AI530" i="9"/>
  <c r="AI531" i="9"/>
  <c r="AI532" i="9"/>
  <c r="AI533" i="9"/>
  <c r="AI534" i="9"/>
  <c r="AI535" i="9"/>
  <c r="AI536" i="9"/>
  <c r="AI537" i="9"/>
  <c r="AI538" i="9"/>
  <c r="AI539" i="9"/>
  <c r="AI540" i="9"/>
  <c r="AI541" i="9"/>
  <c r="AI542" i="9"/>
  <c r="AI543" i="9"/>
  <c r="AI544" i="9"/>
  <c r="AI545" i="9"/>
  <c r="AI546" i="9"/>
  <c r="AI547" i="9"/>
  <c r="AI548" i="9"/>
  <c r="AI549" i="9"/>
  <c r="AI550" i="9"/>
  <c r="AI551" i="9"/>
  <c r="AI552" i="9"/>
  <c r="AI553" i="9"/>
  <c r="AI554" i="9"/>
  <c r="AI555" i="9"/>
  <c r="AI556" i="9"/>
  <c r="AI557" i="9"/>
  <c r="AI558" i="9"/>
  <c r="AI559" i="9"/>
  <c r="AI560" i="9"/>
  <c r="AI561" i="9"/>
  <c r="AI562" i="9"/>
  <c r="AI563" i="9"/>
  <c r="AI564" i="9"/>
  <c r="AI565" i="9"/>
  <c r="AI566" i="9"/>
  <c r="AI567" i="9"/>
  <c r="AI568" i="9"/>
  <c r="AI569" i="9"/>
  <c r="AI570" i="9"/>
  <c r="AI571" i="9"/>
  <c r="AI572" i="9"/>
  <c r="AI573" i="9"/>
  <c r="AI574" i="9"/>
  <c r="AI575" i="9"/>
  <c r="AI576" i="9"/>
  <c r="AI577" i="9"/>
  <c r="AI578" i="9"/>
  <c r="AI579" i="9"/>
  <c r="AI580" i="9"/>
  <c r="AI581" i="9"/>
  <c r="AI582" i="9"/>
  <c r="AI583" i="9"/>
  <c r="AI584" i="9"/>
  <c r="AI585" i="9"/>
  <c r="AI586" i="9"/>
  <c r="AI587" i="9"/>
  <c r="AI588" i="9"/>
  <c r="AI589" i="9"/>
  <c r="AI590" i="9"/>
  <c r="AI591" i="9"/>
  <c r="AI592" i="9"/>
  <c r="AI593" i="9"/>
  <c r="AI594" i="9"/>
  <c r="AI595" i="9"/>
  <c r="AI596" i="9"/>
  <c r="AI597" i="9"/>
  <c r="AI598" i="9"/>
  <c r="AI599" i="9"/>
  <c r="AI600" i="9"/>
  <c r="AI601" i="9"/>
  <c r="AI602" i="9"/>
  <c r="AI603" i="9"/>
  <c r="AI604" i="9"/>
  <c r="AI605" i="9"/>
  <c r="AI606" i="9"/>
  <c r="AI607" i="9"/>
  <c r="AI608" i="9"/>
  <c r="AI609" i="9"/>
  <c r="AI610" i="9"/>
  <c r="AI611" i="9"/>
  <c r="AI612" i="9"/>
  <c r="AI613" i="9"/>
  <c r="AI614" i="9"/>
  <c r="AI615" i="9"/>
  <c r="AI616" i="9"/>
  <c r="AI617" i="9"/>
  <c r="AI618" i="9"/>
  <c r="AI619" i="9"/>
  <c r="AI620" i="9"/>
  <c r="AI621" i="9"/>
  <c r="AI622" i="9"/>
  <c r="AI623" i="9"/>
  <c r="AI624" i="9"/>
  <c r="AI625" i="9"/>
  <c r="AI626" i="9"/>
  <c r="AI627" i="9"/>
  <c r="AI628" i="9"/>
  <c r="AI629" i="9"/>
  <c r="AI630" i="9"/>
  <c r="AI631" i="9"/>
  <c r="AI632" i="9"/>
  <c r="AI633" i="9"/>
  <c r="AI634" i="9"/>
  <c r="AI635" i="9"/>
  <c r="AI636" i="9"/>
  <c r="AI637" i="9"/>
  <c r="AI638" i="9"/>
  <c r="AI639" i="9"/>
  <c r="AI640" i="9"/>
  <c r="AI641" i="9"/>
  <c r="AI642" i="9"/>
  <c r="AI643" i="9"/>
  <c r="AI644" i="9"/>
  <c r="AI645" i="9"/>
  <c r="AI646" i="9"/>
  <c r="AI647" i="9"/>
  <c r="AI648" i="9"/>
  <c r="AI649" i="9"/>
  <c r="AI650" i="9"/>
  <c r="AI651" i="9"/>
  <c r="AI652" i="9"/>
  <c r="AI653" i="9"/>
  <c r="AI654" i="9"/>
  <c r="AI655" i="9"/>
  <c r="AI656" i="9"/>
  <c r="AI657" i="9"/>
  <c r="AI658" i="9"/>
  <c r="AI659" i="9"/>
  <c r="AI660" i="9"/>
  <c r="AI661" i="9"/>
  <c r="AI662" i="9"/>
  <c r="AI663" i="9"/>
  <c r="AI664" i="9"/>
  <c r="AI665" i="9"/>
  <c r="AI666" i="9"/>
  <c r="AI667" i="9"/>
  <c r="AI668" i="9"/>
  <c r="AI669" i="9"/>
  <c r="AI670" i="9"/>
  <c r="AI671" i="9"/>
  <c r="AI672" i="9"/>
  <c r="AI673" i="9"/>
  <c r="AI674" i="9"/>
  <c r="AI675" i="9"/>
  <c r="AI676" i="9"/>
  <c r="AI677" i="9"/>
  <c r="AI678" i="9"/>
  <c r="AI679" i="9"/>
  <c r="AI680" i="9"/>
  <c r="AI681" i="9"/>
  <c r="AI682" i="9"/>
  <c r="AI683" i="9"/>
  <c r="AI684" i="9"/>
  <c r="AI685" i="9"/>
  <c r="AI686" i="9"/>
  <c r="AI687" i="9"/>
  <c r="AI688" i="9"/>
  <c r="AI689" i="9"/>
  <c r="AI690" i="9"/>
  <c r="AI691" i="9"/>
  <c r="AI692" i="9"/>
  <c r="AI693" i="9"/>
  <c r="AI694" i="9"/>
  <c r="AI695" i="9"/>
  <c r="AI696" i="9"/>
  <c r="AI697" i="9"/>
  <c r="AI698" i="9"/>
  <c r="AI699" i="9"/>
  <c r="AI700" i="9"/>
  <c r="AI701" i="9"/>
  <c r="AI702" i="9"/>
  <c r="AI703" i="9"/>
  <c r="AI704" i="9"/>
  <c r="AI705" i="9"/>
  <c r="AI706" i="9"/>
  <c r="AI707" i="9"/>
  <c r="AI708" i="9"/>
  <c r="AI709" i="9"/>
  <c r="AI710" i="9"/>
  <c r="AI711" i="9"/>
  <c r="AI712" i="9"/>
  <c r="AI713" i="9"/>
  <c r="AI714" i="9"/>
  <c r="AI715" i="9"/>
  <c r="AI716" i="9"/>
  <c r="AI717" i="9"/>
  <c r="AI718" i="9"/>
  <c r="AI719" i="9"/>
  <c r="AI720" i="9"/>
  <c r="AI721" i="9"/>
  <c r="AI722" i="9"/>
  <c r="AI723" i="9"/>
  <c r="AI724" i="9"/>
  <c r="AI725" i="9"/>
  <c r="AI726" i="9"/>
  <c r="AI727" i="9"/>
  <c r="AI728" i="9"/>
  <c r="AI729" i="9"/>
  <c r="AI730" i="9"/>
  <c r="AI731" i="9"/>
  <c r="AI732" i="9"/>
  <c r="AI733" i="9"/>
  <c r="AI734" i="9"/>
  <c r="AI735" i="9"/>
  <c r="AI736" i="9"/>
  <c r="AI737" i="9"/>
  <c r="AI738" i="9"/>
  <c r="AI739" i="9"/>
  <c r="AI740" i="9"/>
  <c r="AI741" i="9"/>
  <c r="AI742" i="9"/>
  <c r="AI743" i="9"/>
  <c r="AI744" i="9"/>
  <c r="AI745" i="9"/>
  <c r="AI746" i="9"/>
  <c r="AI747" i="9"/>
  <c r="AI748" i="9"/>
  <c r="AI749" i="9"/>
  <c r="AI750" i="9"/>
  <c r="AI751" i="9"/>
  <c r="AI752" i="9"/>
  <c r="AI753" i="9"/>
  <c r="AI754" i="9"/>
  <c r="AI755" i="9"/>
  <c r="AI756" i="9"/>
  <c r="AI757" i="9"/>
  <c r="AI758" i="9"/>
  <c r="AI759" i="9"/>
  <c r="AI760" i="9"/>
  <c r="AI761" i="9"/>
  <c r="AI762" i="9"/>
  <c r="AI763" i="9"/>
  <c r="AI764" i="9"/>
  <c r="AI765" i="9"/>
  <c r="AI766" i="9"/>
  <c r="AI767" i="9"/>
  <c r="AI768" i="9"/>
  <c r="AI769" i="9"/>
  <c r="AI770" i="9"/>
  <c r="AI771" i="9"/>
  <c r="AI772" i="9"/>
  <c r="AI773" i="9"/>
  <c r="AI774" i="9"/>
  <c r="AI775" i="9"/>
  <c r="AI776" i="9"/>
  <c r="AI777" i="9"/>
  <c r="AI778" i="9"/>
  <c r="AI779" i="9"/>
  <c r="AI780" i="9"/>
  <c r="AI781" i="9"/>
  <c r="AI782" i="9"/>
  <c r="AI783" i="9"/>
  <c r="AI784" i="9"/>
  <c r="AI785" i="9"/>
  <c r="AI786" i="9"/>
  <c r="AI787" i="9"/>
  <c r="AI788" i="9"/>
  <c r="AI789" i="9"/>
  <c r="AI790" i="9"/>
  <c r="AI791" i="9"/>
  <c r="AI792" i="9"/>
  <c r="AI793" i="9"/>
  <c r="AI794" i="9"/>
  <c r="AI795" i="9"/>
  <c r="AI796" i="9"/>
  <c r="AI797" i="9"/>
  <c r="AI798" i="9"/>
  <c r="AI799" i="9"/>
  <c r="AI800" i="9"/>
  <c r="AI801" i="9"/>
  <c r="AI802" i="9"/>
  <c r="AI803" i="9"/>
  <c r="AI804" i="9"/>
  <c r="AI805" i="9"/>
  <c r="AI806" i="9"/>
  <c r="AI807" i="9"/>
  <c r="AI808" i="9"/>
  <c r="AI809" i="9"/>
  <c r="AI810" i="9"/>
  <c r="AI811" i="9"/>
  <c r="AI812" i="9"/>
  <c r="AI813" i="9"/>
  <c r="AI814" i="9"/>
  <c r="AI815" i="9"/>
  <c r="AI816" i="9"/>
  <c r="AI817" i="9"/>
  <c r="AI818" i="9"/>
  <c r="AI819" i="9"/>
  <c r="AI820" i="9"/>
  <c r="AI821" i="9"/>
  <c r="AI822" i="9"/>
  <c r="AI823" i="9"/>
  <c r="AI824" i="9"/>
  <c r="AI825" i="9"/>
  <c r="AI826" i="9"/>
  <c r="AI827" i="9"/>
  <c r="AI828" i="9"/>
  <c r="AI829" i="9"/>
  <c r="AI830" i="9"/>
  <c r="AI831" i="9"/>
  <c r="AI832" i="9"/>
  <c r="AI833" i="9"/>
  <c r="AI834" i="9"/>
  <c r="AI835" i="9"/>
  <c r="AI836" i="9"/>
  <c r="AI837" i="9"/>
  <c r="AI838" i="9"/>
  <c r="AI839" i="9"/>
  <c r="AI840" i="9"/>
  <c r="AI841" i="9"/>
  <c r="AI842" i="9"/>
  <c r="AI843" i="9"/>
  <c r="AI844" i="9"/>
  <c r="AI845" i="9"/>
  <c r="AI846" i="9"/>
  <c r="AI847" i="9"/>
  <c r="AI848" i="9"/>
  <c r="AI849" i="9"/>
  <c r="AI850" i="9"/>
  <c r="AI851" i="9"/>
  <c r="AI852" i="9"/>
  <c r="AI853" i="9"/>
  <c r="AI854" i="9"/>
  <c r="AI855" i="9"/>
  <c r="AI856" i="9"/>
  <c r="AI857" i="9"/>
  <c r="AI858" i="9"/>
  <c r="AI859" i="9"/>
  <c r="AI860" i="9"/>
  <c r="AI861" i="9"/>
  <c r="AI862" i="9"/>
  <c r="AI863" i="9"/>
  <c r="AI864" i="9"/>
  <c r="AI865" i="9"/>
  <c r="AI866" i="9"/>
  <c r="AI867" i="9"/>
  <c r="AI868" i="9"/>
  <c r="AI869" i="9"/>
  <c r="AI870" i="9"/>
  <c r="AI871" i="9"/>
  <c r="AI872" i="9"/>
  <c r="AI873" i="9"/>
  <c r="AI874" i="9"/>
  <c r="AI875" i="9"/>
  <c r="AI876" i="9"/>
  <c r="AI877" i="9"/>
  <c r="AI878" i="9"/>
  <c r="AI879" i="9"/>
  <c r="AI880" i="9"/>
  <c r="AI881" i="9"/>
  <c r="AI882" i="9"/>
  <c r="AI883" i="9"/>
  <c r="AI884" i="9"/>
  <c r="AI885" i="9"/>
  <c r="AI886" i="9"/>
  <c r="AI887" i="9"/>
  <c r="AI888" i="9"/>
  <c r="AI889" i="9"/>
  <c r="AI890" i="9"/>
  <c r="AI891" i="9"/>
  <c r="AI892" i="9"/>
  <c r="AI893" i="9"/>
  <c r="AI894" i="9"/>
  <c r="AI895" i="9"/>
  <c r="AI896" i="9"/>
  <c r="AI897" i="9"/>
  <c r="AI898" i="9"/>
  <c r="AI899" i="9"/>
  <c r="AI900" i="9"/>
  <c r="AI901" i="9"/>
  <c r="AI902" i="9"/>
  <c r="AI903" i="9"/>
  <c r="AI904" i="9"/>
  <c r="AI905" i="9"/>
  <c r="AI906" i="9"/>
  <c r="AI907" i="9"/>
  <c r="AI908" i="9"/>
  <c r="AI909" i="9"/>
  <c r="AI910" i="9"/>
  <c r="AI911" i="9"/>
  <c r="AI912" i="9"/>
  <c r="AI913" i="9"/>
  <c r="AI914" i="9"/>
  <c r="AI915" i="9"/>
  <c r="AI916" i="9"/>
  <c r="AI917" i="9"/>
  <c r="AI918" i="9"/>
  <c r="AI919" i="9"/>
  <c r="AI920" i="9"/>
  <c r="AI921" i="9"/>
  <c r="AI922" i="9"/>
  <c r="AI923" i="9"/>
  <c r="AI924" i="9"/>
  <c r="AI925" i="9"/>
  <c r="AI926" i="9"/>
  <c r="AI927" i="9"/>
  <c r="AI928" i="9"/>
  <c r="AI929" i="9"/>
  <c r="AI930" i="9"/>
  <c r="AI931" i="9"/>
  <c r="AI932" i="9"/>
  <c r="AI933" i="9"/>
  <c r="AI934" i="9"/>
  <c r="AI935" i="9"/>
  <c r="AI936" i="9"/>
  <c r="AI937" i="9"/>
  <c r="AI938" i="9"/>
  <c r="AI939" i="9"/>
  <c r="AI940" i="9"/>
  <c r="AI941" i="9"/>
  <c r="AI942" i="9"/>
  <c r="AI943" i="9"/>
  <c r="AI944" i="9"/>
  <c r="AI945" i="9"/>
  <c r="AI946" i="9"/>
  <c r="AI947" i="9"/>
  <c r="AI948" i="9"/>
  <c r="AI949" i="9"/>
  <c r="AI950" i="9"/>
  <c r="AI951" i="9"/>
  <c r="AI952" i="9"/>
  <c r="AI953" i="9"/>
  <c r="AI954" i="9"/>
  <c r="AI955" i="9"/>
  <c r="AI956" i="9"/>
  <c r="AI957" i="9"/>
  <c r="AI958" i="9"/>
  <c r="AI959" i="9"/>
  <c r="AI960" i="9"/>
  <c r="AI961" i="9"/>
  <c r="AI962" i="9"/>
  <c r="AI963" i="9"/>
  <c r="AI964" i="9"/>
  <c r="AI965" i="9"/>
  <c r="AI966" i="9"/>
  <c r="AI967" i="9"/>
  <c r="AI968" i="9"/>
  <c r="AI969" i="9"/>
  <c r="AI970" i="9"/>
  <c r="AI971" i="9"/>
  <c r="AI972" i="9"/>
  <c r="AI973" i="9"/>
  <c r="AI974" i="9"/>
  <c r="AI975" i="9"/>
  <c r="AI976" i="9"/>
  <c r="AI977" i="9"/>
  <c r="AI978" i="9"/>
  <c r="AI979" i="9"/>
  <c r="AI980" i="9"/>
  <c r="AI981" i="9"/>
  <c r="AI982" i="9"/>
  <c r="AI983" i="9"/>
  <c r="AI984" i="9"/>
  <c r="AI985" i="9"/>
  <c r="AI986" i="9"/>
  <c r="AI987" i="9"/>
  <c r="AI988" i="9"/>
  <c r="AI989" i="9"/>
  <c r="AI990" i="9"/>
  <c r="AI991" i="9"/>
  <c r="AI992" i="9"/>
  <c r="AI993" i="9"/>
  <c r="AI994" i="9"/>
  <c r="AI995" i="9"/>
  <c r="AI996" i="9"/>
  <c r="AI997" i="9"/>
  <c r="AI998" i="9"/>
  <c r="AI999" i="9"/>
  <c r="AI1000" i="9"/>
  <c r="AI1001" i="9"/>
  <c r="AI1002" i="9"/>
  <c r="AI1003" i="9"/>
  <c r="AI1004" i="9"/>
  <c r="AI1005" i="9"/>
  <c r="AI1006" i="9"/>
  <c r="AI1007" i="9"/>
  <c r="AI1008" i="9"/>
  <c r="AI1009" i="9"/>
  <c r="AI1010" i="9"/>
  <c r="AI1011" i="9"/>
  <c r="AI1012" i="9"/>
  <c r="AI1013" i="9"/>
  <c r="AI1014" i="9"/>
  <c r="AI1015" i="9"/>
  <c r="AI1016" i="9"/>
  <c r="AI1017" i="9"/>
  <c r="AI1018" i="9"/>
  <c r="AI1019" i="9"/>
  <c r="AI1020" i="9"/>
  <c r="AI1021" i="9"/>
  <c r="AI1022" i="9"/>
  <c r="AI1023" i="9"/>
  <c r="AI1024" i="9"/>
  <c r="AI1025" i="9"/>
  <c r="AI1026" i="9"/>
  <c r="AI1027" i="9"/>
  <c r="AI1028" i="9"/>
  <c r="AI1029" i="9"/>
  <c r="AI1030" i="9"/>
  <c r="AI1031" i="9"/>
  <c r="AI1032" i="9"/>
  <c r="AI1033" i="9"/>
  <c r="AI1034" i="9"/>
  <c r="AI1035" i="9"/>
  <c r="AI1036" i="9"/>
  <c r="AI1037" i="9"/>
  <c r="AI1038" i="9"/>
  <c r="AI1039" i="9"/>
  <c r="AI1040" i="9"/>
  <c r="AI1041" i="9"/>
  <c r="AI1042" i="9"/>
  <c r="AI1043" i="9"/>
  <c r="AI1044" i="9"/>
  <c r="AI1045" i="9"/>
  <c r="AI1046" i="9"/>
  <c r="AI1047" i="9"/>
  <c r="AI1048" i="9"/>
  <c r="AI1049" i="9"/>
  <c r="AI1050" i="9"/>
  <c r="AI1051" i="9"/>
  <c r="AI1052" i="9"/>
  <c r="AI1053" i="9"/>
  <c r="AI1054" i="9"/>
  <c r="AI1055" i="9"/>
  <c r="AI1056" i="9"/>
  <c r="AI1057" i="9"/>
  <c r="AI1058" i="9"/>
  <c r="AI1059" i="9"/>
  <c r="AI1060" i="9"/>
  <c r="AI1061" i="9"/>
  <c r="AI1062" i="9"/>
  <c r="AI1063" i="9"/>
  <c r="AI1064" i="9"/>
  <c r="AI1065" i="9"/>
  <c r="AI1066" i="9"/>
  <c r="AI1067" i="9"/>
  <c r="AI1068" i="9"/>
  <c r="AI1069" i="9"/>
  <c r="AI1070" i="9"/>
  <c r="AI1071" i="9"/>
  <c r="AI1072" i="9"/>
  <c r="AI1073" i="9"/>
  <c r="AI1074" i="9"/>
  <c r="AI1075" i="9"/>
  <c r="AI1076" i="9"/>
  <c r="AI1077" i="9"/>
  <c r="AI1078" i="9"/>
  <c r="AI1079" i="9"/>
  <c r="AI1080" i="9"/>
  <c r="AI1081" i="9"/>
  <c r="AI1082" i="9"/>
  <c r="AI1083" i="9"/>
  <c r="AI1084" i="9"/>
  <c r="AI1085" i="9"/>
  <c r="AI1086" i="9"/>
  <c r="AI1087" i="9"/>
  <c r="AI1088" i="9"/>
  <c r="AI1089" i="9"/>
  <c r="AI1090" i="9"/>
  <c r="AI1091" i="9"/>
  <c r="AI1092" i="9"/>
  <c r="AI1093" i="9"/>
  <c r="AI1094" i="9"/>
  <c r="AI1095" i="9"/>
  <c r="AI1096" i="9"/>
  <c r="AI1097" i="9"/>
  <c r="AI1098" i="9"/>
  <c r="AI1099" i="9"/>
  <c r="AI1100" i="9"/>
  <c r="AI1101" i="9"/>
  <c r="AI1102" i="9"/>
  <c r="AI1103" i="9"/>
  <c r="AI1104" i="9"/>
  <c r="AI1105" i="9"/>
  <c r="AI1106" i="9"/>
  <c r="AI1107" i="9"/>
  <c r="AI1108" i="9"/>
  <c r="AI1109" i="9"/>
  <c r="AI1110" i="9"/>
  <c r="AI1111" i="9"/>
  <c r="AI1112" i="9"/>
  <c r="AI1113" i="9"/>
  <c r="AI1114" i="9"/>
  <c r="AI1115" i="9"/>
  <c r="AI1116" i="9"/>
  <c r="AI1117" i="9"/>
  <c r="AI1118" i="9"/>
  <c r="AI1119" i="9"/>
  <c r="AI1120" i="9"/>
  <c r="AI1121" i="9"/>
  <c r="AI1122" i="9"/>
  <c r="AI1123" i="9"/>
  <c r="AI1124" i="9"/>
  <c r="AI1125" i="9"/>
  <c r="AI1126" i="9"/>
  <c r="AI1127" i="9"/>
  <c r="AI1128" i="9"/>
  <c r="AI1129" i="9"/>
  <c r="AI1130" i="9"/>
  <c r="AI1131" i="9"/>
  <c r="AI1132" i="9"/>
  <c r="AI1133" i="9"/>
  <c r="AI1134" i="9"/>
  <c r="AI1135" i="9"/>
  <c r="AI1136" i="9"/>
  <c r="AI1137" i="9"/>
  <c r="AI1138" i="9"/>
  <c r="AI1139" i="9"/>
  <c r="AI1140" i="9"/>
  <c r="AI1141" i="9"/>
  <c r="AI1142" i="9"/>
  <c r="AI1143" i="9"/>
  <c r="AI1144" i="9"/>
  <c r="AI1145" i="9"/>
  <c r="AI1146" i="9"/>
  <c r="AI1147" i="9"/>
  <c r="AI1148" i="9"/>
  <c r="AI1149" i="9"/>
  <c r="AI1150" i="9"/>
  <c r="AI1151" i="9"/>
  <c r="AI1152" i="9"/>
  <c r="AI1153" i="9"/>
  <c r="AI1154" i="9"/>
  <c r="AI1155" i="9"/>
  <c r="AI1156" i="9"/>
  <c r="AI1157" i="9"/>
  <c r="AI1158" i="9"/>
  <c r="AI1159" i="9"/>
  <c r="AI1160" i="9"/>
  <c r="AI1161" i="9"/>
  <c r="AI1162" i="9"/>
  <c r="AI1163" i="9"/>
  <c r="AI1164" i="9"/>
  <c r="AI1165" i="9"/>
  <c r="AI1166" i="9"/>
  <c r="AI1167" i="9"/>
  <c r="AI1168" i="9"/>
  <c r="AI1169" i="9"/>
  <c r="AI1170" i="9"/>
  <c r="AI1171" i="9"/>
  <c r="AI1172" i="9"/>
  <c r="AI1173" i="9"/>
  <c r="AI1174" i="9"/>
  <c r="AI1175" i="9"/>
  <c r="AI1176" i="9"/>
  <c r="AI1177" i="9"/>
  <c r="AJ2" i="9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70" i="9"/>
  <c r="AJ71" i="9"/>
  <c r="AJ72" i="9"/>
  <c r="AJ73" i="9"/>
  <c r="AJ74" i="9"/>
  <c r="AJ75" i="9"/>
  <c r="AJ76" i="9"/>
  <c r="AJ77" i="9"/>
  <c r="AJ78" i="9"/>
  <c r="AJ79" i="9"/>
  <c r="AJ80" i="9"/>
  <c r="AJ81" i="9"/>
  <c r="AJ82" i="9"/>
  <c r="AJ83" i="9"/>
  <c r="AJ84" i="9"/>
  <c r="AJ85" i="9"/>
  <c r="AJ86" i="9"/>
  <c r="AJ87" i="9"/>
  <c r="AJ88" i="9"/>
  <c r="AJ89" i="9"/>
  <c r="AJ90" i="9"/>
  <c r="AJ91" i="9"/>
  <c r="AJ92" i="9"/>
  <c r="AJ93" i="9"/>
  <c r="AJ94" i="9"/>
  <c r="AJ95" i="9"/>
  <c r="AJ96" i="9"/>
  <c r="AJ97" i="9"/>
  <c r="AJ98" i="9"/>
  <c r="AJ99" i="9"/>
  <c r="AJ100" i="9"/>
  <c r="AJ101" i="9"/>
  <c r="AJ102" i="9"/>
  <c r="AJ103" i="9"/>
  <c r="AJ104" i="9"/>
  <c r="AJ105" i="9"/>
  <c r="AJ106" i="9"/>
  <c r="AJ107" i="9"/>
  <c r="AJ108" i="9"/>
  <c r="AJ109" i="9"/>
  <c r="AJ110" i="9"/>
  <c r="AJ111" i="9"/>
  <c r="AJ112" i="9"/>
  <c r="AJ113" i="9"/>
  <c r="AJ114" i="9"/>
  <c r="AJ115" i="9"/>
  <c r="AJ116" i="9"/>
  <c r="AJ117" i="9"/>
  <c r="AJ118" i="9"/>
  <c r="AJ119" i="9"/>
  <c r="AJ120" i="9"/>
  <c r="AJ121" i="9"/>
  <c r="AJ122" i="9"/>
  <c r="AJ123" i="9"/>
  <c r="AJ124" i="9"/>
  <c r="AJ125" i="9"/>
  <c r="AJ126" i="9"/>
  <c r="AJ127" i="9"/>
  <c r="AJ128" i="9"/>
  <c r="AJ129" i="9"/>
  <c r="AJ130" i="9"/>
  <c r="AJ131" i="9"/>
  <c r="AJ132" i="9"/>
  <c r="AJ133" i="9"/>
  <c r="AJ134" i="9"/>
  <c r="AJ135" i="9"/>
  <c r="AJ136" i="9"/>
  <c r="AJ137" i="9"/>
  <c r="AJ138" i="9"/>
  <c r="AJ139" i="9"/>
  <c r="AJ140" i="9"/>
  <c r="AJ141" i="9"/>
  <c r="AJ142" i="9"/>
  <c r="AJ143" i="9"/>
  <c r="AJ144" i="9"/>
  <c r="AJ145" i="9"/>
  <c r="AJ146" i="9"/>
  <c r="AJ147" i="9"/>
  <c r="AJ148" i="9"/>
  <c r="AJ149" i="9"/>
  <c r="AJ150" i="9"/>
  <c r="AJ151" i="9"/>
  <c r="AJ152" i="9"/>
  <c r="AJ153" i="9"/>
  <c r="AJ154" i="9"/>
  <c r="AJ155" i="9"/>
  <c r="AJ156" i="9"/>
  <c r="AJ157" i="9"/>
  <c r="AJ158" i="9"/>
  <c r="AJ159" i="9"/>
  <c r="AJ160" i="9"/>
  <c r="AJ161" i="9"/>
  <c r="AJ162" i="9"/>
  <c r="AJ163" i="9"/>
  <c r="AJ164" i="9"/>
  <c r="AJ165" i="9"/>
  <c r="AJ166" i="9"/>
  <c r="AJ167" i="9"/>
  <c r="AJ168" i="9"/>
  <c r="AJ169" i="9"/>
  <c r="AJ170" i="9"/>
  <c r="AJ171" i="9"/>
  <c r="AJ172" i="9"/>
  <c r="AJ173" i="9"/>
  <c r="AJ174" i="9"/>
  <c r="AJ175" i="9"/>
  <c r="AJ176" i="9"/>
  <c r="AJ177" i="9"/>
  <c r="AJ178" i="9"/>
  <c r="AJ179" i="9"/>
  <c r="AJ180" i="9"/>
  <c r="AJ181" i="9"/>
  <c r="AJ182" i="9"/>
  <c r="AJ183" i="9"/>
  <c r="AJ184" i="9"/>
  <c r="AJ185" i="9"/>
  <c r="AJ186" i="9"/>
  <c r="AJ187" i="9"/>
  <c r="AJ188" i="9"/>
  <c r="AJ189" i="9"/>
  <c r="AJ190" i="9"/>
  <c r="AJ191" i="9"/>
  <c r="AJ192" i="9"/>
  <c r="AJ193" i="9"/>
  <c r="AJ194" i="9"/>
  <c r="AJ195" i="9"/>
  <c r="AJ196" i="9"/>
  <c r="AJ197" i="9"/>
  <c r="AJ198" i="9"/>
  <c r="AJ199" i="9"/>
  <c r="AJ200" i="9"/>
  <c r="AJ201" i="9"/>
  <c r="AJ202" i="9"/>
  <c r="AJ203" i="9"/>
  <c r="AJ204" i="9"/>
  <c r="AJ205" i="9"/>
  <c r="AJ206" i="9"/>
  <c r="AJ207" i="9"/>
  <c r="AJ208" i="9"/>
  <c r="AJ209" i="9"/>
  <c r="AJ210" i="9"/>
  <c r="AJ211" i="9"/>
  <c r="AJ212" i="9"/>
  <c r="AJ213" i="9"/>
  <c r="AJ214" i="9"/>
  <c r="AJ215" i="9"/>
  <c r="AJ216" i="9"/>
  <c r="AJ217" i="9"/>
  <c r="AJ218" i="9"/>
  <c r="AJ219" i="9"/>
  <c r="AJ220" i="9"/>
  <c r="AJ221" i="9"/>
  <c r="AJ222" i="9"/>
  <c r="AJ223" i="9"/>
  <c r="AJ224" i="9"/>
  <c r="AJ225" i="9"/>
  <c r="AJ226" i="9"/>
  <c r="AJ227" i="9"/>
  <c r="AJ228" i="9"/>
  <c r="AJ229" i="9"/>
  <c r="AJ230" i="9"/>
  <c r="AJ231" i="9"/>
  <c r="AJ232" i="9"/>
  <c r="AJ233" i="9"/>
  <c r="AJ234" i="9"/>
  <c r="AJ235" i="9"/>
  <c r="AJ236" i="9"/>
  <c r="AJ237" i="9"/>
  <c r="AJ238" i="9"/>
  <c r="AJ239" i="9"/>
  <c r="AJ240" i="9"/>
  <c r="AJ241" i="9"/>
  <c r="AJ242" i="9"/>
  <c r="AJ243" i="9"/>
  <c r="AJ244" i="9"/>
  <c r="AJ245" i="9"/>
  <c r="AJ246" i="9"/>
  <c r="AJ247" i="9"/>
  <c r="AJ248" i="9"/>
  <c r="AJ249" i="9"/>
  <c r="AJ250" i="9"/>
  <c r="AJ251" i="9"/>
  <c r="AJ252" i="9"/>
  <c r="AJ253" i="9"/>
  <c r="AJ254" i="9"/>
  <c r="AJ255" i="9"/>
  <c r="AJ256" i="9"/>
  <c r="AJ257" i="9"/>
  <c r="AJ258" i="9"/>
  <c r="AJ259" i="9"/>
  <c r="AJ260" i="9"/>
  <c r="AJ261" i="9"/>
  <c r="AJ262" i="9"/>
  <c r="AJ263" i="9"/>
  <c r="AJ264" i="9"/>
  <c r="AJ265" i="9"/>
  <c r="AJ266" i="9"/>
  <c r="AJ267" i="9"/>
  <c r="AJ268" i="9"/>
  <c r="AJ269" i="9"/>
  <c r="AJ270" i="9"/>
  <c r="AJ271" i="9"/>
  <c r="AJ272" i="9"/>
  <c r="AJ273" i="9"/>
  <c r="AJ274" i="9"/>
  <c r="AJ275" i="9"/>
  <c r="AJ276" i="9"/>
  <c r="AJ277" i="9"/>
  <c r="AJ278" i="9"/>
  <c r="AJ279" i="9"/>
  <c r="AJ280" i="9"/>
  <c r="AJ281" i="9"/>
  <c r="AJ282" i="9"/>
  <c r="AJ283" i="9"/>
  <c r="AJ284" i="9"/>
  <c r="AJ285" i="9"/>
  <c r="AJ286" i="9"/>
  <c r="AJ287" i="9"/>
  <c r="AJ288" i="9"/>
  <c r="AJ289" i="9"/>
  <c r="AJ290" i="9"/>
  <c r="AJ291" i="9"/>
  <c r="AJ292" i="9"/>
  <c r="AJ293" i="9"/>
  <c r="AJ294" i="9"/>
  <c r="AJ295" i="9"/>
  <c r="AJ296" i="9"/>
  <c r="AJ297" i="9"/>
  <c r="AJ298" i="9"/>
  <c r="AJ299" i="9"/>
  <c r="AJ300" i="9"/>
  <c r="AJ301" i="9"/>
  <c r="AJ302" i="9"/>
  <c r="AJ303" i="9"/>
  <c r="AJ304" i="9"/>
  <c r="AJ305" i="9"/>
  <c r="AJ306" i="9"/>
  <c r="AJ307" i="9"/>
  <c r="AJ308" i="9"/>
  <c r="AJ309" i="9"/>
  <c r="AJ310" i="9"/>
  <c r="AJ311" i="9"/>
  <c r="AJ312" i="9"/>
  <c r="AJ313" i="9"/>
  <c r="AJ314" i="9"/>
  <c r="AJ315" i="9"/>
  <c r="AJ316" i="9"/>
  <c r="AJ317" i="9"/>
  <c r="AJ318" i="9"/>
  <c r="AJ319" i="9"/>
  <c r="AJ320" i="9"/>
  <c r="AJ321" i="9"/>
  <c r="AJ322" i="9"/>
  <c r="AJ323" i="9"/>
  <c r="AJ324" i="9"/>
  <c r="AJ325" i="9"/>
  <c r="AJ326" i="9"/>
  <c r="AJ327" i="9"/>
  <c r="AJ328" i="9"/>
  <c r="AJ329" i="9"/>
  <c r="AJ330" i="9"/>
  <c r="AJ331" i="9"/>
  <c r="AJ332" i="9"/>
  <c r="AJ333" i="9"/>
  <c r="AJ334" i="9"/>
  <c r="AJ335" i="9"/>
  <c r="AJ336" i="9"/>
  <c r="AJ337" i="9"/>
  <c r="AJ338" i="9"/>
  <c r="AJ339" i="9"/>
  <c r="AJ340" i="9"/>
  <c r="AJ341" i="9"/>
  <c r="AJ342" i="9"/>
  <c r="AJ343" i="9"/>
  <c r="AJ344" i="9"/>
  <c r="AJ345" i="9"/>
  <c r="AJ346" i="9"/>
  <c r="AJ347" i="9"/>
  <c r="AJ348" i="9"/>
  <c r="AJ349" i="9"/>
  <c r="AJ350" i="9"/>
  <c r="AJ351" i="9"/>
  <c r="AJ352" i="9"/>
  <c r="AJ353" i="9"/>
  <c r="AJ354" i="9"/>
  <c r="AJ355" i="9"/>
  <c r="AJ356" i="9"/>
  <c r="AJ357" i="9"/>
  <c r="AJ358" i="9"/>
  <c r="AJ359" i="9"/>
  <c r="AJ360" i="9"/>
  <c r="AJ361" i="9"/>
  <c r="AJ362" i="9"/>
  <c r="AJ363" i="9"/>
  <c r="AJ364" i="9"/>
  <c r="AJ365" i="9"/>
  <c r="AJ366" i="9"/>
  <c r="AJ367" i="9"/>
  <c r="AJ368" i="9"/>
  <c r="AJ369" i="9"/>
  <c r="AJ370" i="9"/>
  <c r="AJ371" i="9"/>
  <c r="AJ372" i="9"/>
  <c r="AJ373" i="9"/>
  <c r="AJ374" i="9"/>
  <c r="AJ375" i="9"/>
  <c r="AJ376" i="9"/>
  <c r="AJ377" i="9"/>
  <c r="AJ378" i="9"/>
  <c r="AJ379" i="9"/>
  <c r="AJ380" i="9"/>
  <c r="AJ381" i="9"/>
  <c r="AJ382" i="9"/>
  <c r="AJ383" i="9"/>
  <c r="AJ384" i="9"/>
  <c r="AJ385" i="9"/>
  <c r="AJ386" i="9"/>
  <c r="AJ387" i="9"/>
  <c r="AJ388" i="9"/>
  <c r="AJ389" i="9"/>
  <c r="AJ390" i="9"/>
  <c r="AJ391" i="9"/>
  <c r="AJ392" i="9"/>
  <c r="AJ393" i="9"/>
  <c r="AJ394" i="9"/>
  <c r="AJ395" i="9"/>
  <c r="AJ396" i="9"/>
  <c r="AJ397" i="9"/>
  <c r="AJ398" i="9"/>
  <c r="AJ399" i="9"/>
  <c r="AJ400" i="9"/>
  <c r="AJ401" i="9"/>
  <c r="AJ402" i="9"/>
  <c r="AJ403" i="9"/>
  <c r="AJ404" i="9"/>
  <c r="AJ405" i="9"/>
  <c r="AJ406" i="9"/>
  <c r="AJ407" i="9"/>
  <c r="AJ408" i="9"/>
  <c r="AJ409" i="9"/>
  <c r="AJ410" i="9"/>
  <c r="AJ411" i="9"/>
  <c r="AJ412" i="9"/>
  <c r="AJ413" i="9"/>
  <c r="AJ414" i="9"/>
  <c r="AJ415" i="9"/>
  <c r="AJ416" i="9"/>
  <c r="AJ417" i="9"/>
  <c r="AJ418" i="9"/>
  <c r="AJ419" i="9"/>
  <c r="AJ420" i="9"/>
  <c r="AJ421" i="9"/>
  <c r="AJ422" i="9"/>
  <c r="AJ423" i="9"/>
  <c r="AJ424" i="9"/>
  <c r="AJ425" i="9"/>
  <c r="AJ426" i="9"/>
  <c r="AJ427" i="9"/>
  <c r="AJ428" i="9"/>
  <c r="AJ429" i="9"/>
  <c r="AJ430" i="9"/>
  <c r="AJ431" i="9"/>
  <c r="AJ432" i="9"/>
  <c r="AJ433" i="9"/>
  <c r="AJ434" i="9"/>
  <c r="AJ435" i="9"/>
  <c r="AJ436" i="9"/>
  <c r="AJ437" i="9"/>
  <c r="AJ438" i="9"/>
  <c r="AJ439" i="9"/>
  <c r="AJ440" i="9"/>
  <c r="AJ441" i="9"/>
  <c r="AJ442" i="9"/>
  <c r="AJ443" i="9"/>
  <c r="AJ444" i="9"/>
  <c r="AJ445" i="9"/>
  <c r="AJ446" i="9"/>
  <c r="AJ447" i="9"/>
  <c r="AJ448" i="9"/>
  <c r="AJ449" i="9"/>
  <c r="AJ450" i="9"/>
  <c r="AJ451" i="9"/>
  <c r="AJ452" i="9"/>
  <c r="AJ453" i="9"/>
  <c r="AJ454" i="9"/>
  <c r="AJ455" i="9"/>
  <c r="AJ456" i="9"/>
  <c r="AJ457" i="9"/>
  <c r="AJ458" i="9"/>
  <c r="AJ459" i="9"/>
  <c r="AJ460" i="9"/>
  <c r="AJ461" i="9"/>
  <c r="AJ462" i="9"/>
  <c r="AJ463" i="9"/>
  <c r="AJ464" i="9"/>
  <c r="AJ465" i="9"/>
  <c r="AJ466" i="9"/>
  <c r="AJ467" i="9"/>
  <c r="AJ468" i="9"/>
  <c r="AJ469" i="9"/>
  <c r="AJ470" i="9"/>
  <c r="AJ471" i="9"/>
  <c r="AJ472" i="9"/>
  <c r="AJ473" i="9"/>
  <c r="AJ474" i="9"/>
  <c r="AJ475" i="9"/>
  <c r="AJ476" i="9"/>
  <c r="AJ477" i="9"/>
  <c r="AJ478" i="9"/>
  <c r="AJ479" i="9"/>
  <c r="AJ480" i="9"/>
  <c r="AJ481" i="9"/>
  <c r="AJ482" i="9"/>
  <c r="AJ483" i="9"/>
  <c r="AJ484" i="9"/>
  <c r="AJ485" i="9"/>
  <c r="AJ486" i="9"/>
  <c r="AJ487" i="9"/>
  <c r="AJ488" i="9"/>
  <c r="AJ489" i="9"/>
  <c r="AJ490" i="9"/>
  <c r="AJ491" i="9"/>
  <c r="AJ492" i="9"/>
  <c r="AJ493" i="9"/>
  <c r="AJ494" i="9"/>
  <c r="AJ495" i="9"/>
  <c r="AJ496" i="9"/>
  <c r="AJ497" i="9"/>
  <c r="AJ498" i="9"/>
  <c r="AJ499" i="9"/>
  <c r="AJ500" i="9"/>
  <c r="AJ501" i="9"/>
  <c r="AJ502" i="9"/>
  <c r="AJ503" i="9"/>
  <c r="AJ504" i="9"/>
  <c r="AJ505" i="9"/>
  <c r="AJ506" i="9"/>
  <c r="AJ507" i="9"/>
  <c r="AJ508" i="9"/>
  <c r="AJ509" i="9"/>
  <c r="AJ510" i="9"/>
  <c r="AJ511" i="9"/>
  <c r="AJ512" i="9"/>
  <c r="AJ513" i="9"/>
  <c r="AJ514" i="9"/>
  <c r="AJ515" i="9"/>
  <c r="AJ516" i="9"/>
  <c r="AJ517" i="9"/>
  <c r="AJ518" i="9"/>
  <c r="AJ519" i="9"/>
  <c r="AJ520" i="9"/>
  <c r="AJ521" i="9"/>
  <c r="AJ522" i="9"/>
  <c r="AJ523" i="9"/>
  <c r="AJ524" i="9"/>
  <c r="AJ525" i="9"/>
  <c r="AJ526" i="9"/>
  <c r="AJ527" i="9"/>
  <c r="AJ528" i="9"/>
  <c r="AJ529" i="9"/>
  <c r="AJ530" i="9"/>
  <c r="AJ531" i="9"/>
  <c r="AJ532" i="9"/>
  <c r="AJ533" i="9"/>
  <c r="AJ534" i="9"/>
  <c r="AJ535" i="9"/>
  <c r="AJ536" i="9"/>
  <c r="AJ537" i="9"/>
  <c r="AJ538" i="9"/>
  <c r="AJ539" i="9"/>
  <c r="AJ540" i="9"/>
  <c r="AJ541" i="9"/>
  <c r="AJ542" i="9"/>
  <c r="AJ543" i="9"/>
  <c r="AJ544" i="9"/>
  <c r="AJ545" i="9"/>
  <c r="AJ546" i="9"/>
  <c r="AJ547" i="9"/>
  <c r="AJ548" i="9"/>
  <c r="AJ549" i="9"/>
  <c r="AJ550" i="9"/>
  <c r="AJ551" i="9"/>
  <c r="AJ552" i="9"/>
  <c r="AJ553" i="9"/>
  <c r="AJ554" i="9"/>
  <c r="AJ555" i="9"/>
  <c r="AJ556" i="9"/>
  <c r="AJ557" i="9"/>
  <c r="AJ558" i="9"/>
  <c r="AJ559" i="9"/>
  <c r="AJ560" i="9"/>
  <c r="AJ561" i="9"/>
  <c r="AJ562" i="9"/>
  <c r="AJ563" i="9"/>
  <c r="AJ564" i="9"/>
  <c r="AJ565" i="9"/>
  <c r="AJ566" i="9"/>
  <c r="AJ567" i="9"/>
  <c r="AJ568" i="9"/>
  <c r="AJ569" i="9"/>
  <c r="AJ570" i="9"/>
  <c r="AJ571" i="9"/>
  <c r="AJ572" i="9"/>
  <c r="AJ573" i="9"/>
  <c r="AJ574" i="9"/>
  <c r="AJ575" i="9"/>
  <c r="AJ576" i="9"/>
  <c r="AJ577" i="9"/>
  <c r="AJ578" i="9"/>
  <c r="AJ579" i="9"/>
  <c r="AJ580" i="9"/>
  <c r="AJ581" i="9"/>
  <c r="AJ582" i="9"/>
  <c r="AJ583" i="9"/>
  <c r="AJ584" i="9"/>
  <c r="AJ585" i="9"/>
  <c r="AJ586" i="9"/>
  <c r="AJ587" i="9"/>
  <c r="AJ588" i="9"/>
  <c r="AJ589" i="9"/>
  <c r="AJ590" i="9"/>
  <c r="AJ591" i="9"/>
  <c r="AJ592" i="9"/>
  <c r="AJ593" i="9"/>
  <c r="AJ594" i="9"/>
  <c r="AJ595" i="9"/>
  <c r="AJ596" i="9"/>
  <c r="AJ597" i="9"/>
  <c r="AJ598" i="9"/>
  <c r="AJ599" i="9"/>
  <c r="AJ600" i="9"/>
  <c r="AJ601" i="9"/>
  <c r="AJ602" i="9"/>
  <c r="AJ603" i="9"/>
  <c r="AJ604" i="9"/>
  <c r="AJ605" i="9"/>
  <c r="AJ606" i="9"/>
  <c r="AJ607" i="9"/>
  <c r="AJ608" i="9"/>
  <c r="AJ609" i="9"/>
  <c r="AJ610" i="9"/>
  <c r="AJ611" i="9"/>
  <c r="AJ612" i="9"/>
  <c r="AJ613" i="9"/>
  <c r="AJ614" i="9"/>
  <c r="AJ615" i="9"/>
  <c r="AJ616" i="9"/>
  <c r="AJ617" i="9"/>
  <c r="AJ618" i="9"/>
  <c r="AJ619" i="9"/>
  <c r="AJ620" i="9"/>
  <c r="AJ621" i="9"/>
  <c r="AJ622" i="9"/>
  <c r="AJ623" i="9"/>
  <c r="AJ624" i="9"/>
  <c r="AJ625" i="9"/>
  <c r="AJ626" i="9"/>
  <c r="AJ627" i="9"/>
  <c r="AJ628" i="9"/>
  <c r="AJ629" i="9"/>
  <c r="AJ630" i="9"/>
  <c r="AJ631" i="9"/>
  <c r="AJ632" i="9"/>
  <c r="AJ633" i="9"/>
  <c r="AJ634" i="9"/>
  <c r="AJ635" i="9"/>
  <c r="AJ636" i="9"/>
  <c r="AJ637" i="9"/>
  <c r="AJ638" i="9"/>
  <c r="AJ639" i="9"/>
  <c r="AJ640" i="9"/>
  <c r="AJ641" i="9"/>
  <c r="AJ642" i="9"/>
  <c r="AJ643" i="9"/>
  <c r="AJ644" i="9"/>
  <c r="AJ645" i="9"/>
  <c r="AJ646" i="9"/>
  <c r="AJ647" i="9"/>
  <c r="AJ648" i="9"/>
  <c r="AJ649" i="9"/>
  <c r="AJ650" i="9"/>
  <c r="AJ651" i="9"/>
  <c r="AJ652" i="9"/>
  <c r="AJ653" i="9"/>
  <c r="AJ654" i="9"/>
  <c r="AJ655" i="9"/>
  <c r="AJ656" i="9"/>
  <c r="AJ657" i="9"/>
  <c r="AJ658" i="9"/>
  <c r="AJ659" i="9"/>
  <c r="AJ660" i="9"/>
  <c r="AJ661" i="9"/>
  <c r="AJ662" i="9"/>
  <c r="AJ663" i="9"/>
  <c r="AJ664" i="9"/>
  <c r="AJ665" i="9"/>
  <c r="AJ666" i="9"/>
  <c r="AJ667" i="9"/>
  <c r="AJ668" i="9"/>
  <c r="AJ669" i="9"/>
  <c r="AJ670" i="9"/>
  <c r="AJ671" i="9"/>
  <c r="AJ672" i="9"/>
  <c r="AJ673" i="9"/>
  <c r="AJ674" i="9"/>
  <c r="AJ675" i="9"/>
  <c r="AJ676" i="9"/>
  <c r="AJ677" i="9"/>
  <c r="AJ678" i="9"/>
  <c r="AJ679" i="9"/>
  <c r="AJ680" i="9"/>
  <c r="AJ681" i="9"/>
  <c r="AJ682" i="9"/>
  <c r="AJ683" i="9"/>
  <c r="AJ684" i="9"/>
  <c r="AJ685" i="9"/>
  <c r="AJ686" i="9"/>
  <c r="AJ687" i="9"/>
  <c r="AJ688" i="9"/>
  <c r="AJ689" i="9"/>
  <c r="AJ690" i="9"/>
  <c r="AJ691" i="9"/>
  <c r="AJ692" i="9"/>
  <c r="AJ693" i="9"/>
  <c r="AJ694" i="9"/>
  <c r="AJ695" i="9"/>
  <c r="AJ696" i="9"/>
  <c r="AJ697" i="9"/>
  <c r="AJ698" i="9"/>
  <c r="AJ699" i="9"/>
  <c r="AJ700" i="9"/>
  <c r="AJ701" i="9"/>
  <c r="AJ702" i="9"/>
  <c r="AJ703" i="9"/>
  <c r="AJ704" i="9"/>
  <c r="AJ705" i="9"/>
  <c r="AJ706" i="9"/>
  <c r="AJ707" i="9"/>
  <c r="AJ708" i="9"/>
  <c r="AJ709" i="9"/>
  <c r="AJ710" i="9"/>
  <c r="AJ711" i="9"/>
  <c r="AJ712" i="9"/>
  <c r="AJ713" i="9"/>
  <c r="AJ714" i="9"/>
  <c r="AJ715" i="9"/>
  <c r="AJ716" i="9"/>
  <c r="AJ717" i="9"/>
  <c r="AJ718" i="9"/>
  <c r="AJ719" i="9"/>
  <c r="AJ720" i="9"/>
  <c r="AJ721" i="9"/>
  <c r="AJ722" i="9"/>
  <c r="AJ723" i="9"/>
  <c r="AJ724" i="9"/>
  <c r="AJ725" i="9"/>
  <c r="AJ726" i="9"/>
  <c r="AJ727" i="9"/>
  <c r="AJ728" i="9"/>
  <c r="AJ729" i="9"/>
  <c r="AJ730" i="9"/>
  <c r="AJ731" i="9"/>
  <c r="AJ732" i="9"/>
  <c r="AJ733" i="9"/>
  <c r="AJ734" i="9"/>
  <c r="AJ735" i="9"/>
  <c r="AJ736" i="9"/>
  <c r="AJ737" i="9"/>
  <c r="AJ738" i="9"/>
  <c r="AJ739" i="9"/>
  <c r="AJ740" i="9"/>
  <c r="AJ741" i="9"/>
  <c r="AJ742" i="9"/>
  <c r="AJ743" i="9"/>
  <c r="AJ744" i="9"/>
  <c r="AJ745" i="9"/>
  <c r="AJ746" i="9"/>
  <c r="AJ747" i="9"/>
  <c r="AJ748" i="9"/>
  <c r="AJ749" i="9"/>
  <c r="AJ750" i="9"/>
  <c r="AJ751" i="9"/>
  <c r="AJ752" i="9"/>
  <c r="AJ753" i="9"/>
  <c r="AJ754" i="9"/>
  <c r="AJ755" i="9"/>
  <c r="AJ756" i="9"/>
  <c r="AJ757" i="9"/>
  <c r="AJ758" i="9"/>
  <c r="AJ759" i="9"/>
  <c r="AJ760" i="9"/>
  <c r="AJ761" i="9"/>
  <c r="AJ762" i="9"/>
  <c r="AJ763" i="9"/>
  <c r="AJ764" i="9"/>
  <c r="AJ765" i="9"/>
  <c r="AJ766" i="9"/>
  <c r="AJ767" i="9"/>
  <c r="AJ768" i="9"/>
  <c r="AJ769" i="9"/>
  <c r="AJ770" i="9"/>
  <c r="AJ771" i="9"/>
  <c r="AJ772" i="9"/>
  <c r="AJ773" i="9"/>
  <c r="AJ774" i="9"/>
  <c r="AJ775" i="9"/>
  <c r="AJ776" i="9"/>
  <c r="AJ777" i="9"/>
  <c r="AJ778" i="9"/>
  <c r="AJ779" i="9"/>
  <c r="AJ780" i="9"/>
  <c r="AJ781" i="9"/>
  <c r="AJ782" i="9"/>
  <c r="AJ783" i="9"/>
  <c r="AJ784" i="9"/>
  <c r="AJ785" i="9"/>
  <c r="AJ786" i="9"/>
  <c r="AJ787" i="9"/>
  <c r="AJ788" i="9"/>
  <c r="AJ789" i="9"/>
  <c r="AJ790" i="9"/>
  <c r="AJ791" i="9"/>
  <c r="AJ792" i="9"/>
  <c r="AJ793" i="9"/>
  <c r="AJ794" i="9"/>
  <c r="AJ795" i="9"/>
  <c r="AJ796" i="9"/>
  <c r="AJ797" i="9"/>
  <c r="AJ798" i="9"/>
  <c r="AJ799" i="9"/>
  <c r="AJ800" i="9"/>
  <c r="AJ801" i="9"/>
  <c r="AJ802" i="9"/>
  <c r="AJ803" i="9"/>
  <c r="AJ804" i="9"/>
  <c r="AJ805" i="9"/>
  <c r="AJ806" i="9"/>
  <c r="AJ807" i="9"/>
  <c r="AJ808" i="9"/>
  <c r="AJ809" i="9"/>
  <c r="AJ810" i="9"/>
  <c r="AJ811" i="9"/>
  <c r="AJ812" i="9"/>
  <c r="AJ813" i="9"/>
  <c r="AJ814" i="9"/>
  <c r="AJ815" i="9"/>
  <c r="AJ816" i="9"/>
  <c r="AJ817" i="9"/>
  <c r="AJ818" i="9"/>
  <c r="AJ819" i="9"/>
  <c r="AJ820" i="9"/>
  <c r="AJ821" i="9"/>
  <c r="AJ822" i="9"/>
  <c r="AJ823" i="9"/>
  <c r="AJ824" i="9"/>
  <c r="AJ825" i="9"/>
  <c r="AJ826" i="9"/>
  <c r="AJ827" i="9"/>
  <c r="AJ828" i="9"/>
  <c r="AJ829" i="9"/>
  <c r="AJ830" i="9"/>
  <c r="AJ831" i="9"/>
  <c r="AJ832" i="9"/>
  <c r="AJ833" i="9"/>
  <c r="AJ834" i="9"/>
  <c r="AJ835" i="9"/>
  <c r="AJ836" i="9"/>
  <c r="AJ837" i="9"/>
  <c r="AJ838" i="9"/>
  <c r="AJ839" i="9"/>
  <c r="AJ840" i="9"/>
  <c r="AJ841" i="9"/>
  <c r="AJ842" i="9"/>
  <c r="AJ843" i="9"/>
  <c r="AJ844" i="9"/>
  <c r="AJ845" i="9"/>
  <c r="AJ846" i="9"/>
  <c r="AJ847" i="9"/>
  <c r="AJ848" i="9"/>
  <c r="AJ849" i="9"/>
  <c r="AJ850" i="9"/>
  <c r="AJ851" i="9"/>
  <c r="AJ852" i="9"/>
  <c r="AJ853" i="9"/>
  <c r="AJ854" i="9"/>
  <c r="AJ855" i="9"/>
  <c r="AJ856" i="9"/>
  <c r="AJ857" i="9"/>
  <c r="AJ858" i="9"/>
  <c r="AJ859" i="9"/>
  <c r="AJ860" i="9"/>
  <c r="AJ861" i="9"/>
  <c r="AJ862" i="9"/>
  <c r="AJ863" i="9"/>
  <c r="AJ864" i="9"/>
  <c r="AJ865" i="9"/>
  <c r="AJ866" i="9"/>
  <c r="AJ867" i="9"/>
  <c r="AJ868" i="9"/>
  <c r="AJ869" i="9"/>
  <c r="AJ870" i="9"/>
  <c r="AJ871" i="9"/>
  <c r="AJ872" i="9"/>
  <c r="AJ873" i="9"/>
  <c r="AJ874" i="9"/>
  <c r="AJ875" i="9"/>
  <c r="AJ876" i="9"/>
  <c r="AJ877" i="9"/>
  <c r="AJ878" i="9"/>
  <c r="AJ879" i="9"/>
  <c r="AJ880" i="9"/>
  <c r="AJ881" i="9"/>
  <c r="AJ882" i="9"/>
  <c r="AJ883" i="9"/>
  <c r="AJ884" i="9"/>
  <c r="AJ885" i="9"/>
  <c r="AJ886" i="9"/>
  <c r="AJ887" i="9"/>
  <c r="AJ888" i="9"/>
  <c r="AJ889" i="9"/>
  <c r="AJ890" i="9"/>
  <c r="AJ891" i="9"/>
  <c r="AJ892" i="9"/>
  <c r="AJ893" i="9"/>
  <c r="AJ894" i="9"/>
  <c r="AJ895" i="9"/>
  <c r="AJ896" i="9"/>
  <c r="AJ897" i="9"/>
  <c r="AJ898" i="9"/>
  <c r="AJ899" i="9"/>
  <c r="AJ900" i="9"/>
  <c r="AJ901" i="9"/>
  <c r="AJ902" i="9"/>
  <c r="AJ903" i="9"/>
  <c r="AJ904" i="9"/>
  <c r="AJ905" i="9"/>
  <c r="AJ906" i="9"/>
  <c r="AJ907" i="9"/>
  <c r="AJ908" i="9"/>
  <c r="AJ909" i="9"/>
  <c r="AJ910" i="9"/>
  <c r="AJ911" i="9"/>
  <c r="AJ912" i="9"/>
  <c r="AJ913" i="9"/>
  <c r="AJ914" i="9"/>
  <c r="AJ915" i="9"/>
  <c r="AJ916" i="9"/>
  <c r="AJ917" i="9"/>
  <c r="AJ918" i="9"/>
  <c r="AJ919" i="9"/>
  <c r="AJ920" i="9"/>
  <c r="AJ921" i="9"/>
  <c r="AJ922" i="9"/>
  <c r="AJ923" i="9"/>
  <c r="AJ924" i="9"/>
  <c r="AJ925" i="9"/>
  <c r="AJ926" i="9"/>
  <c r="AJ927" i="9"/>
  <c r="AJ928" i="9"/>
  <c r="AJ929" i="9"/>
  <c r="AJ930" i="9"/>
  <c r="AJ931" i="9"/>
  <c r="AJ932" i="9"/>
  <c r="AJ933" i="9"/>
  <c r="AJ934" i="9"/>
  <c r="AJ935" i="9"/>
  <c r="AJ936" i="9"/>
  <c r="AJ937" i="9"/>
  <c r="AJ938" i="9"/>
  <c r="AJ939" i="9"/>
  <c r="AJ940" i="9"/>
  <c r="AJ941" i="9"/>
  <c r="AJ942" i="9"/>
  <c r="AJ943" i="9"/>
  <c r="AJ944" i="9"/>
  <c r="AJ945" i="9"/>
  <c r="AJ946" i="9"/>
  <c r="AJ947" i="9"/>
  <c r="AJ948" i="9"/>
  <c r="AJ949" i="9"/>
  <c r="AJ950" i="9"/>
  <c r="AJ951" i="9"/>
  <c r="AJ952" i="9"/>
  <c r="AJ953" i="9"/>
  <c r="AJ954" i="9"/>
  <c r="AJ955" i="9"/>
  <c r="AJ956" i="9"/>
  <c r="AJ957" i="9"/>
  <c r="AJ958" i="9"/>
  <c r="AJ959" i="9"/>
  <c r="AJ960" i="9"/>
  <c r="AJ961" i="9"/>
  <c r="AJ962" i="9"/>
  <c r="AJ963" i="9"/>
  <c r="AJ964" i="9"/>
  <c r="AJ965" i="9"/>
  <c r="AJ966" i="9"/>
  <c r="AJ967" i="9"/>
  <c r="AJ968" i="9"/>
  <c r="AJ969" i="9"/>
  <c r="AJ970" i="9"/>
  <c r="AJ971" i="9"/>
  <c r="AJ972" i="9"/>
  <c r="AJ973" i="9"/>
  <c r="AJ974" i="9"/>
  <c r="AJ975" i="9"/>
  <c r="AJ976" i="9"/>
  <c r="AJ977" i="9"/>
  <c r="AJ978" i="9"/>
  <c r="AJ979" i="9"/>
  <c r="AJ980" i="9"/>
  <c r="AJ981" i="9"/>
  <c r="AJ982" i="9"/>
  <c r="AJ983" i="9"/>
  <c r="AJ984" i="9"/>
  <c r="AJ985" i="9"/>
  <c r="AJ986" i="9"/>
  <c r="AJ987" i="9"/>
  <c r="AJ988" i="9"/>
  <c r="AJ989" i="9"/>
  <c r="AJ990" i="9"/>
  <c r="AJ991" i="9"/>
  <c r="AJ992" i="9"/>
  <c r="AJ993" i="9"/>
  <c r="AJ994" i="9"/>
  <c r="AJ995" i="9"/>
  <c r="AJ996" i="9"/>
  <c r="AJ997" i="9"/>
  <c r="AJ998" i="9"/>
  <c r="AJ999" i="9"/>
  <c r="AJ1000" i="9"/>
  <c r="AJ1001" i="9"/>
  <c r="AJ1002" i="9"/>
  <c r="AJ1003" i="9"/>
  <c r="AJ1004" i="9"/>
  <c r="AJ1005" i="9"/>
  <c r="AJ1006" i="9"/>
  <c r="AJ1007" i="9"/>
  <c r="AJ1008" i="9"/>
  <c r="AJ1009" i="9"/>
  <c r="AJ1010" i="9"/>
  <c r="AJ1011" i="9"/>
  <c r="AJ1012" i="9"/>
  <c r="AJ1013" i="9"/>
  <c r="AJ1014" i="9"/>
  <c r="AJ1015" i="9"/>
  <c r="AJ1016" i="9"/>
  <c r="AJ1017" i="9"/>
  <c r="AJ1018" i="9"/>
  <c r="AJ1019" i="9"/>
  <c r="AJ1020" i="9"/>
  <c r="AJ1021" i="9"/>
  <c r="AJ1022" i="9"/>
  <c r="AJ1023" i="9"/>
  <c r="AJ1024" i="9"/>
  <c r="AJ1025" i="9"/>
  <c r="AJ1026" i="9"/>
  <c r="AJ1027" i="9"/>
  <c r="AJ1028" i="9"/>
  <c r="AJ1029" i="9"/>
  <c r="AJ1030" i="9"/>
  <c r="AJ1031" i="9"/>
  <c r="AJ1032" i="9"/>
  <c r="AJ1033" i="9"/>
  <c r="AJ1034" i="9"/>
  <c r="AJ1035" i="9"/>
  <c r="AJ1036" i="9"/>
  <c r="AJ1037" i="9"/>
  <c r="AJ1038" i="9"/>
  <c r="AJ1039" i="9"/>
  <c r="AJ1040" i="9"/>
  <c r="AJ1041" i="9"/>
  <c r="AJ1042" i="9"/>
  <c r="AJ1043" i="9"/>
  <c r="AJ1044" i="9"/>
  <c r="AJ1045" i="9"/>
  <c r="AJ1046" i="9"/>
  <c r="AJ1047" i="9"/>
  <c r="AJ1048" i="9"/>
  <c r="AJ1049" i="9"/>
  <c r="AJ1050" i="9"/>
  <c r="AJ1051" i="9"/>
  <c r="AJ1052" i="9"/>
  <c r="AJ1053" i="9"/>
  <c r="AJ1054" i="9"/>
  <c r="AJ1055" i="9"/>
  <c r="AJ1056" i="9"/>
  <c r="AJ1057" i="9"/>
  <c r="AJ1058" i="9"/>
  <c r="AJ1059" i="9"/>
  <c r="AJ1060" i="9"/>
  <c r="AJ1061" i="9"/>
  <c r="AJ1062" i="9"/>
  <c r="AJ1063" i="9"/>
  <c r="AJ1064" i="9"/>
  <c r="AJ1065" i="9"/>
  <c r="AJ1066" i="9"/>
  <c r="AJ1067" i="9"/>
  <c r="AJ1068" i="9"/>
  <c r="AJ1069" i="9"/>
  <c r="AJ1070" i="9"/>
  <c r="AJ1071" i="9"/>
  <c r="AJ1072" i="9"/>
  <c r="AJ1073" i="9"/>
  <c r="AJ1074" i="9"/>
  <c r="AJ1075" i="9"/>
  <c r="AJ1076" i="9"/>
  <c r="AJ1077" i="9"/>
  <c r="AJ1078" i="9"/>
  <c r="AJ1079" i="9"/>
  <c r="AJ1080" i="9"/>
  <c r="AJ1081" i="9"/>
  <c r="AJ1082" i="9"/>
  <c r="AJ1083" i="9"/>
  <c r="AJ1084" i="9"/>
  <c r="AJ1085" i="9"/>
  <c r="AJ1086" i="9"/>
  <c r="AJ1087" i="9"/>
  <c r="AJ1088" i="9"/>
  <c r="AJ1089" i="9"/>
  <c r="AJ1090" i="9"/>
  <c r="AJ1091" i="9"/>
  <c r="AJ1092" i="9"/>
  <c r="AJ1093" i="9"/>
  <c r="AJ1094" i="9"/>
  <c r="AJ1095" i="9"/>
  <c r="AJ1096" i="9"/>
  <c r="AJ1097" i="9"/>
  <c r="AJ1098" i="9"/>
  <c r="AJ1099" i="9"/>
  <c r="AJ1100" i="9"/>
  <c r="AJ1101" i="9"/>
  <c r="AJ1102" i="9"/>
  <c r="AJ1103" i="9"/>
  <c r="AJ1104" i="9"/>
  <c r="AJ1105" i="9"/>
  <c r="AJ1106" i="9"/>
  <c r="AJ1107" i="9"/>
  <c r="AJ1108" i="9"/>
  <c r="AJ1109" i="9"/>
  <c r="AJ1110" i="9"/>
  <c r="AJ1111" i="9"/>
  <c r="AJ1112" i="9"/>
  <c r="AJ1113" i="9"/>
  <c r="AJ1114" i="9"/>
  <c r="AJ1115" i="9"/>
  <c r="AJ1116" i="9"/>
  <c r="AJ1117" i="9"/>
  <c r="AJ1118" i="9"/>
  <c r="AJ1119" i="9"/>
  <c r="AJ1120" i="9"/>
  <c r="AJ1121" i="9"/>
  <c r="AJ1122" i="9"/>
  <c r="AJ1123" i="9"/>
  <c r="AJ1124" i="9"/>
  <c r="AJ1125" i="9"/>
  <c r="AJ1126" i="9"/>
  <c r="AJ1127" i="9"/>
  <c r="AJ1128" i="9"/>
  <c r="AJ1129" i="9"/>
  <c r="AJ1130" i="9"/>
  <c r="AJ1131" i="9"/>
  <c r="AJ1132" i="9"/>
  <c r="AJ1133" i="9"/>
  <c r="AJ1134" i="9"/>
  <c r="AJ1135" i="9"/>
  <c r="AJ1136" i="9"/>
  <c r="AJ1137" i="9"/>
  <c r="AJ1138" i="9"/>
  <c r="AJ1139" i="9"/>
  <c r="AJ1140" i="9"/>
  <c r="AJ1141" i="9"/>
  <c r="AJ1142" i="9"/>
  <c r="AJ1143" i="9"/>
  <c r="AJ1144" i="9"/>
  <c r="AJ1145" i="9"/>
  <c r="AJ1146" i="9"/>
  <c r="AJ1147" i="9"/>
  <c r="AJ1148" i="9"/>
  <c r="AJ1149" i="9"/>
  <c r="AJ1150" i="9"/>
  <c r="AJ1151" i="9"/>
  <c r="AJ1152" i="9"/>
  <c r="AJ1153" i="9"/>
  <c r="AJ1154" i="9"/>
  <c r="AJ1155" i="9"/>
  <c r="AJ1156" i="9"/>
  <c r="AJ1157" i="9"/>
  <c r="AJ1158" i="9"/>
  <c r="AJ1159" i="9"/>
  <c r="AJ1160" i="9"/>
  <c r="AJ1161" i="9"/>
  <c r="AJ1162" i="9"/>
  <c r="AJ1163" i="9"/>
  <c r="AJ1164" i="9"/>
  <c r="AJ1165" i="9"/>
  <c r="AJ1166" i="9"/>
  <c r="AJ1167" i="9"/>
  <c r="AJ1168" i="9"/>
  <c r="AJ1169" i="9"/>
  <c r="AJ1170" i="9"/>
  <c r="AJ1171" i="9"/>
  <c r="AJ1172" i="9"/>
  <c r="AJ1173" i="9"/>
  <c r="AJ1174" i="9"/>
  <c r="AJ1175" i="9"/>
  <c r="AJ1176" i="9"/>
  <c r="AJ1177" i="9"/>
  <c r="AK2" i="9"/>
  <c r="AK3" i="9"/>
  <c r="AK4" i="9"/>
  <c r="AK5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K42" i="9"/>
  <c r="AK43" i="9"/>
  <c r="AK44" i="9"/>
  <c r="AK45" i="9"/>
  <c r="AK46" i="9"/>
  <c r="AK47" i="9"/>
  <c r="AK48" i="9"/>
  <c r="AK49" i="9"/>
  <c r="AK50" i="9"/>
  <c r="AK51" i="9"/>
  <c r="AK52" i="9"/>
  <c r="AK53" i="9"/>
  <c r="AK54" i="9"/>
  <c r="AK55" i="9"/>
  <c r="AK56" i="9"/>
  <c r="AK57" i="9"/>
  <c r="AK58" i="9"/>
  <c r="AK59" i="9"/>
  <c r="AK60" i="9"/>
  <c r="AK61" i="9"/>
  <c r="AK62" i="9"/>
  <c r="AK63" i="9"/>
  <c r="AK64" i="9"/>
  <c r="AK65" i="9"/>
  <c r="AK66" i="9"/>
  <c r="AK67" i="9"/>
  <c r="AK68" i="9"/>
  <c r="AK69" i="9"/>
  <c r="AK70" i="9"/>
  <c r="AK71" i="9"/>
  <c r="AK72" i="9"/>
  <c r="AK73" i="9"/>
  <c r="AK74" i="9"/>
  <c r="AK75" i="9"/>
  <c r="AK76" i="9"/>
  <c r="AK77" i="9"/>
  <c r="AK78" i="9"/>
  <c r="AK79" i="9"/>
  <c r="AK80" i="9"/>
  <c r="AK81" i="9"/>
  <c r="AK82" i="9"/>
  <c r="AK83" i="9"/>
  <c r="AK84" i="9"/>
  <c r="AK85" i="9"/>
  <c r="AK86" i="9"/>
  <c r="AK87" i="9"/>
  <c r="AK88" i="9"/>
  <c r="AK89" i="9"/>
  <c r="AK90" i="9"/>
  <c r="AK91" i="9"/>
  <c r="AK92" i="9"/>
  <c r="AK93" i="9"/>
  <c r="AK94" i="9"/>
  <c r="AK95" i="9"/>
  <c r="AK96" i="9"/>
  <c r="AK97" i="9"/>
  <c r="AK98" i="9"/>
  <c r="AK99" i="9"/>
  <c r="AK100" i="9"/>
  <c r="AK101" i="9"/>
  <c r="AK102" i="9"/>
  <c r="AK103" i="9"/>
  <c r="AK104" i="9"/>
  <c r="AK105" i="9"/>
  <c r="AK106" i="9"/>
  <c r="AK107" i="9"/>
  <c r="AK108" i="9"/>
  <c r="AK109" i="9"/>
  <c r="AK110" i="9"/>
  <c r="AK111" i="9"/>
  <c r="AK112" i="9"/>
  <c r="AK113" i="9"/>
  <c r="AK114" i="9"/>
  <c r="AK115" i="9"/>
  <c r="AK116" i="9"/>
  <c r="AK117" i="9"/>
  <c r="AK118" i="9"/>
  <c r="AK119" i="9"/>
  <c r="AK120" i="9"/>
  <c r="AK121" i="9"/>
  <c r="AK122" i="9"/>
  <c r="AK123" i="9"/>
  <c r="AK124" i="9"/>
  <c r="AK125" i="9"/>
  <c r="AK126" i="9"/>
  <c r="AK127" i="9"/>
  <c r="AK128" i="9"/>
  <c r="AK129" i="9"/>
  <c r="AK130" i="9"/>
  <c r="AK131" i="9"/>
  <c r="AK132" i="9"/>
  <c r="AK133" i="9"/>
  <c r="AK134" i="9"/>
  <c r="AK135" i="9"/>
  <c r="AK136" i="9"/>
  <c r="AK137" i="9"/>
  <c r="AK138" i="9"/>
  <c r="AK139" i="9"/>
  <c r="AK140" i="9"/>
  <c r="AK141" i="9"/>
  <c r="AK142" i="9"/>
  <c r="AK143" i="9"/>
  <c r="AK144" i="9"/>
  <c r="AK145" i="9"/>
  <c r="AK146" i="9"/>
  <c r="AK147" i="9"/>
  <c r="AK148" i="9"/>
  <c r="AK149" i="9"/>
  <c r="AK150" i="9"/>
  <c r="AK151" i="9"/>
  <c r="AK152" i="9"/>
  <c r="AK153" i="9"/>
  <c r="AK154" i="9"/>
  <c r="AK155" i="9"/>
  <c r="AK156" i="9"/>
  <c r="AK157" i="9"/>
  <c r="AK158" i="9"/>
  <c r="AK159" i="9"/>
  <c r="AK160" i="9"/>
  <c r="AK161" i="9"/>
  <c r="AK162" i="9"/>
  <c r="AK163" i="9"/>
  <c r="AK164" i="9"/>
  <c r="AK165" i="9"/>
  <c r="AK166" i="9"/>
  <c r="AK167" i="9"/>
  <c r="AK168" i="9"/>
  <c r="AK169" i="9"/>
  <c r="AK170" i="9"/>
  <c r="AK171" i="9"/>
  <c r="AK172" i="9"/>
  <c r="AK173" i="9"/>
  <c r="AK174" i="9"/>
  <c r="AK175" i="9"/>
  <c r="AK176" i="9"/>
  <c r="AK177" i="9"/>
  <c r="AK178" i="9"/>
  <c r="AK179" i="9"/>
  <c r="AK180" i="9"/>
  <c r="AK181" i="9"/>
  <c r="AK182" i="9"/>
  <c r="AK183" i="9"/>
  <c r="AK184" i="9"/>
  <c r="AK185" i="9"/>
  <c r="AK186" i="9"/>
  <c r="AK187" i="9"/>
  <c r="AK188" i="9"/>
  <c r="AK189" i="9"/>
  <c r="AK190" i="9"/>
  <c r="AK191" i="9"/>
  <c r="AK192" i="9"/>
  <c r="AK193" i="9"/>
  <c r="AK194" i="9"/>
  <c r="AK195" i="9"/>
  <c r="AK196" i="9"/>
  <c r="AK197" i="9"/>
  <c r="AK198" i="9"/>
  <c r="AK199" i="9"/>
  <c r="AK200" i="9"/>
  <c r="AK201" i="9"/>
  <c r="AK202" i="9"/>
  <c r="AK203" i="9"/>
  <c r="AK204" i="9"/>
  <c r="AK205" i="9"/>
  <c r="AK206" i="9"/>
  <c r="AK207" i="9"/>
  <c r="AK208" i="9"/>
  <c r="AK209" i="9"/>
  <c r="AK210" i="9"/>
  <c r="AK211" i="9"/>
  <c r="AK212" i="9"/>
  <c r="AK213" i="9"/>
  <c r="AK214" i="9"/>
  <c r="AK215" i="9"/>
  <c r="AK216" i="9"/>
  <c r="AK217" i="9"/>
  <c r="AK218" i="9"/>
  <c r="AK219" i="9"/>
  <c r="AK220" i="9"/>
  <c r="AK221" i="9"/>
  <c r="AK222" i="9"/>
  <c r="AK223" i="9"/>
  <c r="AK224" i="9"/>
  <c r="AK225" i="9"/>
  <c r="AK226" i="9"/>
  <c r="AK227" i="9"/>
  <c r="AK228" i="9"/>
  <c r="AK229" i="9"/>
  <c r="AK230" i="9"/>
  <c r="AK231" i="9"/>
  <c r="AK232" i="9"/>
  <c r="AK233" i="9"/>
  <c r="AK234" i="9"/>
  <c r="AK235" i="9"/>
  <c r="AK236" i="9"/>
  <c r="AK237" i="9"/>
  <c r="AK238" i="9"/>
  <c r="AK239" i="9"/>
  <c r="AK240" i="9"/>
  <c r="AK241" i="9"/>
  <c r="AK242" i="9"/>
  <c r="AK243" i="9"/>
  <c r="AK244" i="9"/>
  <c r="AK245" i="9"/>
  <c r="AK246" i="9"/>
  <c r="AK247" i="9"/>
  <c r="AK248" i="9"/>
  <c r="AK249" i="9"/>
  <c r="AK250" i="9"/>
  <c r="AK251" i="9"/>
  <c r="AK252" i="9"/>
  <c r="AK253" i="9"/>
  <c r="AK254" i="9"/>
  <c r="AK255" i="9"/>
  <c r="AK256" i="9"/>
  <c r="AK257" i="9"/>
  <c r="AK258" i="9"/>
  <c r="AK259" i="9"/>
  <c r="AK260" i="9"/>
  <c r="AK261" i="9"/>
  <c r="AK262" i="9"/>
  <c r="AK263" i="9"/>
  <c r="AK264" i="9"/>
  <c r="AK265" i="9"/>
  <c r="AK266" i="9"/>
  <c r="AK267" i="9"/>
  <c r="AK268" i="9"/>
  <c r="AK269" i="9"/>
  <c r="AK270" i="9"/>
  <c r="AK271" i="9"/>
  <c r="AK272" i="9"/>
  <c r="AK273" i="9"/>
  <c r="AK274" i="9"/>
  <c r="AK275" i="9"/>
  <c r="AK276" i="9"/>
  <c r="AK277" i="9"/>
  <c r="AK278" i="9"/>
  <c r="AK279" i="9"/>
  <c r="AK280" i="9"/>
  <c r="AK281" i="9"/>
  <c r="AK282" i="9"/>
  <c r="AK283" i="9"/>
  <c r="AK284" i="9"/>
  <c r="AK285" i="9"/>
  <c r="AK286" i="9"/>
  <c r="AK287" i="9"/>
  <c r="AK288" i="9"/>
  <c r="AK289" i="9"/>
  <c r="AK290" i="9"/>
  <c r="AK291" i="9"/>
  <c r="AK292" i="9"/>
  <c r="AK293" i="9"/>
  <c r="AK294" i="9"/>
  <c r="AK295" i="9"/>
  <c r="AK296" i="9"/>
  <c r="AK297" i="9"/>
  <c r="AK298" i="9"/>
  <c r="AK299" i="9"/>
  <c r="AK300" i="9"/>
  <c r="AK301" i="9"/>
  <c r="AK302" i="9"/>
  <c r="AK303" i="9"/>
  <c r="AK304" i="9"/>
  <c r="AK305" i="9"/>
  <c r="AK306" i="9"/>
  <c r="AK307" i="9"/>
  <c r="AK308" i="9"/>
  <c r="AK309" i="9"/>
  <c r="AK310" i="9"/>
  <c r="AK311" i="9"/>
  <c r="AK312" i="9"/>
  <c r="AK313" i="9"/>
  <c r="AK314" i="9"/>
  <c r="AK315" i="9"/>
  <c r="AK316" i="9"/>
  <c r="AK317" i="9"/>
  <c r="AK318" i="9"/>
  <c r="AK319" i="9"/>
  <c r="AK320" i="9"/>
  <c r="AK321" i="9"/>
  <c r="AK322" i="9"/>
  <c r="AK323" i="9"/>
  <c r="AK324" i="9"/>
  <c r="AK325" i="9"/>
  <c r="AK326" i="9"/>
  <c r="AK327" i="9"/>
  <c r="AK328" i="9"/>
  <c r="AK329" i="9"/>
  <c r="AK330" i="9"/>
  <c r="AK331" i="9"/>
  <c r="AK332" i="9"/>
  <c r="AK333" i="9"/>
  <c r="AK334" i="9"/>
  <c r="AK335" i="9"/>
  <c r="AK336" i="9"/>
  <c r="AK337" i="9"/>
  <c r="AK338" i="9"/>
  <c r="AK339" i="9"/>
  <c r="AK340" i="9"/>
  <c r="AK341" i="9"/>
  <c r="AK342" i="9"/>
  <c r="AK343" i="9"/>
  <c r="AK344" i="9"/>
  <c r="AK345" i="9"/>
  <c r="AK346" i="9"/>
  <c r="AK347" i="9"/>
  <c r="AK348" i="9"/>
  <c r="AK349" i="9"/>
  <c r="AK350" i="9"/>
  <c r="AK351" i="9"/>
  <c r="AK352" i="9"/>
  <c r="AK353" i="9"/>
  <c r="AK354" i="9"/>
  <c r="AK355" i="9"/>
  <c r="AK356" i="9"/>
  <c r="AK357" i="9"/>
  <c r="AK358" i="9"/>
  <c r="AK359" i="9"/>
  <c r="AK360" i="9"/>
  <c r="AK361" i="9"/>
  <c r="AK362" i="9"/>
  <c r="AK363" i="9"/>
  <c r="AK364" i="9"/>
  <c r="AK365" i="9"/>
  <c r="AK366" i="9"/>
  <c r="AK367" i="9"/>
  <c r="AK368" i="9"/>
  <c r="AK369" i="9"/>
  <c r="AK370" i="9"/>
  <c r="AK371" i="9"/>
  <c r="AK372" i="9"/>
  <c r="AK373" i="9"/>
  <c r="AK374" i="9"/>
  <c r="AK375" i="9"/>
  <c r="AK376" i="9"/>
  <c r="AK377" i="9"/>
  <c r="AK378" i="9"/>
  <c r="AK379" i="9"/>
  <c r="AK380" i="9"/>
  <c r="AK381" i="9"/>
  <c r="AK382" i="9"/>
  <c r="AK383" i="9"/>
  <c r="AK384" i="9"/>
  <c r="AK385" i="9"/>
  <c r="AK386" i="9"/>
  <c r="AK387" i="9"/>
  <c r="AK388" i="9"/>
  <c r="AK389" i="9"/>
  <c r="AK390" i="9"/>
  <c r="AK391" i="9"/>
  <c r="AK392" i="9"/>
  <c r="AK393" i="9"/>
  <c r="AK394" i="9"/>
  <c r="AK395" i="9"/>
  <c r="AK396" i="9"/>
  <c r="AK397" i="9"/>
  <c r="AK398" i="9"/>
  <c r="AK399" i="9"/>
  <c r="AK400" i="9"/>
  <c r="AK401" i="9"/>
  <c r="AK402" i="9"/>
  <c r="AK403" i="9"/>
  <c r="AK404" i="9"/>
  <c r="AK405" i="9"/>
  <c r="AK406" i="9"/>
  <c r="AK407" i="9"/>
  <c r="AK408" i="9"/>
  <c r="AK409" i="9"/>
  <c r="AK410" i="9"/>
  <c r="AK411" i="9"/>
  <c r="AK412" i="9"/>
  <c r="AK413" i="9"/>
  <c r="AK414" i="9"/>
  <c r="AK415" i="9"/>
  <c r="AK416" i="9"/>
  <c r="AK417" i="9"/>
  <c r="AK418" i="9"/>
  <c r="AK419" i="9"/>
  <c r="AK420" i="9"/>
  <c r="AK421" i="9"/>
  <c r="AK422" i="9"/>
  <c r="AK423" i="9"/>
  <c r="AK424" i="9"/>
  <c r="AK425" i="9"/>
  <c r="AK426" i="9"/>
  <c r="AK427" i="9"/>
  <c r="AK428" i="9"/>
  <c r="AK429" i="9"/>
  <c r="AK430" i="9"/>
  <c r="AK431" i="9"/>
  <c r="AK432" i="9"/>
  <c r="AK433" i="9"/>
  <c r="AK434" i="9"/>
  <c r="AK435" i="9"/>
  <c r="AK436" i="9"/>
  <c r="AK437" i="9"/>
  <c r="AK438" i="9"/>
  <c r="AK439" i="9"/>
  <c r="AK440" i="9"/>
  <c r="AK441" i="9"/>
  <c r="AK442" i="9"/>
  <c r="AK443" i="9"/>
  <c r="AK444" i="9"/>
  <c r="AK445" i="9"/>
  <c r="AK446" i="9"/>
  <c r="AK447" i="9"/>
  <c r="AK448" i="9"/>
  <c r="AK449" i="9"/>
  <c r="AK450" i="9"/>
  <c r="AK451" i="9"/>
  <c r="AK452" i="9"/>
  <c r="AK453" i="9"/>
  <c r="AK454" i="9"/>
  <c r="AK455" i="9"/>
  <c r="AK456" i="9"/>
  <c r="AK457" i="9"/>
  <c r="AK458" i="9"/>
  <c r="AK459" i="9"/>
  <c r="AK460" i="9"/>
  <c r="AK461" i="9"/>
  <c r="AK462" i="9"/>
  <c r="AK463" i="9"/>
  <c r="AK464" i="9"/>
  <c r="AK465" i="9"/>
  <c r="AK466" i="9"/>
  <c r="AK467" i="9"/>
  <c r="AK468" i="9"/>
  <c r="AK469" i="9"/>
  <c r="AK470" i="9"/>
  <c r="AK471" i="9"/>
  <c r="AK472" i="9"/>
  <c r="AK473" i="9"/>
  <c r="AK474" i="9"/>
  <c r="AK475" i="9"/>
  <c r="AK476" i="9"/>
  <c r="AK477" i="9"/>
  <c r="AK478" i="9"/>
  <c r="AK479" i="9"/>
  <c r="AK480" i="9"/>
  <c r="AK481" i="9"/>
  <c r="AK482" i="9"/>
  <c r="AK483" i="9"/>
  <c r="AK484" i="9"/>
  <c r="AK485" i="9"/>
  <c r="AK486" i="9"/>
  <c r="AK487" i="9"/>
  <c r="AK488" i="9"/>
  <c r="AK489" i="9"/>
  <c r="AK490" i="9"/>
  <c r="AK491" i="9"/>
  <c r="AK492" i="9"/>
  <c r="AK493" i="9"/>
  <c r="AK494" i="9"/>
  <c r="AK495" i="9"/>
  <c r="AK496" i="9"/>
  <c r="AK497" i="9"/>
  <c r="AK498" i="9"/>
  <c r="AK499" i="9"/>
  <c r="AK500" i="9"/>
  <c r="AK501" i="9"/>
  <c r="AK502" i="9"/>
  <c r="AK503" i="9"/>
  <c r="AK504" i="9"/>
  <c r="AK505" i="9"/>
  <c r="AK506" i="9"/>
  <c r="AK507" i="9"/>
  <c r="AK508" i="9"/>
  <c r="AK509" i="9"/>
  <c r="AK510" i="9"/>
  <c r="AK511" i="9"/>
  <c r="AK512" i="9"/>
  <c r="AK513" i="9"/>
  <c r="AK514" i="9"/>
  <c r="AK515" i="9"/>
  <c r="AK516" i="9"/>
  <c r="AK517" i="9"/>
  <c r="AK518" i="9"/>
  <c r="AK519" i="9"/>
  <c r="AK520" i="9"/>
  <c r="AK521" i="9"/>
  <c r="AK522" i="9"/>
  <c r="AK523" i="9"/>
  <c r="AK524" i="9"/>
  <c r="AK525" i="9"/>
  <c r="AK526" i="9"/>
  <c r="AK527" i="9"/>
  <c r="AK528" i="9"/>
  <c r="AK529" i="9"/>
  <c r="AK530" i="9"/>
  <c r="AK531" i="9"/>
  <c r="AK532" i="9"/>
  <c r="AK533" i="9"/>
  <c r="AK534" i="9"/>
  <c r="AK535" i="9"/>
  <c r="AK536" i="9"/>
  <c r="AK537" i="9"/>
  <c r="AK538" i="9"/>
  <c r="AK539" i="9"/>
  <c r="AK540" i="9"/>
  <c r="AK541" i="9"/>
  <c r="AK542" i="9"/>
  <c r="AK543" i="9"/>
  <c r="AK544" i="9"/>
  <c r="AK545" i="9"/>
  <c r="AK546" i="9"/>
  <c r="AK547" i="9"/>
  <c r="AK548" i="9"/>
  <c r="AK549" i="9"/>
  <c r="AK550" i="9"/>
  <c r="AK551" i="9"/>
  <c r="AK552" i="9"/>
  <c r="AK553" i="9"/>
  <c r="AK554" i="9"/>
  <c r="AK555" i="9"/>
  <c r="AK556" i="9"/>
  <c r="AK557" i="9"/>
  <c r="AK558" i="9"/>
  <c r="AK559" i="9"/>
  <c r="AK560" i="9"/>
  <c r="AK561" i="9"/>
  <c r="AK562" i="9"/>
  <c r="AK563" i="9"/>
  <c r="AK564" i="9"/>
  <c r="AK565" i="9"/>
  <c r="AK566" i="9"/>
  <c r="AK567" i="9"/>
  <c r="AK568" i="9"/>
  <c r="AK569" i="9"/>
  <c r="AK570" i="9"/>
  <c r="AK571" i="9"/>
  <c r="AK572" i="9"/>
  <c r="AK573" i="9"/>
  <c r="AK574" i="9"/>
  <c r="AK575" i="9"/>
  <c r="AK576" i="9"/>
  <c r="AK577" i="9"/>
  <c r="AK578" i="9"/>
  <c r="AK579" i="9"/>
  <c r="AK580" i="9"/>
  <c r="AK581" i="9"/>
  <c r="AK582" i="9"/>
  <c r="AK583" i="9"/>
  <c r="AK584" i="9"/>
  <c r="AK585" i="9"/>
  <c r="AK586" i="9"/>
  <c r="AK587" i="9"/>
  <c r="AK588" i="9"/>
  <c r="AK589" i="9"/>
  <c r="AK590" i="9"/>
  <c r="AK591" i="9"/>
  <c r="AK592" i="9"/>
  <c r="AK593" i="9"/>
  <c r="AK594" i="9"/>
  <c r="AK595" i="9"/>
  <c r="AK596" i="9"/>
  <c r="AK597" i="9"/>
  <c r="AK598" i="9"/>
  <c r="AK599" i="9"/>
  <c r="AK600" i="9"/>
  <c r="AK601" i="9"/>
  <c r="AK602" i="9"/>
  <c r="AK603" i="9"/>
  <c r="AK604" i="9"/>
  <c r="AK605" i="9"/>
  <c r="AK606" i="9"/>
  <c r="AK607" i="9"/>
  <c r="AK608" i="9"/>
  <c r="AK609" i="9"/>
  <c r="AK610" i="9"/>
  <c r="AK611" i="9"/>
  <c r="AK612" i="9"/>
  <c r="AK613" i="9"/>
  <c r="AK614" i="9"/>
  <c r="AK615" i="9"/>
  <c r="AK616" i="9"/>
  <c r="AK617" i="9"/>
  <c r="AK618" i="9"/>
  <c r="AK619" i="9"/>
  <c r="AK620" i="9"/>
  <c r="AK621" i="9"/>
  <c r="AK622" i="9"/>
  <c r="AK623" i="9"/>
  <c r="AK624" i="9"/>
  <c r="AK625" i="9"/>
  <c r="AK626" i="9"/>
  <c r="AK627" i="9"/>
  <c r="AK628" i="9"/>
  <c r="AK629" i="9"/>
  <c r="AK630" i="9"/>
  <c r="AK631" i="9"/>
  <c r="AK632" i="9"/>
  <c r="AK633" i="9"/>
  <c r="AK634" i="9"/>
  <c r="AK635" i="9"/>
  <c r="AK636" i="9"/>
  <c r="AK637" i="9"/>
  <c r="AK638" i="9"/>
  <c r="AK639" i="9"/>
  <c r="AK640" i="9"/>
  <c r="AK641" i="9"/>
  <c r="AK642" i="9"/>
  <c r="AK643" i="9"/>
  <c r="AK644" i="9"/>
  <c r="AK645" i="9"/>
  <c r="AK646" i="9"/>
  <c r="AK647" i="9"/>
  <c r="AK648" i="9"/>
  <c r="AK649" i="9"/>
  <c r="AK650" i="9"/>
  <c r="AK651" i="9"/>
  <c r="AK652" i="9"/>
  <c r="AK653" i="9"/>
  <c r="AK654" i="9"/>
  <c r="AK655" i="9"/>
  <c r="AK656" i="9"/>
  <c r="AK657" i="9"/>
  <c r="AK658" i="9"/>
  <c r="AK659" i="9"/>
  <c r="AK660" i="9"/>
  <c r="AK661" i="9"/>
  <c r="AK662" i="9"/>
  <c r="AK663" i="9"/>
  <c r="AK664" i="9"/>
  <c r="AK665" i="9"/>
  <c r="AK666" i="9"/>
  <c r="AK667" i="9"/>
  <c r="AK668" i="9"/>
  <c r="AK669" i="9"/>
  <c r="AK670" i="9"/>
  <c r="AK671" i="9"/>
  <c r="AK672" i="9"/>
  <c r="AK673" i="9"/>
  <c r="AK674" i="9"/>
  <c r="AK675" i="9"/>
  <c r="AK676" i="9"/>
  <c r="AK677" i="9"/>
  <c r="AK678" i="9"/>
  <c r="AK679" i="9"/>
  <c r="AK680" i="9"/>
  <c r="AK681" i="9"/>
  <c r="AK682" i="9"/>
  <c r="AK683" i="9"/>
  <c r="AK684" i="9"/>
  <c r="AK685" i="9"/>
  <c r="AK686" i="9"/>
  <c r="AK687" i="9"/>
  <c r="AK688" i="9"/>
  <c r="AK689" i="9"/>
  <c r="AK690" i="9"/>
  <c r="AK691" i="9"/>
  <c r="AK692" i="9"/>
  <c r="AK693" i="9"/>
  <c r="AK694" i="9"/>
  <c r="AK695" i="9"/>
  <c r="AK696" i="9"/>
  <c r="AK697" i="9"/>
  <c r="AK698" i="9"/>
  <c r="AK699" i="9"/>
  <c r="AK700" i="9"/>
  <c r="AK701" i="9"/>
  <c r="AK702" i="9"/>
  <c r="AK703" i="9"/>
  <c r="AK704" i="9"/>
  <c r="AK705" i="9"/>
  <c r="AK706" i="9"/>
  <c r="AK707" i="9"/>
  <c r="AK708" i="9"/>
  <c r="AK709" i="9"/>
  <c r="AK710" i="9"/>
  <c r="AK711" i="9"/>
  <c r="AK712" i="9"/>
  <c r="AK713" i="9"/>
  <c r="AK714" i="9"/>
  <c r="AK715" i="9"/>
  <c r="AK716" i="9"/>
  <c r="AK717" i="9"/>
  <c r="AK718" i="9"/>
  <c r="AK719" i="9"/>
  <c r="AK720" i="9"/>
  <c r="AK721" i="9"/>
  <c r="AK722" i="9"/>
  <c r="AK723" i="9"/>
  <c r="AK724" i="9"/>
  <c r="AK725" i="9"/>
  <c r="AK726" i="9"/>
  <c r="AK727" i="9"/>
  <c r="AK728" i="9"/>
  <c r="AK729" i="9"/>
  <c r="AK730" i="9"/>
  <c r="AK731" i="9"/>
  <c r="AK732" i="9"/>
  <c r="AK733" i="9"/>
  <c r="AK734" i="9"/>
  <c r="AK735" i="9"/>
  <c r="AK736" i="9"/>
  <c r="AK737" i="9"/>
  <c r="AK738" i="9"/>
  <c r="AK739" i="9"/>
  <c r="AK740" i="9"/>
  <c r="AK741" i="9"/>
  <c r="AK742" i="9"/>
  <c r="AK743" i="9"/>
  <c r="AK744" i="9"/>
  <c r="AK745" i="9"/>
  <c r="AK746" i="9"/>
  <c r="AK747" i="9"/>
  <c r="AK748" i="9"/>
  <c r="AK749" i="9"/>
  <c r="AK750" i="9"/>
  <c r="AK751" i="9"/>
  <c r="AK752" i="9"/>
  <c r="AK753" i="9"/>
  <c r="AK754" i="9"/>
  <c r="AK755" i="9"/>
  <c r="AK756" i="9"/>
  <c r="AK757" i="9"/>
  <c r="AK758" i="9"/>
  <c r="AK759" i="9"/>
  <c r="AK760" i="9"/>
  <c r="AK761" i="9"/>
  <c r="AK762" i="9"/>
  <c r="AK763" i="9"/>
  <c r="AK764" i="9"/>
  <c r="AK765" i="9"/>
  <c r="AK766" i="9"/>
  <c r="AK767" i="9"/>
  <c r="AK768" i="9"/>
  <c r="AK769" i="9"/>
  <c r="AK770" i="9"/>
  <c r="AK771" i="9"/>
  <c r="AK772" i="9"/>
  <c r="AK773" i="9"/>
  <c r="AK774" i="9"/>
  <c r="AK775" i="9"/>
  <c r="AK776" i="9"/>
  <c r="AK777" i="9"/>
  <c r="AK778" i="9"/>
  <c r="AK779" i="9"/>
  <c r="AK780" i="9"/>
  <c r="AK781" i="9"/>
  <c r="AK782" i="9"/>
  <c r="AK783" i="9"/>
  <c r="AK784" i="9"/>
  <c r="AK785" i="9"/>
  <c r="AK786" i="9"/>
  <c r="AK787" i="9"/>
  <c r="AK788" i="9"/>
  <c r="AK789" i="9"/>
  <c r="AK790" i="9"/>
  <c r="AK791" i="9"/>
  <c r="AK792" i="9"/>
  <c r="AK793" i="9"/>
  <c r="AK794" i="9"/>
  <c r="AK795" i="9"/>
  <c r="AK796" i="9"/>
  <c r="AK797" i="9"/>
  <c r="AK798" i="9"/>
  <c r="AK799" i="9"/>
  <c r="AK800" i="9"/>
  <c r="AK801" i="9"/>
  <c r="AK802" i="9"/>
  <c r="AK803" i="9"/>
  <c r="AK804" i="9"/>
  <c r="AK805" i="9"/>
  <c r="AK806" i="9"/>
  <c r="AK807" i="9"/>
  <c r="AK808" i="9"/>
  <c r="AK809" i="9"/>
  <c r="AK810" i="9"/>
  <c r="AK811" i="9"/>
  <c r="AK812" i="9"/>
  <c r="AK813" i="9"/>
  <c r="AK814" i="9"/>
  <c r="AK815" i="9"/>
  <c r="AK816" i="9"/>
  <c r="AK817" i="9"/>
  <c r="AK818" i="9"/>
  <c r="AK819" i="9"/>
  <c r="AK820" i="9"/>
  <c r="AK821" i="9"/>
  <c r="AK822" i="9"/>
  <c r="AK823" i="9"/>
  <c r="AK824" i="9"/>
  <c r="AK825" i="9"/>
  <c r="AK826" i="9"/>
  <c r="AK827" i="9"/>
  <c r="AK828" i="9"/>
  <c r="AK829" i="9"/>
  <c r="AK830" i="9"/>
  <c r="AK831" i="9"/>
  <c r="AK832" i="9"/>
  <c r="AK833" i="9"/>
  <c r="AK834" i="9"/>
  <c r="AK835" i="9"/>
  <c r="AK836" i="9"/>
  <c r="AK837" i="9"/>
  <c r="AK838" i="9"/>
  <c r="AK839" i="9"/>
  <c r="AK840" i="9"/>
  <c r="AK841" i="9"/>
  <c r="AK842" i="9"/>
  <c r="AK843" i="9"/>
  <c r="AK844" i="9"/>
  <c r="AK845" i="9"/>
  <c r="AK846" i="9"/>
  <c r="AK847" i="9"/>
  <c r="AK848" i="9"/>
  <c r="AK849" i="9"/>
  <c r="AK850" i="9"/>
  <c r="AK851" i="9"/>
  <c r="AK852" i="9"/>
  <c r="AK853" i="9"/>
  <c r="AK854" i="9"/>
  <c r="AK855" i="9"/>
  <c r="AK856" i="9"/>
  <c r="AK857" i="9"/>
  <c r="AK858" i="9"/>
  <c r="AK859" i="9"/>
  <c r="AK860" i="9"/>
  <c r="AK861" i="9"/>
  <c r="AK862" i="9"/>
  <c r="AK863" i="9"/>
  <c r="AK864" i="9"/>
  <c r="AK865" i="9"/>
  <c r="AK866" i="9"/>
  <c r="AK867" i="9"/>
  <c r="AK868" i="9"/>
  <c r="AK869" i="9"/>
  <c r="AK870" i="9"/>
  <c r="AK871" i="9"/>
  <c r="AK872" i="9"/>
  <c r="AK873" i="9"/>
  <c r="AK874" i="9"/>
  <c r="AK875" i="9"/>
  <c r="AK876" i="9"/>
  <c r="AK877" i="9"/>
  <c r="AK878" i="9"/>
  <c r="AK879" i="9"/>
  <c r="AK880" i="9"/>
  <c r="AK881" i="9"/>
  <c r="AK882" i="9"/>
  <c r="AK883" i="9"/>
  <c r="AK884" i="9"/>
  <c r="AK885" i="9"/>
  <c r="AK886" i="9"/>
  <c r="AK887" i="9"/>
  <c r="AK888" i="9"/>
  <c r="AK889" i="9"/>
  <c r="AK890" i="9"/>
  <c r="AK891" i="9"/>
  <c r="AK892" i="9"/>
  <c r="AK893" i="9"/>
  <c r="AK894" i="9"/>
  <c r="AK895" i="9"/>
  <c r="AK896" i="9"/>
  <c r="AK897" i="9"/>
  <c r="AK898" i="9"/>
  <c r="AK899" i="9"/>
  <c r="AK900" i="9"/>
  <c r="AK901" i="9"/>
  <c r="AK902" i="9"/>
  <c r="AK903" i="9"/>
  <c r="AK904" i="9"/>
  <c r="AK905" i="9"/>
  <c r="AK906" i="9"/>
  <c r="AK907" i="9"/>
  <c r="AK908" i="9"/>
  <c r="AK909" i="9"/>
  <c r="AK910" i="9"/>
  <c r="AK911" i="9"/>
  <c r="AK912" i="9"/>
  <c r="AK913" i="9"/>
  <c r="AK914" i="9"/>
  <c r="AK915" i="9"/>
  <c r="AK916" i="9"/>
  <c r="AK917" i="9"/>
  <c r="AK918" i="9"/>
  <c r="AK919" i="9"/>
  <c r="AK920" i="9"/>
  <c r="AK921" i="9"/>
  <c r="AK922" i="9"/>
  <c r="AK923" i="9"/>
  <c r="AK924" i="9"/>
  <c r="AK925" i="9"/>
  <c r="AK926" i="9"/>
  <c r="AK927" i="9"/>
  <c r="AK928" i="9"/>
  <c r="AK929" i="9"/>
  <c r="AK930" i="9"/>
  <c r="AK931" i="9"/>
  <c r="AK932" i="9"/>
  <c r="AK933" i="9"/>
  <c r="AK934" i="9"/>
  <c r="AK935" i="9"/>
  <c r="AK936" i="9"/>
  <c r="AK937" i="9"/>
  <c r="AK938" i="9"/>
  <c r="AK939" i="9"/>
  <c r="AK940" i="9"/>
  <c r="AK941" i="9"/>
  <c r="AK942" i="9"/>
  <c r="AK943" i="9"/>
  <c r="AK944" i="9"/>
  <c r="AK945" i="9"/>
  <c r="AK946" i="9"/>
  <c r="AK947" i="9"/>
  <c r="AK948" i="9"/>
  <c r="AK949" i="9"/>
  <c r="AK950" i="9"/>
  <c r="AK951" i="9"/>
  <c r="AK952" i="9"/>
  <c r="AK953" i="9"/>
  <c r="AK954" i="9"/>
  <c r="AK955" i="9"/>
  <c r="AK956" i="9"/>
  <c r="AK957" i="9"/>
  <c r="AK958" i="9"/>
  <c r="AK959" i="9"/>
  <c r="AK960" i="9"/>
  <c r="AK961" i="9"/>
  <c r="AK962" i="9"/>
  <c r="AK963" i="9"/>
  <c r="AK964" i="9"/>
  <c r="AK965" i="9"/>
  <c r="AK966" i="9"/>
  <c r="AK967" i="9"/>
  <c r="AK968" i="9"/>
  <c r="AK969" i="9"/>
  <c r="AK970" i="9"/>
  <c r="AK971" i="9"/>
  <c r="AK972" i="9"/>
  <c r="AK973" i="9"/>
  <c r="AK974" i="9"/>
  <c r="AK975" i="9"/>
  <c r="AK976" i="9"/>
  <c r="AK977" i="9"/>
  <c r="AK978" i="9"/>
  <c r="AK979" i="9"/>
  <c r="AK980" i="9"/>
  <c r="AK981" i="9"/>
  <c r="AK982" i="9"/>
  <c r="AK983" i="9"/>
  <c r="AK984" i="9"/>
  <c r="AK985" i="9"/>
  <c r="AK986" i="9"/>
  <c r="AK987" i="9"/>
  <c r="AK988" i="9"/>
  <c r="AK989" i="9"/>
  <c r="AK990" i="9"/>
  <c r="AK991" i="9"/>
  <c r="AK992" i="9"/>
  <c r="AK993" i="9"/>
  <c r="AK994" i="9"/>
  <c r="AK995" i="9"/>
  <c r="AK996" i="9"/>
  <c r="AK997" i="9"/>
  <c r="AK998" i="9"/>
  <c r="AK999" i="9"/>
  <c r="AK1000" i="9"/>
  <c r="AK1001" i="9"/>
  <c r="AK1002" i="9"/>
  <c r="AK1003" i="9"/>
  <c r="AK1004" i="9"/>
  <c r="AK1005" i="9"/>
  <c r="AK1006" i="9"/>
  <c r="AK1007" i="9"/>
  <c r="AK1008" i="9"/>
  <c r="AK1009" i="9"/>
  <c r="AK1010" i="9"/>
  <c r="AK1011" i="9"/>
  <c r="AK1012" i="9"/>
  <c r="AK1013" i="9"/>
  <c r="AK1014" i="9"/>
  <c r="AK1015" i="9"/>
  <c r="AK1016" i="9"/>
  <c r="AK1017" i="9"/>
  <c r="AK1018" i="9"/>
  <c r="AK1019" i="9"/>
  <c r="AK1020" i="9"/>
  <c r="AK1021" i="9"/>
  <c r="AK1022" i="9"/>
  <c r="AK1023" i="9"/>
  <c r="AK1024" i="9"/>
  <c r="AK1025" i="9"/>
  <c r="AK1026" i="9"/>
  <c r="AK1027" i="9"/>
  <c r="AK1028" i="9"/>
  <c r="AK1029" i="9"/>
  <c r="AK1030" i="9"/>
  <c r="AK1031" i="9"/>
  <c r="AK1032" i="9"/>
  <c r="AK1033" i="9"/>
  <c r="AK1034" i="9"/>
  <c r="AK1035" i="9"/>
  <c r="AK1036" i="9"/>
  <c r="AK1037" i="9"/>
  <c r="AK1038" i="9"/>
  <c r="AK1039" i="9"/>
  <c r="AK1040" i="9"/>
  <c r="AK1041" i="9"/>
  <c r="AK1042" i="9"/>
  <c r="AK1043" i="9"/>
  <c r="AK1044" i="9"/>
  <c r="AK1045" i="9"/>
  <c r="AK1046" i="9"/>
  <c r="AK1047" i="9"/>
  <c r="AK1048" i="9"/>
  <c r="AK1049" i="9"/>
  <c r="AK1050" i="9"/>
  <c r="AK1051" i="9"/>
  <c r="AK1052" i="9"/>
  <c r="AK1053" i="9"/>
  <c r="AK1054" i="9"/>
  <c r="AK1055" i="9"/>
  <c r="AK1056" i="9"/>
  <c r="AK1057" i="9"/>
  <c r="AK1058" i="9"/>
  <c r="AK1059" i="9"/>
  <c r="AK1060" i="9"/>
  <c r="AK1061" i="9"/>
  <c r="AK1062" i="9"/>
  <c r="AK1063" i="9"/>
  <c r="AK1064" i="9"/>
  <c r="AK1065" i="9"/>
  <c r="AK1066" i="9"/>
  <c r="AK1067" i="9"/>
  <c r="AK1068" i="9"/>
  <c r="AK1069" i="9"/>
  <c r="AK1070" i="9"/>
  <c r="AK1071" i="9"/>
  <c r="AK1072" i="9"/>
  <c r="AK1073" i="9"/>
  <c r="AK1074" i="9"/>
  <c r="AK1075" i="9"/>
  <c r="AK1076" i="9"/>
  <c r="AK1077" i="9"/>
  <c r="AK1078" i="9"/>
  <c r="AK1079" i="9"/>
  <c r="AK1080" i="9"/>
  <c r="AK1081" i="9"/>
  <c r="AK1082" i="9"/>
  <c r="AK1083" i="9"/>
  <c r="AK1084" i="9"/>
  <c r="AK1085" i="9"/>
  <c r="AK1086" i="9"/>
  <c r="AK1087" i="9"/>
  <c r="AK1088" i="9"/>
  <c r="AK1089" i="9"/>
  <c r="AK1090" i="9"/>
  <c r="AK1091" i="9"/>
  <c r="AK1092" i="9"/>
  <c r="AK1093" i="9"/>
  <c r="AK1094" i="9"/>
  <c r="AK1095" i="9"/>
  <c r="AK1096" i="9"/>
  <c r="AK1097" i="9"/>
  <c r="AK1098" i="9"/>
  <c r="AK1099" i="9"/>
  <c r="AK1100" i="9"/>
  <c r="AK1101" i="9"/>
  <c r="AK1102" i="9"/>
  <c r="AK1103" i="9"/>
  <c r="AK1104" i="9"/>
  <c r="AK1105" i="9"/>
  <c r="AK1106" i="9"/>
  <c r="AK1107" i="9"/>
  <c r="AK1108" i="9"/>
  <c r="AK1109" i="9"/>
  <c r="AK1110" i="9"/>
  <c r="AK1111" i="9"/>
  <c r="AK1112" i="9"/>
  <c r="AK1113" i="9"/>
  <c r="AK1114" i="9"/>
  <c r="AK1115" i="9"/>
  <c r="AK1116" i="9"/>
  <c r="AK1117" i="9"/>
  <c r="AK1118" i="9"/>
  <c r="AK1119" i="9"/>
  <c r="AK1120" i="9"/>
  <c r="AK1121" i="9"/>
  <c r="AK1122" i="9"/>
  <c r="AK1123" i="9"/>
  <c r="AK1124" i="9"/>
  <c r="AK1125" i="9"/>
  <c r="AK1126" i="9"/>
  <c r="AK1127" i="9"/>
  <c r="AK1128" i="9"/>
  <c r="AK1129" i="9"/>
  <c r="AK1130" i="9"/>
  <c r="AK1131" i="9"/>
  <c r="AK1132" i="9"/>
  <c r="AK1133" i="9"/>
  <c r="AK1134" i="9"/>
  <c r="AK1135" i="9"/>
  <c r="AK1136" i="9"/>
  <c r="AK1137" i="9"/>
  <c r="AK1138" i="9"/>
  <c r="AK1139" i="9"/>
  <c r="AK1140" i="9"/>
  <c r="AK1141" i="9"/>
  <c r="AK1142" i="9"/>
  <c r="AK1143" i="9"/>
  <c r="AK1144" i="9"/>
  <c r="AK1145" i="9"/>
  <c r="AK1146" i="9"/>
  <c r="AK1147" i="9"/>
  <c r="AK1148" i="9"/>
  <c r="AK1149" i="9"/>
  <c r="AK1150" i="9"/>
  <c r="AK1151" i="9"/>
  <c r="AK1152" i="9"/>
  <c r="AK1153" i="9"/>
  <c r="AK1154" i="9"/>
  <c r="AK1155" i="9"/>
  <c r="AK1156" i="9"/>
  <c r="AK1157" i="9"/>
  <c r="AK1158" i="9"/>
  <c r="AK1159" i="9"/>
  <c r="AK1160" i="9"/>
  <c r="AK1161" i="9"/>
  <c r="AK1162" i="9"/>
  <c r="AK1163" i="9"/>
  <c r="AK1164" i="9"/>
  <c r="AK1165" i="9"/>
  <c r="AK1166" i="9"/>
  <c r="AK1167" i="9"/>
  <c r="AK1168" i="9"/>
  <c r="AK1169" i="9"/>
  <c r="AK1170" i="9"/>
  <c r="AK1171" i="9"/>
  <c r="AK1172" i="9"/>
  <c r="AK1173" i="9"/>
  <c r="AK1174" i="9"/>
  <c r="AK1175" i="9"/>
  <c r="AK1176" i="9"/>
  <c r="AK1177" i="9"/>
  <c r="AL2" i="9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L49" i="9"/>
  <c r="AL50" i="9"/>
  <c r="AL51" i="9"/>
  <c r="AL52" i="9"/>
  <c r="AL53" i="9"/>
  <c r="AL54" i="9"/>
  <c r="AL55" i="9"/>
  <c r="AL56" i="9"/>
  <c r="AL57" i="9"/>
  <c r="AL58" i="9"/>
  <c r="AL59" i="9"/>
  <c r="AL60" i="9"/>
  <c r="AL61" i="9"/>
  <c r="AL62" i="9"/>
  <c r="AL63" i="9"/>
  <c r="AL64" i="9"/>
  <c r="AL65" i="9"/>
  <c r="AL66" i="9"/>
  <c r="AL67" i="9"/>
  <c r="AL68" i="9"/>
  <c r="AL69" i="9"/>
  <c r="AL70" i="9"/>
  <c r="AL71" i="9"/>
  <c r="AL72" i="9"/>
  <c r="AL73" i="9"/>
  <c r="AL74" i="9"/>
  <c r="AL75" i="9"/>
  <c r="AL76" i="9"/>
  <c r="AL77" i="9"/>
  <c r="AL78" i="9"/>
  <c r="AL79" i="9"/>
  <c r="AL80" i="9"/>
  <c r="AL81" i="9"/>
  <c r="AL82" i="9"/>
  <c r="AL83" i="9"/>
  <c r="AL84" i="9"/>
  <c r="AL85" i="9"/>
  <c r="AL86" i="9"/>
  <c r="AL87" i="9"/>
  <c r="AL88" i="9"/>
  <c r="AL89" i="9"/>
  <c r="AL90" i="9"/>
  <c r="AL91" i="9"/>
  <c r="AL92" i="9"/>
  <c r="AL93" i="9"/>
  <c r="AL94" i="9"/>
  <c r="AL95" i="9"/>
  <c r="AL96" i="9"/>
  <c r="AL97" i="9"/>
  <c r="AL98" i="9"/>
  <c r="AL99" i="9"/>
  <c r="AL100" i="9"/>
  <c r="AL101" i="9"/>
  <c r="AL102" i="9"/>
  <c r="AL103" i="9"/>
  <c r="AL104" i="9"/>
  <c r="AL105" i="9"/>
  <c r="AL106" i="9"/>
  <c r="AL107" i="9"/>
  <c r="AL108" i="9"/>
  <c r="AL109" i="9"/>
  <c r="AL110" i="9"/>
  <c r="AL111" i="9"/>
  <c r="AL112" i="9"/>
  <c r="AL113" i="9"/>
  <c r="AL114" i="9"/>
  <c r="AL115" i="9"/>
  <c r="AL116" i="9"/>
  <c r="AL117" i="9"/>
  <c r="AL118" i="9"/>
  <c r="AL119" i="9"/>
  <c r="AL120" i="9"/>
  <c r="AL121" i="9"/>
  <c r="AL122" i="9"/>
  <c r="AL123" i="9"/>
  <c r="AL124" i="9"/>
  <c r="AL125" i="9"/>
  <c r="AL126" i="9"/>
  <c r="AL127" i="9"/>
  <c r="AL128" i="9"/>
  <c r="AL129" i="9"/>
  <c r="AL130" i="9"/>
  <c r="AL131" i="9"/>
  <c r="AL132" i="9"/>
  <c r="AL133" i="9"/>
  <c r="AL134" i="9"/>
  <c r="AL135" i="9"/>
  <c r="AL136" i="9"/>
  <c r="AL137" i="9"/>
  <c r="AL138" i="9"/>
  <c r="AL139" i="9"/>
  <c r="AL140" i="9"/>
  <c r="AL141" i="9"/>
  <c r="AL142" i="9"/>
  <c r="AL143" i="9"/>
  <c r="AL144" i="9"/>
  <c r="AL145" i="9"/>
  <c r="AL146" i="9"/>
  <c r="AL147" i="9"/>
  <c r="AL148" i="9"/>
  <c r="AL149" i="9"/>
  <c r="AL150" i="9"/>
  <c r="AL151" i="9"/>
  <c r="AL152" i="9"/>
  <c r="AL153" i="9"/>
  <c r="AL154" i="9"/>
  <c r="AL155" i="9"/>
  <c r="AL156" i="9"/>
  <c r="AL157" i="9"/>
  <c r="AL158" i="9"/>
  <c r="AL159" i="9"/>
  <c r="AL160" i="9"/>
  <c r="AL161" i="9"/>
  <c r="AL162" i="9"/>
  <c r="AL163" i="9"/>
  <c r="AL164" i="9"/>
  <c r="AL165" i="9"/>
  <c r="AL166" i="9"/>
  <c r="AL167" i="9"/>
  <c r="AL168" i="9"/>
  <c r="AL169" i="9"/>
  <c r="AL170" i="9"/>
  <c r="AL171" i="9"/>
  <c r="AL172" i="9"/>
  <c r="AL173" i="9"/>
  <c r="AL174" i="9"/>
  <c r="AL175" i="9"/>
  <c r="AL176" i="9"/>
  <c r="AL177" i="9"/>
  <c r="AL178" i="9"/>
  <c r="AL179" i="9"/>
  <c r="AL180" i="9"/>
  <c r="AL181" i="9"/>
  <c r="AL182" i="9"/>
  <c r="AL183" i="9"/>
  <c r="AL184" i="9"/>
  <c r="AL185" i="9"/>
  <c r="AL186" i="9"/>
  <c r="AL187" i="9"/>
  <c r="AL188" i="9"/>
  <c r="AL189" i="9"/>
  <c r="AL190" i="9"/>
  <c r="AL191" i="9"/>
  <c r="AL192" i="9"/>
  <c r="AL193" i="9"/>
  <c r="AL194" i="9"/>
  <c r="AL195" i="9"/>
  <c r="AL196" i="9"/>
  <c r="AL197" i="9"/>
  <c r="AL198" i="9"/>
  <c r="AL199" i="9"/>
  <c r="AL200" i="9"/>
  <c r="AL201" i="9"/>
  <c r="AL202" i="9"/>
  <c r="AL203" i="9"/>
  <c r="AL204" i="9"/>
  <c r="AL205" i="9"/>
  <c r="AL206" i="9"/>
  <c r="AL207" i="9"/>
  <c r="AL208" i="9"/>
  <c r="AL209" i="9"/>
  <c r="AL210" i="9"/>
  <c r="AL211" i="9"/>
  <c r="AL212" i="9"/>
  <c r="AL213" i="9"/>
  <c r="AL214" i="9"/>
  <c r="AL215" i="9"/>
  <c r="AL216" i="9"/>
  <c r="AL217" i="9"/>
  <c r="AL218" i="9"/>
  <c r="AL219" i="9"/>
  <c r="AL220" i="9"/>
  <c r="AL221" i="9"/>
  <c r="AL222" i="9"/>
  <c r="AL223" i="9"/>
  <c r="AL224" i="9"/>
  <c r="AL225" i="9"/>
  <c r="AL226" i="9"/>
  <c r="AL227" i="9"/>
  <c r="AL228" i="9"/>
  <c r="AL229" i="9"/>
  <c r="AL230" i="9"/>
  <c r="AL231" i="9"/>
  <c r="AL232" i="9"/>
  <c r="AL233" i="9"/>
  <c r="AL234" i="9"/>
  <c r="AL235" i="9"/>
  <c r="AL236" i="9"/>
  <c r="AL237" i="9"/>
  <c r="AL238" i="9"/>
  <c r="AL239" i="9"/>
  <c r="AL240" i="9"/>
  <c r="AL241" i="9"/>
  <c r="AL242" i="9"/>
  <c r="AL243" i="9"/>
  <c r="AL244" i="9"/>
  <c r="AL245" i="9"/>
  <c r="AL246" i="9"/>
  <c r="AL247" i="9"/>
  <c r="AL248" i="9"/>
  <c r="AL249" i="9"/>
  <c r="AL250" i="9"/>
  <c r="AL251" i="9"/>
  <c r="AL252" i="9"/>
  <c r="AL253" i="9"/>
  <c r="AL254" i="9"/>
  <c r="AL255" i="9"/>
  <c r="AL256" i="9"/>
  <c r="AL257" i="9"/>
  <c r="AL258" i="9"/>
  <c r="AL259" i="9"/>
  <c r="AL260" i="9"/>
  <c r="AL261" i="9"/>
  <c r="AL262" i="9"/>
  <c r="AL263" i="9"/>
  <c r="AL264" i="9"/>
  <c r="AL265" i="9"/>
  <c r="AL266" i="9"/>
  <c r="AL267" i="9"/>
  <c r="AL268" i="9"/>
  <c r="AL269" i="9"/>
  <c r="AL270" i="9"/>
  <c r="AL271" i="9"/>
  <c r="AL272" i="9"/>
  <c r="AL273" i="9"/>
  <c r="AL274" i="9"/>
  <c r="AL275" i="9"/>
  <c r="AL276" i="9"/>
  <c r="AL277" i="9"/>
  <c r="AL278" i="9"/>
  <c r="AL279" i="9"/>
  <c r="AL280" i="9"/>
  <c r="AL281" i="9"/>
  <c r="AL282" i="9"/>
  <c r="AL283" i="9"/>
  <c r="AL284" i="9"/>
  <c r="AL285" i="9"/>
  <c r="AL286" i="9"/>
  <c r="AL287" i="9"/>
  <c r="AL288" i="9"/>
  <c r="AL289" i="9"/>
  <c r="AL290" i="9"/>
  <c r="AL291" i="9"/>
  <c r="AL292" i="9"/>
  <c r="AL293" i="9"/>
  <c r="AL294" i="9"/>
  <c r="AL295" i="9"/>
  <c r="AL296" i="9"/>
  <c r="AL297" i="9"/>
  <c r="AL298" i="9"/>
  <c r="AL299" i="9"/>
  <c r="AL300" i="9"/>
  <c r="AL301" i="9"/>
  <c r="AL302" i="9"/>
  <c r="AL303" i="9"/>
  <c r="AL304" i="9"/>
  <c r="AL305" i="9"/>
  <c r="AL306" i="9"/>
  <c r="AL307" i="9"/>
  <c r="AL308" i="9"/>
  <c r="AL309" i="9"/>
  <c r="AL310" i="9"/>
  <c r="AL311" i="9"/>
  <c r="AL312" i="9"/>
  <c r="AL313" i="9"/>
  <c r="AL314" i="9"/>
  <c r="AL315" i="9"/>
  <c r="AL316" i="9"/>
  <c r="AL317" i="9"/>
  <c r="AL318" i="9"/>
  <c r="AL319" i="9"/>
  <c r="AL320" i="9"/>
  <c r="AL321" i="9"/>
  <c r="AL322" i="9"/>
  <c r="AL323" i="9"/>
  <c r="AL324" i="9"/>
  <c r="AL325" i="9"/>
  <c r="AL326" i="9"/>
  <c r="AL327" i="9"/>
  <c r="AL328" i="9"/>
  <c r="AL329" i="9"/>
  <c r="AL330" i="9"/>
  <c r="AL331" i="9"/>
  <c r="AL332" i="9"/>
  <c r="AL333" i="9"/>
  <c r="AL334" i="9"/>
  <c r="AL335" i="9"/>
  <c r="AL336" i="9"/>
  <c r="AL337" i="9"/>
  <c r="AL338" i="9"/>
  <c r="AL339" i="9"/>
  <c r="AL340" i="9"/>
  <c r="AL341" i="9"/>
  <c r="AL342" i="9"/>
  <c r="AL343" i="9"/>
  <c r="AL344" i="9"/>
  <c r="AL345" i="9"/>
  <c r="AL346" i="9"/>
  <c r="AL347" i="9"/>
  <c r="AL348" i="9"/>
  <c r="AL349" i="9"/>
  <c r="AL350" i="9"/>
  <c r="AL351" i="9"/>
  <c r="AL352" i="9"/>
  <c r="AL353" i="9"/>
  <c r="AL354" i="9"/>
  <c r="AL355" i="9"/>
  <c r="AL356" i="9"/>
  <c r="AL357" i="9"/>
  <c r="AL358" i="9"/>
  <c r="AL359" i="9"/>
  <c r="AL360" i="9"/>
  <c r="AL361" i="9"/>
  <c r="AL362" i="9"/>
  <c r="AL363" i="9"/>
  <c r="AL364" i="9"/>
  <c r="AL365" i="9"/>
  <c r="AL366" i="9"/>
  <c r="AL367" i="9"/>
  <c r="AL368" i="9"/>
  <c r="AL369" i="9"/>
  <c r="AL370" i="9"/>
  <c r="AL371" i="9"/>
  <c r="AL372" i="9"/>
  <c r="AL373" i="9"/>
  <c r="AL374" i="9"/>
  <c r="AL375" i="9"/>
  <c r="AL376" i="9"/>
  <c r="AL377" i="9"/>
  <c r="AL378" i="9"/>
  <c r="AL379" i="9"/>
  <c r="AL380" i="9"/>
  <c r="AL381" i="9"/>
  <c r="AL382" i="9"/>
  <c r="AL383" i="9"/>
  <c r="AL384" i="9"/>
  <c r="AL385" i="9"/>
  <c r="AL386" i="9"/>
  <c r="AL387" i="9"/>
  <c r="AL388" i="9"/>
  <c r="AL389" i="9"/>
  <c r="AL390" i="9"/>
  <c r="AL391" i="9"/>
  <c r="AL392" i="9"/>
  <c r="AL393" i="9"/>
  <c r="AL394" i="9"/>
  <c r="AL395" i="9"/>
  <c r="AL396" i="9"/>
  <c r="AL397" i="9"/>
  <c r="AL398" i="9"/>
  <c r="AL399" i="9"/>
  <c r="AL400" i="9"/>
  <c r="AL401" i="9"/>
  <c r="AL402" i="9"/>
  <c r="AL403" i="9"/>
  <c r="AL404" i="9"/>
  <c r="AL405" i="9"/>
  <c r="AL406" i="9"/>
  <c r="AL407" i="9"/>
  <c r="AL408" i="9"/>
  <c r="AL409" i="9"/>
  <c r="AL410" i="9"/>
  <c r="AL411" i="9"/>
  <c r="AL412" i="9"/>
  <c r="AL413" i="9"/>
  <c r="AL414" i="9"/>
  <c r="AL415" i="9"/>
  <c r="AL416" i="9"/>
  <c r="AL417" i="9"/>
  <c r="AL418" i="9"/>
  <c r="AL419" i="9"/>
  <c r="AL420" i="9"/>
  <c r="AL421" i="9"/>
  <c r="AL422" i="9"/>
  <c r="AL423" i="9"/>
  <c r="AL424" i="9"/>
  <c r="AL425" i="9"/>
  <c r="AL426" i="9"/>
  <c r="AL427" i="9"/>
  <c r="AL428" i="9"/>
  <c r="AL429" i="9"/>
  <c r="AL430" i="9"/>
  <c r="AL431" i="9"/>
  <c r="AL432" i="9"/>
  <c r="AL433" i="9"/>
  <c r="AL434" i="9"/>
  <c r="AL435" i="9"/>
  <c r="AL436" i="9"/>
  <c r="AL437" i="9"/>
  <c r="AL438" i="9"/>
  <c r="AL439" i="9"/>
  <c r="AL440" i="9"/>
  <c r="AL441" i="9"/>
  <c r="AL442" i="9"/>
  <c r="AL443" i="9"/>
  <c r="AL444" i="9"/>
  <c r="AL445" i="9"/>
  <c r="AL446" i="9"/>
  <c r="AL447" i="9"/>
  <c r="AL448" i="9"/>
  <c r="AL449" i="9"/>
  <c r="AL450" i="9"/>
  <c r="AL451" i="9"/>
  <c r="AL452" i="9"/>
  <c r="AL453" i="9"/>
  <c r="AL454" i="9"/>
  <c r="AL455" i="9"/>
  <c r="AL456" i="9"/>
  <c r="AL457" i="9"/>
  <c r="AL458" i="9"/>
  <c r="AL459" i="9"/>
  <c r="AL460" i="9"/>
  <c r="AL461" i="9"/>
  <c r="AL462" i="9"/>
  <c r="AL463" i="9"/>
  <c r="AL464" i="9"/>
  <c r="AL465" i="9"/>
  <c r="AL466" i="9"/>
  <c r="AL467" i="9"/>
  <c r="AL468" i="9"/>
  <c r="AL469" i="9"/>
  <c r="AL470" i="9"/>
  <c r="AL471" i="9"/>
  <c r="AL472" i="9"/>
  <c r="AL473" i="9"/>
  <c r="AL474" i="9"/>
  <c r="AL475" i="9"/>
  <c r="AL476" i="9"/>
  <c r="AL477" i="9"/>
  <c r="AL478" i="9"/>
  <c r="AL479" i="9"/>
  <c r="AL480" i="9"/>
  <c r="AL481" i="9"/>
  <c r="AL482" i="9"/>
  <c r="AL483" i="9"/>
  <c r="AL484" i="9"/>
  <c r="AL485" i="9"/>
  <c r="AL486" i="9"/>
  <c r="AL487" i="9"/>
  <c r="AL488" i="9"/>
  <c r="AL489" i="9"/>
  <c r="AL490" i="9"/>
  <c r="AL491" i="9"/>
  <c r="AL492" i="9"/>
  <c r="AL493" i="9"/>
  <c r="AL494" i="9"/>
  <c r="AL495" i="9"/>
  <c r="AL496" i="9"/>
  <c r="AL497" i="9"/>
  <c r="AL498" i="9"/>
  <c r="AL499" i="9"/>
  <c r="AL500" i="9"/>
  <c r="AL501" i="9"/>
  <c r="AL502" i="9"/>
  <c r="AL503" i="9"/>
  <c r="AL504" i="9"/>
  <c r="AL505" i="9"/>
  <c r="AL506" i="9"/>
  <c r="AL507" i="9"/>
  <c r="AL508" i="9"/>
  <c r="AL509" i="9"/>
  <c r="AL510" i="9"/>
  <c r="AL511" i="9"/>
  <c r="AL512" i="9"/>
  <c r="AL513" i="9"/>
  <c r="AL514" i="9"/>
  <c r="AL515" i="9"/>
  <c r="AL516" i="9"/>
  <c r="AL517" i="9"/>
  <c r="AL518" i="9"/>
  <c r="AL519" i="9"/>
  <c r="AL520" i="9"/>
  <c r="AL521" i="9"/>
  <c r="AL522" i="9"/>
  <c r="AL523" i="9"/>
  <c r="AL524" i="9"/>
  <c r="AL525" i="9"/>
  <c r="AL526" i="9"/>
  <c r="AL527" i="9"/>
  <c r="AL528" i="9"/>
  <c r="AL529" i="9"/>
  <c r="AL530" i="9"/>
  <c r="AL531" i="9"/>
  <c r="AL532" i="9"/>
  <c r="AL533" i="9"/>
  <c r="AL534" i="9"/>
  <c r="AL535" i="9"/>
  <c r="AL536" i="9"/>
  <c r="AL537" i="9"/>
  <c r="AL538" i="9"/>
  <c r="AL539" i="9"/>
  <c r="AL540" i="9"/>
  <c r="AL541" i="9"/>
  <c r="AL542" i="9"/>
  <c r="AL543" i="9"/>
  <c r="AL544" i="9"/>
  <c r="AL545" i="9"/>
  <c r="AL546" i="9"/>
  <c r="AL547" i="9"/>
  <c r="AL548" i="9"/>
  <c r="AL549" i="9"/>
  <c r="AL550" i="9"/>
  <c r="AL551" i="9"/>
  <c r="AL552" i="9"/>
  <c r="AL553" i="9"/>
  <c r="AL554" i="9"/>
  <c r="AL555" i="9"/>
  <c r="AL556" i="9"/>
  <c r="AL557" i="9"/>
  <c r="AL558" i="9"/>
  <c r="AL559" i="9"/>
  <c r="AL560" i="9"/>
  <c r="AL561" i="9"/>
  <c r="AL562" i="9"/>
  <c r="AL563" i="9"/>
  <c r="AL564" i="9"/>
  <c r="AL565" i="9"/>
  <c r="AL566" i="9"/>
  <c r="AL567" i="9"/>
  <c r="AL568" i="9"/>
  <c r="AL569" i="9"/>
  <c r="AL570" i="9"/>
  <c r="AL571" i="9"/>
  <c r="AL572" i="9"/>
  <c r="AL573" i="9"/>
  <c r="AL574" i="9"/>
  <c r="AL575" i="9"/>
  <c r="AL576" i="9"/>
  <c r="AL577" i="9"/>
  <c r="AL578" i="9"/>
  <c r="AL579" i="9"/>
  <c r="AL580" i="9"/>
  <c r="AL581" i="9"/>
  <c r="AL582" i="9"/>
  <c r="AL583" i="9"/>
  <c r="AL584" i="9"/>
  <c r="AL585" i="9"/>
  <c r="AL586" i="9"/>
  <c r="AL587" i="9"/>
  <c r="AL588" i="9"/>
  <c r="AL589" i="9"/>
  <c r="AL590" i="9"/>
  <c r="AL591" i="9"/>
  <c r="AL592" i="9"/>
  <c r="AL593" i="9"/>
  <c r="AL594" i="9"/>
  <c r="AL595" i="9"/>
  <c r="AL596" i="9"/>
  <c r="AL597" i="9"/>
  <c r="AL598" i="9"/>
  <c r="AL599" i="9"/>
  <c r="AL600" i="9"/>
  <c r="AL601" i="9"/>
  <c r="AL602" i="9"/>
  <c r="AL603" i="9"/>
  <c r="AL604" i="9"/>
  <c r="AL605" i="9"/>
  <c r="AL606" i="9"/>
  <c r="AL607" i="9"/>
  <c r="AL608" i="9"/>
  <c r="AL609" i="9"/>
  <c r="AL610" i="9"/>
  <c r="AL611" i="9"/>
  <c r="AL612" i="9"/>
  <c r="AL613" i="9"/>
  <c r="AL614" i="9"/>
  <c r="AL615" i="9"/>
  <c r="AL616" i="9"/>
  <c r="AL617" i="9"/>
  <c r="AL618" i="9"/>
  <c r="AL619" i="9"/>
  <c r="AL620" i="9"/>
  <c r="AL621" i="9"/>
  <c r="AL622" i="9"/>
  <c r="AL623" i="9"/>
  <c r="AL624" i="9"/>
  <c r="AL625" i="9"/>
  <c r="AL626" i="9"/>
  <c r="AL627" i="9"/>
  <c r="AL628" i="9"/>
  <c r="AL629" i="9"/>
  <c r="AL630" i="9"/>
  <c r="AL631" i="9"/>
  <c r="AL632" i="9"/>
  <c r="AL633" i="9"/>
  <c r="AL634" i="9"/>
  <c r="AL635" i="9"/>
  <c r="AL636" i="9"/>
  <c r="AL637" i="9"/>
  <c r="AL638" i="9"/>
  <c r="AL639" i="9"/>
  <c r="AL640" i="9"/>
  <c r="AL641" i="9"/>
  <c r="AL642" i="9"/>
  <c r="AL643" i="9"/>
  <c r="AL644" i="9"/>
  <c r="AL645" i="9"/>
  <c r="AL646" i="9"/>
  <c r="AL647" i="9"/>
  <c r="AL648" i="9"/>
  <c r="AL649" i="9"/>
  <c r="AL650" i="9"/>
  <c r="AL651" i="9"/>
  <c r="AL652" i="9"/>
  <c r="AL653" i="9"/>
  <c r="AL654" i="9"/>
  <c r="AL655" i="9"/>
  <c r="AL656" i="9"/>
  <c r="AL657" i="9"/>
  <c r="AL658" i="9"/>
  <c r="AL659" i="9"/>
  <c r="AL660" i="9"/>
  <c r="AL661" i="9"/>
  <c r="AL662" i="9"/>
  <c r="AL663" i="9"/>
  <c r="AL664" i="9"/>
  <c r="AL665" i="9"/>
  <c r="AL666" i="9"/>
  <c r="AL667" i="9"/>
  <c r="AL668" i="9"/>
  <c r="AL669" i="9"/>
  <c r="AL670" i="9"/>
  <c r="AL671" i="9"/>
  <c r="AL672" i="9"/>
  <c r="AL673" i="9"/>
  <c r="AL674" i="9"/>
  <c r="AL675" i="9"/>
  <c r="AL676" i="9"/>
  <c r="AL677" i="9"/>
  <c r="AL678" i="9"/>
  <c r="AL679" i="9"/>
  <c r="AL680" i="9"/>
  <c r="AL681" i="9"/>
  <c r="AL682" i="9"/>
  <c r="AL683" i="9"/>
  <c r="AL684" i="9"/>
  <c r="AL685" i="9"/>
  <c r="AL686" i="9"/>
  <c r="AL687" i="9"/>
  <c r="AL688" i="9"/>
  <c r="AL689" i="9"/>
  <c r="AL690" i="9"/>
  <c r="AL691" i="9"/>
  <c r="AL692" i="9"/>
  <c r="AL693" i="9"/>
  <c r="AL694" i="9"/>
  <c r="AL695" i="9"/>
  <c r="AL696" i="9"/>
  <c r="AL697" i="9"/>
  <c r="AL698" i="9"/>
  <c r="AL699" i="9"/>
  <c r="AL700" i="9"/>
  <c r="AL701" i="9"/>
  <c r="AL702" i="9"/>
  <c r="AL703" i="9"/>
  <c r="AL704" i="9"/>
  <c r="AL705" i="9"/>
  <c r="AL706" i="9"/>
  <c r="AL707" i="9"/>
  <c r="AL708" i="9"/>
  <c r="AL709" i="9"/>
  <c r="AL710" i="9"/>
  <c r="AL711" i="9"/>
  <c r="AL712" i="9"/>
  <c r="AL713" i="9"/>
  <c r="AL714" i="9"/>
  <c r="AL715" i="9"/>
  <c r="AL716" i="9"/>
  <c r="AL717" i="9"/>
  <c r="AL718" i="9"/>
  <c r="AL719" i="9"/>
  <c r="AL720" i="9"/>
  <c r="AL721" i="9"/>
  <c r="AL722" i="9"/>
  <c r="AL723" i="9"/>
  <c r="AL724" i="9"/>
  <c r="AL725" i="9"/>
  <c r="AL726" i="9"/>
  <c r="AL727" i="9"/>
  <c r="AL728" i="9"/>
  <c r="AL729" i="9"/>
  <c r="AL730" i="9"/>
  <c r="AL731" i="9"/>
  <c r="AL732" i="9"/>
  <c r="AL733" i="9"/>
  <c r="AL734" i="9"/>
  <c r="AL735" i="9"/>
  <c r="AL736" i="9"/>
  <c r="AL737" i="9"/>
  <c r="AL738" i="9"/>
  <c r="AL739" i="9"/>
  <c r="AL740" i="9"/>
  <c r="AL741" i="9"/>
  <c r="AL742" i="9"/>
  <c r="AL743" i="9"/>
  <c r="AL744" i="9"/>
  <c r="AL745" i="9"/>
  <c r="AL746" i="9"/>
  <c r="AL747" i="9"/>
  <c r="AL748" i="9"/>
  <c r="AL749" i="9"/>
  <c r="AL750" i="9"/>
  <c r="AL751" i="9"/>
  <c r="AL752" i="9"/>
  <c r="AL753" i="9"/>
  <c r="AL754" i="9"/>
  <c r="AL755" i="9"/>
  <c r="AL756" i="9"/>
  <c r="AL757" i="9"/>
  <c r="AL758" i="9"/>
  <c r="AL759" i="9"/>
  <c r="AL760" i="9"/>
  <c r="AL761" i="9"/>
  <c r="AL762" i="9"/>
  <c r="AL763" i="9"/>
  <c r="AL764" i="9"/>
  <c r="AL765" i="9"/>
  <c r="AL766" i="9"/>
  <c r="AL767" i="9"/>
  <c r="AL768" i="9"/>
  <c r="AL769" i="9"/>
  <c r="AL770" i="9"/>
  <c r="AL771" i="9"/>
  <c r="AL772" i="9"/>
  <c r="AL773" i="9"/>
  <c r="AL774" i="9"/>
  <c r="AL775" i="9"/>
  <c r="AL776" i="9"/>
  <c r="AL777" i="9"/>
  <c r="AL778" i="9"/>
  <c r="AL779" i="9"/>
  <c r="AL780" i="9"/>
  <c r="AL781" i="9"/>
  <c r="AL782" i="9"/>
  <c r="AL783" i="9"/>
  <c r="AL784" i="9"/>
  <c r="AL785" i="9"/>
  <c r="AL786" i="9"/>
  <c r="AL787" i="9"/>
  <c r="AL788" i="9"/>
  <c r="AL789" i="9"/>
  <c r="AL790" i="9"/>
  <c r="AL791" i="9"/>
  <c r="AL792" i="9"/>
  <c r="AL793" i="9"/>
  <c r="AL794" i="9"/>
  <c r="AL795" i="9"/>
  <c r="AL796" i="9"/>
  <c r="AL797" i="9"/>
  <c r="AL798" i="9"/>
  <c r="AL799" i="9"/>
  <c r="AL800" i="9"/>
  <c r="AL801" i="9"/>
  <c r="AL802" i="9"/>
  <c r="AL803" i="9"/>
  <c r="AL804" i="9"/>
  <c r="AL805" i="9"/>
  <c r="AL806" i="9"/>
  <c r="AL807" i="9"/>
  <c r="AL808" i="9"/>
  <c r="AL809" i="9"/>
  <c r="AL810" i="9"/>
  <c r="AL811" i="9"/>
  <c r="AL812" i="9"/>
  <c r="AL813" i="9"/>
  <c r="AL814" i="9"/>
  <c r="AL815" i="9"/>
  <c r="AL816" i="9"/>
  <c r="AL817" i="9"/>
  <c r="AL818" i="9"/>
  <c r="AL819" i="9"/>
  <c r="AL820" i="9"/>
  <c r="AL821" i="9"/>
  <c r="AL822" i="9"/>
  <c r="AL823" i="9"/>
  <c r="AL824" i="9"/>
  <c r="AL825" i="9"/>
  <c r="AL826" i="9"/>
  <c r="AL827" i="9"/>
  <c r="AL828" i="9"/>
  <c r="AL829" i="9"/>
  <c r="AL830" i="9"/>
  <c r="AL831" i="9"/>
  <c r="AL832" i="9"/>
  <c r="AL833" i="9"/>
  <c r="AL834" i="9"/>
  <c r="AL835" i="9"/>
  <c r="AL836" i="9"/>
  <c r="AL837" i="9"/>
  <c r="AL838" i="9"/>
  <c r="AL839" i="9"/>
  <c r="AL840" i="9"/>
  <c r="AL841" i="9"/>
  <c r="AL842" i="9"/>
  <c r="AL843" i="9"/>
  <c r="AL844" i="9"/>
  <c r="AL845" i="9"/>
  <c r="AL846" i="9"/>
  <c r="AL847" i="9"/>
  <c r="AL848" i="9"/>
  <c r="AL849" i="9"/>
  <c r="AL850" i="9"/>
  <c r="AL851" i="9"/>
  <c r="AL852" i="9"/>
  <c r="AL853" i="9"/>
  <c r="AL854" i="9"/>
  <c r="AL855" i="9"/>
  <c r="AL856" i="9"/>
  <c r="AL857" i="9"/>
  <c r="AL858" i="9"/>
  <c r="AL859" i="9"/>
  <c r="AL860" i="9"/>
  <c r="AL861" i="9"/>
  <c r="AL862" i="9"/>
  <c r="AL863" i="9"/>
  <c r="AL864" i="9"/>
  <c r="AL865" i="9"/>
  <c r="AL866" i="9"/>
  <c r="AL867" i="9"/>
  <c r="AL868" i="9"/>
  <c r="AL869" i="9"/>
  <c r="AL870" i="9"/>
  <c r="AL871" i="9"/>
  <c r="AL872" i="9"/>
  <c r="AL873" i="9"/>
  <c r="AL874" i="9"/>
  <c r="AL875" i="9"/>
  <c r="AL876" i="9"/>
  <c r="AL877" i="9"/>
  <c r="AL878" i="9"/>
  <c r="AL879" i="9"/>
  <c r="AL880" i="9"/>
  <c r="AL881" i="9"/>
  <c r="AL882" i="9"/>
  <c r="AL883" i="9"/>
  <c r="AL884" i="9"/>
  <c r="AL885" i="9"/>
  <c r="AL886" i="9"/>
  <c r="AL887" i="9"/>
  <c r="AL888" i="9"/>
  <c r="AL889" i="9"/>
  <c r="AL890" i="9"/>
  <c r="AL891" i="9"/>
  <c r="AL892" i="9"/>
  <c r="AL893" i="9"/>
  <c r="AL894" i="9"/>
  <c r="AL895" i="9"/>
  <c r="AL896" i="9"/>
  <c r="AL897" i="9"/>
  <c r="AL898" i="9"/>
  <c r="AL899" i="9"/>
  <c r="AL900" i="9"/>
  <c r="AL901" i="9"/>
  <c r="AL902" i="9"/>
  <c r="AL903" i="9"/>
  <c r="AL904" i="9"/>
  <c r="AL905" i="9"/>
  <c r="AL906" i="9"/>
  <c r="AL907" i="9"/>
  <c r="AL908" i="9"/>
  <c r="AL909" i="9"/>
  <c r="AL910" i="9"/>
  <c r="AL911" i="9"/>
  <c r="AL912" i="9"/>
  <c r="AL913" i="9"/>
  <c r="AL914" i="9"/>
  <c r="AL915" i="9"/>
  <c r="AL916" i="9"/>
  <c r="AL917" i="9"/>
  <c r="AL918" i="9"/>
  <c r="AL919" i="9"/>
  <c r="AL920" i="9"/>
  <c r="AL921" i="9"/>
  <c r="AL922" i="9"/>
  <c r="AL923" i="9"/>
  <c r="AL924" i="9"/>
  <c r="AL925" i="9"/>
  <c r="AL926" i="9"/>
  <c r="AL927" i="9"/>
  <c r="AL928" i="9"/>
  <c r="AL929" i="9"/>
  <c r="AL930" i="9"/>
  <c r="AL931" i="9"/>
  <c r="AL932" i="9"/>
  <c r="AL933" i="9"/>
  <c r="AL934" i="9"/>
  <c r="AL935" i="9"/>
  <c r="AL936" i="9"/>
  <c r="AL937" i="9"/>
  <c r="AL938" i="9"/>
  <c r="AL939" i="9"/>
  <c r="AL940" i="9"/>
  <c r="AL941" i="9"/>
  <c r="AL942" i="9"/>
  <c r="AL943" i="9"/>
  <c r="AL944" i="9"/>
  <c r="AL945" i="9"/>
  <c r="AL946" i="9"/>
  <c r="AL947" i="9"/>
  <c r="AL948" i="9"/>
  <c r="AL949" i="9"/>
  <c r="AL950" i="9"/>
  <c r="AL951" i="9"/>
  <c r="AL952" i="9"/>
  <c r="AL953" i="9"/>
  <c r="AL954" i="9"/>
  <c r="AL955" i="9"/>
  <c r="AL956" i="9"/>
  <c r="AL957" i="9"/>
  <c r="AL958" i="9"/>
  <c r="AL959" i="9"/>
  <c r="AL960" i="9"/>
  <c r="AL961" i="9"/>
  <c r="AL962" i="9"/>
  <c r="AL963" i="9"/>
  <c r="AL964" i="9"/>
  <c r="AL965" i="9"/>
  <c r="AL966" i="9"/>
  <c r="AL967" i="9"/>
  <c r="AL968" i="9"/>
  <c r="AL969" i="9"/>
  <c r="AL970" i="9"/>
  <c r="AL971" i="9"/>
  <c r="AL972" i="9"/>
  <c r="AL973" i="9"/>
  <c r="AL974" i="9"/>
  <c r="AL975" i="9"/>
  <c r="AL976" i="9"/>
  <c r="AL977" i="9"/>
  <c r="AL978" i="9"/>
  <c r="AL979" i="9"/>
  <c r="AL980" i="9"/>
  <c r="AL981" i="9"/>
  <c r="AL982" i="9"/>
  <c r="AL983" i="9"/>
  <c r="AL984" i="9"/>
  <c r="AL985" i="9"/>
  <c r="AL986" i="9"/>
  <c r="AL987" i="9"/>
  <c r="AL988" i="9"/>
  <c r="AL989" i="9"/>
  <c r="AL990" i="9"/>
  <c r="AL991" i="9"/>
  <c r="AL992" i="9"/>
  <c r="AL993" i="9"/>
  <c r="AL994" i="9"/>
  <c r="AL995" i="9"/>
  <c r="AL996" i="9"/>
  <c r="AL997" i="9"/>
  <c r="AL998" i="9"/>
  <c r="AL999" i="9"/>
  <c r="AL1000" i="9"/>
  <c r="AL1001" i="9"/>
  <c r="AL1002" i="9"/>
  <c r="AL1003" i="9"/>
  <c r="AL1004" i="9"/>
  <c r="AL1005" i="9"/>
  <c r="AL1006" i="9"/>
  <c r="AL1007" i="9"/>
  <c r="AL1008" i="9"/>
  <c r="AL1009" i="9"/>
  <c r="AL1010" i="9"/>
  <c r="AL1011" i="9"/>
  <c r="AL1012" i="9"/>
  <c r="AL1013" i="9"/>
  <c r="AL1014" i="9"/>
  <c r="AL1015" i="9"/>
  <c r="AL1016" i="9"/>
  <c r="AL1017" i="9"/>
  <c r="AL1018" i="9"/>
  <c r="AL1019" i="9"/>
  <c r="AL1020" i="9"/>
  <c r="AL1021" i="9"/>
  <c r="AL1022" i="9"/>
  <c r="AL1023" i="9"/>
  <c r="AL1024" i="9"/>
  <c r="AL1025" i="9"/>
  <c r="AL1026" i="9"/>
  <c r="AL1027" i="9"/>
  <c r="AL1028" i="9"/>
  <c r="AL1029" i="9"/>
  <c r="AL1030" i="9"/>
  <c r="AL1031" i="9"/>
  <c r="AL1032" i="9"/>
  <c r="AL1033" i="9"/>
  <c r="AL1034" i="9"/>
  <c r="AL1035" i="9"/>
  <c r="AL1036" i="9"/>
  <c r="AL1037" i="9"/>
  <c r="AL1038" i="9"/>
  <c r="AL1039" i="9"/>
  <c r="AL1040" i="9"/>
  <c r="AL1041" i="9"/>
  <c r="AL1042" i="9"/>
  <c r="AL1043" i="9"/>
  <c r="AL1044" i="9"/>
  <c r="AL1045" i="9"/>
  <c r="AL1046" i="9"/>
  <c r="AL1047" i="9"/>
  <c r="AL1048" i="9"/>
  <c r="AL1049" i="9"/>
  <c r="AL1050" i="9"/>
  <c r="AL1051" i="9"/>
  <c r="AL1052" i="9"/>
  <c r="AL1053" i="9"/>
  <c r="AL1054" i="9"/>
  <c r="AL1055" i="9"/>
  <c r="AL1056" i="9"/>
  <c r="AL1057" i="9"/>
  <c r="AL1058" i="9"/>
  <c r="AL1059" i="9"/>
  <c r="AL1060" i="9"/>
  <c r="AL1061" i="9"/>
  <c r="AL1062" i="9"/>
  <c r="AL1063" i="9"/>
  <c r="AL1064" i="9"/>
  <c r="AL1065" i="9"/>
  <c r="AL1066" i="9"/>
  <c r="AL1067" i="9"/>
  <c r="AL1068" i="9"/>
  <c r="AL1069" i="9"/>
  <c r="AL1070" i="9"/>
  <c r="AL1071" i="9"/>
  <c r="AL1072" i="9"/>
  <c r="AL1073" i="9"/>
  <c r="AL1074" i="9"/>
  <c r="AL1075" i="9"/>
  <c r="AL1076" i="9"/>
  <c r="AL1077" i="9"/>
  <c r="AL1078" i="9"/>
  <c r="AL1079" i="9"/>
  <c r="AL1080" i="9"/>
  <c r="AL1081" i="9"/>
  <c r="AL1082" i="9"/>
  <c r="AL1083" i="9"/>
  <c r="AL1084" i="9"/>
  <c r="AL1085" i="9"/>
  <c r="AL1086" i="9"/>
  <c r="AL1087" i="9"/>
  <c r="AL1088" i="9"/>
  <c r="AL1089" i="9"/>
  <c r="AL1090" i="9"/>
  <c r="AL1091" i="9"/>
  <c r="AL1092" i="9"/>
  <c r="AL1093" i="9"/>
  <c r="AL1094" i="9"/>
  <c r="AL1095" i="9"/>
  <c r="AL1096" i="9"/>
  <c r="AL1097" i="9"/>
  <c r="AL1098" i="9"/>
  <c r="AL1099" i="9"/>
  <c r="AL1100" i="9"/>
  <c r="AL1101" i="9"/>
  <c r="AL1102" i="9"/>
  <c r="AL1103" i="9"/>
  <c r="AL1104" i="9"/>
  <c r="AL1105" i="9"/>
  <c r="AL1106" i="9"/>
  <c r="AL1107" i="9"/>
  <c r="AL1108" i="9"/>
  <c r="AL1109" i="9"/>
  <c r="AL1110" i="9"/>
  <c r="AL1111" i="9"/>
  <c r="AL1112" i="9"/>
  <c r="AL1113" i="9"/>
  <c r="AL1114" i="9"/>
  <c r="AL1115" i="9"/>
  <c r="AL1116" i="9"/>
  <c r="AL1117" i="9"/>
  <c r="AL1118" i="9"/>
  <c r="AL1119" i="9"/>
  <c r="AL1120" i="9"/>
  <c r="AL1121" i="9"/>
  <c r="AL1122" i="9"/>
  <c r="AL1123" i="9"/>
  <c r="AL1124" i="9"/>
  <c r="AL1125" i="9"/>
  <c r="AL1126" i="9"/>
  <c r="AL1127" i="9"/>
  <c r="AL1128" i="9"/>
  <c r="AL1129" i="9"/>
  <c r="AL1130" i="9"/>
  <c r="AL1131" i="9"/>
  <c r="AL1132" i="9"/>
  <c r="AL1133" i="9"/>
  <c r="AL1134" i="9"/>
  <c r="AL1135" i="9"/>
  <c r="AL1136" i="9"/>
  <c r="AL1137" i="9"/>
  <c r="AL1138" i="9"/>
  <c r="AL1139" i="9"/>
  <c r="AL1140" i="9"/>
  <c r="AL1141" i="9"/>
  <c r="AL1142" i="9"/>
  <c r="AL1143" i="9"/>
  <c r="AL1144" i="9"/>
  <c r="AL1145" i="9"/>
  <c r="AL1146" i="9"/>
  <c r="AL1147" i="9"/>
  <c r="AL1148" i="9"/>
  <c r="AL1149" i="9"/>
  <c r="AL1150" i="9"/>
  <c r="AL1151" i="9"/>
  <c r="AL1152" i="9"/>
  <c r="AL1153" i="9"/>
  <c r="AL1154" i="9"/>
  <c r="AL1155" i="9"/>
  <c r="AL1156" i="9"/>
  <c r="AL1157" i="9"/>
  <c r="AL1158" i="9"/>
  <c r="AL1159" i="9"/>
  <c r="AL1160" i="9"/>
  <c r="AL1161" i="9"/>
  <c r="AL1162" i="9"/>
  <c r="AL1163" i="9"/>
  <c r="AL1164" i="9"/>
  <c r="AL1165" i="9"/>
  <c r="AL1166" i="9"/>
  <c r="AL1167" i="9"/>
  <c r="AL1168" i="9"/>
  <c r="AL1169" i="9"/>
  <c r="AL1170" i="9"/>
  <c r="AL1171" i="9"/>
  <c r="AL1172" i="9"/>
  <c r="AL1173" i="9"/>
  <c r="AL1174" i="9"/>
  <c r="AL1175" i="9"/>
  <c r="AL1176" i="9"/>
  <c r="AL1177" i="9"/>
  <c r="J5" i="16"/>
  <c r="F5" i="16"/>
  <c r="D5" i="16"/>
  <c r="B5" i="16"/>
  <c r="C39" i="15" l="1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B39" i="15"/>
  <c r="F16" i="15"/>
  <c r="AF39" i="15" l="1"/>
  <c r="C33" i="15"/>
  <c r="AE39" i="15"/>
  <c r="AD39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93920E-F460-417D-8999-997CD4EA811B}" keepAlive="1" name="Consulta - inactive" description="Conexión a la consulta 'inactive' en el libro." type="5" refreshedVersion="0" background="1" saveData="1">
    <dbPr connection="Provider=Microsoft.Mashup.OleDb.1;Data Source=$Workbook$;Location=inactive;Extended Properties=&quot;&quot;" command="SELECT * FROM [inactive]"/>
  </connection>
  <connection id="2" xr16:uid="{EBCBB03F-9DA7-459E-85F8-F76BC5D1337F}" keepAlive="1" name="Consulta - Member_export_20241206_173108_7b2aac3751fc34be7a31b3cc3b8db802e4bc" description="Conexión a la consulta 'Member_export_20241206_173108_7b2aac3751fc34be7a31b3cc3b8db802e4bc' en el libro." type="5" refreshedVersion="0" background="1" saveData="1">
    <dbPr connection="Provider=Microsoft.Mashup.OleDb.1;Data Source=$Workbook$;Location=Member_export_20241206_173108_7b2aac3751fc34be7a31b3cc3b8db802e4bc;Extended Properties=&quot;&quot;" command="SELECT * FROM [Member_export_20241206_173108_7b2aac3751fc34be7a31b3cc3b8db802e4bc]"/>
  </connection>
  <connection id="3" xr16:uid="{EFA04D53-724A-4E41-98E6-5F47A2BD094B}" keepAlive="1" name="Consulta - Member_export_20241206_173759_f48b0b31c0417006138ce4576f294a066f7c" description="Conexión a la consulta 'Member_export_20241206_173759_f48b0b31c0417006138ce4576f294a066f7c' en el libro." type="5" refreshedVersion="8" background="1" saveData="1">
    <dbPr connection="Provider=Microsoft.Mashup.OleDb.1;Data Source=$Workbook$;Location=Member_export_20241206_173759_f48b0b31c0417006138ce4576f294a066f7c;Extended Properties=&quot;&quot;" command="SELECT * FROM [Member_export_20241206_173759_f48b0b31c0417006138ce4576f294a066f7c]"/>
  </connection>
  <connection id="4" xr16:uid="{32B860A0-43B3-45C7-8688-1B28329F2697}" keepAlive="1" name="Consulta - todos_miembros" description="Conexión a la consulta 'todos_miembros' en el libro." type="5" refreshedVersion="0" background="1" saveData="1">
    <dbPr connection="Provider=Microsoft.Mashup.OleDb.1;Data Source=$Workbook$;Location=todos_miembros;Extended Properties=&quot;&quot;" command="SELECT * FROM [todos_miembros]"/>
  </connection>
  <connection id="5" xr16:uid="{AF83246E-6602-4CD7-BA87-DABABBB4DD67}" keepAlive="1" name="Consulta - ventas_6_12" description="Conexión a la consulta 'ventas_6_12' en el libro." type="5" refreshedVersion="0" background="1" saveData="1">
    <dbPr connection="Provider=Microsoft.Mashup.OleDb.1;Data Source=$Workbook$;Location=ventas_6_12;Extended Properties=&quot;&quot;" command="SELECT * FROM [ventas_6_12]"/>
  </connection>
  <connection id="6" xr16:uid="{9183F1A6-CD83-4436-94DA-78E2BB8C00B4}" keepAlive="1" name="Consulta - visitas_06_12" description="Conexión a la consulta 'visitas_06_12' en el libro." type="5" refreshedVersion="8" background="1" saveData="1">
    <dbPr connection="Provider=Microsoft.Mashup.OleDb.1;Data Source=$Workbook$;Location=visitas_06_12;Extended Properties=&quot;&quot;" command="SELECT * FROM [visitas_06_12]"/>
  </connection>
  <connection id="7" xr16:uid="{0390CD40-4CEC-4493-9BC3-1A0675EAC7C0}" keepAlive="1" name="Consulta - visitas_nov24" description="Conexión a la consulta 'visitas_nov24' en el libro." type="5" refreshedVersion="8" background="1" saveData="1">
    <dbPr connection="Provider=Microsoft.Mashup.OleDb.1;Data Source=$Workbook$;Location=visitas_nov24;Extended Properties=&quot;&quot;" command="SELECT * FROM [visitas_nov24]"/>
  </connection>
</connections>
</file>

<file path=xl/sharedStrings.xml><?xml version="1.0" encoding="utf-8"?>
<sst xmlns="http://schemas.openxmlformats.org/spreadsheetml/2006/main" count="22654" uniqueCount="6939">
  <si>
    <t>Club ID</t>
  </si>
  <si>
    <t>Member ID</t>
  </si>
  <si>
    <t>External ID</t>
  </si>
  <si>
    <t>Own member ID</t>
  </si>
  <si>
    <t>First name</t>
  </si>
  <si>
    <t>Last Name</t>
  </si>
  <si>
    <t>Bank account holder name</t>
  </si>
  <si>
    <t>Bank account number</t>
  </si>
  <si>
    <t>BIC/Swift Code</t>
  </si>
  <si>
    <t/>
  </si>
  <si>
    <t>Marina</t>
  </si>
  <si>
    <t>INGDESMMXXX</t>
  </si>
  <si>
    <t>CUOTA MENSUAL</t>
  </si>
  <si>
    <t>Memberships</t>
  </si>
  <si>
    <t>Nuria</t>
  </si>
  <si>
    <t>Marcos Rastrollo</t>
  </si>
  <si>
    <t>Nuria Marcos Rastrollo</t>
  </si>
  <si>
    <t>ES1600494481532390011262</t>
  </si>
  <si>
    <t>BSCHESMMXXX</t>
  </si>
  <si>
    <t>Amin</t>
  </si>
  <si>
    <t>el Mokaddim</t>
  </si>
  <si>
    <t>ES5121006826810200023895</t>
  </si>
  <si>
    <t>CAIXESBBXXX</t>
  </si>
  <si>
    <t>Jorge</t>
  </si>
  <si>
    <t>García Donante</t>
  </si>
  <si>
    <t>ES5620858195860330095702</t>
  </si>
  <si>
    <t>CAZRES2ZXXX</t>
  </si>
  <si>
    <t>Alfonso</t>
  </si>
  <si>
    <t>Ramírez Resino</t>
  </si>
  <si>
    <t>ES1221002960610100189955</t>
  </si>
  <si>
    <t>CUOTA FAMILIAR</t>
  </si>
  <si>
    <t>Adelaida</t>
  </si>
  <si>
    <t>Jiménez García</t>
  </si>
  <si>
    <t>ES8800492191872794031382</t>
  </si>
  <si>
    <t>Sharay</t>
  </si>
  <si>
    <t>Solís Pedrero</t>
  </si>
  <si>
    <t>Sharay Solís Pedrero</t>
  </si>
  <si>
    <t>ES7000493158272294085253</t>
  </si>
  <si>
    <t>Pedro</t>
  </si>
  <si>
    <t>Rodríguez Aparicio</t>
  </si>
  <si>
    <t>ES0221004711030200060241</t>
  </si>
  <si>
    <t>José Manuel</t>
  </si>
  <si>
    <t>Alejandro</t>
  </si>
  <si>
    <t>Gil Gómez</t>
  </si>
  <si>
    <t>Daniel</t>
  </si>
  <si>
    <t>BBVAESMMXXX</t>
  </si>
  <si>
    <t>Sergio</t>
  </si>
  <si>
    <t>Briviesca Jiménez</t>
  </si>
  <si>
    <t>CUOTA TERCER FAMILIAR</t>
  </si>
  <si>
    <t>Andrea Dianaiza</t>
  </si>
  <si>
    <t>Cedeño Obando</t>
  </si>
  <si>
    <t>ES1221000079850201754962</t>
  </si>
  <si>
    <t>María Ángeles</t>
  </si>
  <si>
    <t>BCOEESMM067</t>
  </si>
  <si>
    <t>Lourdes</t>
  </si>
  <si>
    <t>López Corrales</t>
  </si>
  <si>
    <t>ES3314650100961700659354</t>
  </si>
  <si>
    <t>Andrés</t>
  </si>
  <si>
    <t>Fernández Molina</t>
  </si>
  <si>
    <t>ES3721006865291300426695</t>
  </si>
  <si>
    <t>Juan Carlos</t>
  </si>
  <si>
    <t>Cabrera Poyo</t>
  </si>
  <si>
    <t>Juan Carlos Cabrera Poyo</t>
  </si>
  <si>
    <t>ES4221004427410200119292</t>
  </si>
  <si>
    <t>Soledad</t>
  </si>
  <si>
    <t>Ramos Gordo</t>
  </si>
  <si>
    <t>Soledad Ramos Gordo</t>
  </si>
  <si>
    <t>ES2820858195820330205042</t>
  </si>
  <si>
    <t>CUOTA FUNDADOR + YOGA</t>
  </si>
  <si>
    <t>Iciar</t>
  </si>
  <si>
    <t>Herance Muñoz</t>
  </si>
  <si>
    <t>Iciar Herance Muñoz</t>
  </si>
  <si>
    <t>ES3121003738532200162305</t>
  </si>
  <si>
    <t>María de la Paz</t>
  </si>
  <si>
    <t>Sánchez García</t>
  </si>
  <si>
    <t>ES3620858195860330078505</t>
  </si>
  <si>
    <t>López Jiménez</t>
  </si>
  <si>
    <t>ES0214650100911706024160</t>
  </si>
  <si>
    <t>Miriam</t>
  </si>
  <si>
    <t>Iglesias Chaves</t>
  </si>
  <si>
    <t>Miriam Iglesias Chaves</t>
  </si>
  <si>
    <t>ES0820858007850330380137</t>
  </si>
  <si>
    <t>Adrián</t>
  </si>
  <si>
    <t>Serrano de Pablo</t>
  </si>
  <si>
    <t>Adrián Serrano de Pablo</t>
  </si>
  <si>
    <t>ES8801826167930208500308</t>
  </si>
  <si>
    <t>CUOTA FUNDADOR FAMILIAR</t>
  </si>
  <si>
    <t>Paula</t>
  </si>
  <si>
    <t>Maika</t>
  </si>
  <si>
    <t>Cabrera de Castro</t>
  </si>
  <si>
    <t>ES3001826167980201510511</t>
  </si>
  <si>
    <t>CUOTA FUNDADOR</t>
  </si>
  <si>
    <t>Patricia</t>
  </si>
  <si>
    <t>Parrón Izquierdo</t>
  </si>
  <si>
    <t>ES4301826167920201514063</t>
  </si>
  <si>
    <t>Ricardo</t>
  </si>
  <si>
    <t>Rubio Torres</t>
  </si>
  <si>
    <t>ES4421006826881300347543</t>
  </si>
  <si>
    <t>Rafael</t>
  </si>
  <si>
    <t>Juani</t>
  </si>
  <si>
    <t>Acebes Pérez</t>
  </si>
  <si>
    <t>ES8021003773192200247960</t>
  </si>
  <si>
    <t>Mario</t>
  </si>
  <si>
    <t>Rodríguez Ramos</t>
  </si>
  <si>
    <t>Andrés Camilo</t>
  </si>
  <si>
    <t>Torres Zuñiga</t>
  </si>
  <si>
    <t>Andrés Camilo Torres Zuñiga</t>
  </si>
  <si>
    <t>ES4400490390712111430315</t>
  </si>
  <si>
    <t>Berrío Sainero</t>
  </si>
  <si>
    <t>ES1300490773012190441441</t>
  </si>
  <si>
    <t>Cristina</t>
  </si>
  <si>
    <t>García Castellanos</t>
  </si>
  <si>
    <t>ES8920382753663000385924</t>
  </si>
  <si>
    <t>CAHMESMMXXX</t>
  </si>
  <si>
    <t>Inmaculada</t>
  </si>
  <si>
    <t>Martínez Navarro</t>
  </si>
  <si>
    <t>ES4120382753683000091131</t>
  </si>
  <si>
    <t>García Esteban</t>
  </si>
  <si>
    <t>ES6720382925053000856494</t>
  </si>
  <si>
    <t>María Victoria</t>
  </si>
  <si>
    <t>Sánchez López</t>
  </si>
  <si>
    <t>ES5801826167910201582712</t>
  </si>
  <si>
    <t>CUOTA YOGA + GYM FAMILIAR</t>
  </si>
  <si>
    <t>Olga</t>
  </si>
  <si>
    <t>Pérez Díaz</t>
  </si>
  <si>
    <t>ES3601820957170202083138</t>
  </si>
  <si>
    <t>Roque Bravo</t>
  </si>
  <si>
    <t>ES1501826167930208510255</t>
  </si>
  <si>
    <t>Gema</t>
  </si>
  <si>
    <t>Romero García</t>
  </si>
  <si>
    <t>ES1721003921300100354115</t>
  </si>
  <si>
    <t>Alejandro Rafael</t>
  </si>
  <si>
    <t>Gómez Blázquez</t>
  </si>
  <si>
    <t>ES9520955114509119462777</t>
  </si>
  <si>
    <t>BASKES2BXXX</t>
  </si>
  <si>
    <t>Belén</t>
  </si>
  <si>
    <t>Moncalvillo González</t>
  </si>
  <si>
    <t>ES9221005686290200056709</t>
  </si>
  <si>
    <t>Álvaro</t>
  </si>
  <si>
    <t>Pérez Luengo</t>
  </si>
  <si>
    <t>ES9121006077151300504221</t>
  </si>
  <si>
    <t>Grueso Jiménez De Los Galanes</t>
  </si>
  <si>
    <t>ES6801826167910208505907</t>
  </si>
  <si>
    <t>Zabedy Katheryn</t>
  </si>
  <si>
    <t>Doman de Peluso</t>
  </si>
  <si>
    <t>ES0400490390732111413186</t>
  </si>
  <si>
    <t>Víctor</t>
  </si>
  <si>
    <t>Chaparro Lidón</t>
  </si>
  <si>
    <t>ES6520382825776000220416</t>
  </si>
  <si>
    <t>María Magdalena</t>
  </si>
  <si>
    <t>Ramos Alberca</t>
  </si>
  <si>
    <t>ES9521002042850200130866</t>
  </si>
  <si>
    <t>CUOTA YOGA + GYM</t>
  </si>
  <si>
    <t>Lidia</t>
  </si>
  <si>
    <t>ES5121005686260100035753</t>
  </si>
  <si>
    <t>Eva</t>
  </si>
  <si>
    <t>Zomeño Delgado</t>
  </si>
  <si>
    <t>ES8520955114501062244578</t>
  </si>
  <si>
    <t>Esther</t>
  </si>
  <si>
    <t>Martínez Vázquez</t>
  </si>
  <si>
    <t>ES1620953322709119067334</t>
  </si>
  <si>
    <t>Mercedes</t>
  </si>
  <si>
    <t>Robledo López</t>
  </si>
  <si>
    <t>ES1021002384770200178835</t>
  </si>
  <si>
    <t>Carballo Hernández</t>
  </si>
  <si>
    <t>Víctor Carballo Hernández</t>
  </si>
  <si>
    <t>ES7021001237960100001261</t>
  </si>
  <si>
    <t>José Antonio</t>
  </si>
  <si>
    <t>Blas Herencias</t>
  </si>
  <si>
    <t>ES3300750242970600516952</t>
  </si>
  <si>
    <t>BSCHESMM</t>
  </si>
  <si>
    <t>Ismael</t>
  </si>
  <si>
    <t>Igalla el Youssfi</t>
  </si>
  <si>
    <t>ES6321006826801300094714</t>
  </si>
  <si>
    <t>David</t>
  </si>
  <si>
    <t>Martín García</t>
  </si>
  <si>
    <t>Said</t>
  </si>
  <si>
    <t>Abarkach</t>
  </si>
  <si>
    <t>Said Abarkach</t>
  </si>
  <si>
    <t>ES0701820957110202138371</t>
  </si>
  <si>
    <t>Yolanda</t>
  </si>
  <si>
    <t>Hernández González</t>
  </si>
  <si>
    <t>María</t>
  </si>
  <si>
    <t>Zafra Medrano</t>
  </si>
  <si>
    <t>ES8700496103902216006750</t>
  </si>
  <si>
    <t>González García</t>
  </si>
  <si>
    <t>Nuria María</t>
  </si>
  <si>
    <t>Martínez Palmero</t>
  </si>
  <si>
    <t>ES3500815561070001346837</t>
  </si>
  <si>
    <t>BSABESBBXXX</t>
  </si>
  <si>
    <t>Javier</t>
  </si>
  <si>
    <t>García Lagar</t>
  </si>
  <si>
    <t>ES3101826167910208518310</t>
  </si>
  <si>
    <t>Lucía</t>
  </si>
  <si>
    <t>Crespo González</t>
  </si>
  <si>
    <t>ES7114650100911700175370</t>
  </si>
  <si>
    <t>Claudia</t>
  </si>
  <si>
    <t>Navarro Sánchez</t>
  </si>
  <si>
    <t>ES3820382753693000312296</t>
  </si>
  <si>
    <t>Muñoz Lanza</t>
  </si>
  <si>
    <t>David Muñoz Lanza</t>
  </si>
  <si>
    <t>ES5821005686220100116430</t>
  </si>
  <si>
    <t>Raúl</t>
  </si>
  <si>
    <t>Rodríguez Rodríguez</t>
  </si>
  <si>
    <t>ES3720382753623000015449</t>
  </si>
  <si>
    <t>Izan</t>
  </si>
  <si>
    <t>Zúñiga Mencías</t>
  </si>
  <si>
    <t>ES1600494631622395015796</t>
  </si>
  <si>
    <t>Valeria</t>
  </si>
  <si>
    <t>Yuste Arense</t>
  </si>
  <si>
    <t>ES6600815204120001204222</t>
  </si>
  <si>
    <t>CUOTA CUARTO FAMILIAR</t>
  </si>
  <si>
    <t>Estefanía</t>
  </si>
  <si>
    <t>Álvarez Callejas</t>
  </si>
  <si>
    <t>ES0301821642090201569336</t>
  </si>
  <si>
    <t>Sánchez Yunquera</t>
  </si>
  <si>
    <t>ES0620382753606000144722</t>
  </si>
  <si>
    <t>Matamoros Martínez</t>
  </si>
  <si>
    <t>ES6121005686250200013522</t>
  </si>
  <si>
    <t>Marcos</t>
  </si>
  <si>
    <t>San Melitón Cuevas</t>
  </si>
  <si>
    <t>ES4621006826811300301775</t>
  </si>
  <si>
    <t>Susana</t>
  </si>
  <si>
    <t>Prieto Rodriguez</t>
  </si>
  <si>
    <t>Susana Prieto Rodriguez</t>
  </si>
  <si>
    <t>ES7921005715030200075391</t>
  </si>
  <si>
    <t>Antonio</t>
  </si>
  <si>
    <t>Ramos Moya</t>
  </si>
  <si>
    <t>Antonio Ramos Moya</t>
  </si>
  <si>
    <t>ES9001826167950208506382</t>
  </si>
  <si>
    <t>Ramos del Viejo</t>
  </si>
  <si>
    <t>Jodar Jiménez</t>
  </si>
  <si>
    <t>ES4421002021970200064540</t>
  </si>
  <si>
    <t>Samuel</t>
  </si>
  <si>
    <t>Montoya Maestre</t>
  </si>
  <si>
    <t>Samuel Montoya Maestre</t>
  </si>
  <si>
    <t>ES5421004537561300063256</t>
  </si>
  <si>
    <t>Jordán Leiva</t>
  </si>
  <si>
    <t>ES3121006142980200108159</t>
  </si>
  <si>
    <t>Ramón</t>
  </si>
  <si>
    <t>Llarandi Cid</t>
  </si>
  <si>
    <t>ES3601826726780201604101</t>
  </si>
  <si>
    <t>Encarnación</t>
  </si>
  <si>
    <t>Amador Pérez</t>
  </si>
  <si>
    <t>ES3221004015312100363772</t>
  </si>
  <si>
    <t>Juan Antonio</t>
  </si>
  <si>
    <t>Sánchez Corrales</t>
  </si>
  <si>
    <t>ES7821005686210100001562</t>
  </si>
  <si>
    <t>Robles Izquierdo</t>
  </si>
  <si>
    <t>Jorge Robles Izquierdo</t>
  </si>
  <si>
    <t>ES9721006826851300094827</t>
  </si>
  <si>
    <t>Iker</t>
  </si>
  <si>
    <t>Villalba Fernández</t>
  </si>
  <si>
    <t>ES8820950504309117457466</t>
  </si>
  <si>
    <t>Mayo Peñalver</t>
  </si>
  <si>
    <t>Jorge Mayo Peñalver</t>
  </si>
  <si>
    <t>ES7920858195860330203734</t>
  </si>
  <si>
    <t>Celia</t>
  </si>
  <si>
    <t>Mendoza Muñoz</t>
  </si>
  <si>
    <t>Celia Mendoza Muñoz</t>
  </si>
  <si>
    <t>ES3700730100570631463632</t>
  </si>
  <si>
    <t>OPENESMMXXX</t>
  </si>
  <si>
    <t>Clara</t>
  </si>
  <si>
    <t>González Soto</t>
  </si>
  <si>
    <t>ES2221006826801300051414</t>
  </si>
  <si>
    <t>Manuel</t>
  </si>
  <si>
    <t>Serrano García</t>
  </si>
  <si>
    <t>ES2814650100991712732111</t>
  </si>
  <si>
    <t>Diana</t>
  </si>
  <si>
    <t>García de Muro Flores</t>
  </si>
  <si>
    <t>ES2800494115112014071335</t>
  </si>
  <si>
    <t>Carlos</t>
  </si>
  <si>
    <t>Fernández Ocaña</t>
  </si>
  <si>
    <t>ES9720859752940330274257</t>
  </si>
  <si>
    <t>Romero Puerto</t>
  </si>
  <si>
    <t>Juan Carlos Romero Puerto</t>
  </si>
  <si>
    <t>ES4514650100981709101532</t>
  </si>
  <si>
    <t>INGDESMM</t>
  </si>
  <si>
    <t>Jorge Ignacio</t>
  </si>
  <si>
    <t>Moreno Nieto</t>
  </si>
  <si>
    <t>ES3921002263420101154801</t>
  </si>
  <si>
    <t>Cáceres Piñeiro</t>
  </si>
  <si>
    <t>ES7814650340541721328226</t>
  </si>
  <si>
    <t>Castillo Holgado</t>
  </si>
  <si>
    <t>ES4521006826881300244026</t>
  </si>
  <si>
    <t>Maria Jesus</t>
  </si>
  <si>
    <t>Garcia Castellanos</t>
  </si>
  <si>
    <t>ES9214650100961717760944</t>
  </si>
  <si>
    <t>Miguel Ángel</t>
  </si>
  <si>
    <t>Cano Morcillo</t>
  </si>
  <si>
    <t>ES6214650100941750391606</t>
  </si>
  <si>
    <t>Díaz Gómez</t>
  </si>
  <si>
    <t>ES8721005329170100011977</t>
  </si>
  <si>
    <t>Manuela</t>
  </si>
  <si>
    <t>Ferrero Salvador</t>
  </si>
  <si>
    <t>Manuela Ferrero Salvador</t>
  </si>
  <si>
    <t>ES3001824003180201581309</t>
  </si>
  <si>
    <t>Valle Fernández</t>
  </si>
  <si>
    <t>ES6614650100961708851574</t>
  </si>
  <si>
    <t>CUOTA YOGA-PILATES</t>
  </si>
  <si>
    <t>Fátima</t>
  </si>
  <si>
    <t>Arribas Baeza</t>
  </si>
  <si>
    <t>ES3521003101171300985671</t>
  </si>
  <si>
    <t>Felipe</t>
  </si>
  <si>
    <t>Cózar Gordo</t>
  </si>
  <si>
    <t>ES7100494481592890011998</t>
  </si>
  <si>
    <t>Carmen Pilar</t>
  </si>
  <si>
    <t>Rubén</t>
  </si>
  <si>
    <t>Villalba Martín</t>
  </si>
  <si>
    <t>ES8214650100911701244500</t>
  </si>
  <si>
    <t>Manuel Alejandro</t>
  </si>
  <si>
    <t>López Fernández</t>
  </si>
  <si>
    <t>ES0920805293203040012651</t>
  </si>
  <si>
    <t>CAGLESMMXXX</t>
  </si>
  <si>
    <t>Francisco Javier</t>
  </si>
  <si>
    <t>Lorenzo Ruiz</t>
  </si>
  <si>
    <t>Francisco Javier Lorenzo Ruiz</t>
  </si>
  <si>
    <t>ES4501825332140205037631</t>
  </si>
  <si>
    <t>Moreno Navas</t>
  </si>
  <si>
    <t>ES3921003839310200052333</t>
  </si>
  <si>
    <t>Pilar Álvarez</t>
  </si>
  <si>
    <t>ES8020480215173004003081</t>
  </si>
  <si>
    <t>CECAESMM048</t>
  </si>
  <si>
    <t>Irene</t>
  </si>
  <si>
    <t>Domingo García</t>
  </si>
  <si>
    <t>ES9621006826841300100035</t>
  </si>
  <si>
    <t>Lucia</t>
  </si>
  <si>
    <t>Fernández Rubio</t>
  </si>
  <si>
    <t>Lucia Fernández Rubio</t>
  </si>
  <si>
    <t>ES4800308222280000414272</t>
  </si>
  <si>
    <t>ESPCESMMXXX</t>
  </si>
  <si>
    <t>Rivas Rubio</t>
  </si>
  <si>
    <t>ES5421001725020100299042</t>
  </si>
  <si>
    <t>Romero Berriguete</t>
  </si>
  <si>
    <t>Mercedes Romero Berriguete</t>
  </si>
  <si>
    <t>ES0421006826831300125117</t>
  </si>
  <si>
    <t>San Román Román</t>
  </si>
  <si>
    <t>ES1221001694340100751315</t>
  </si>
  <si>
    <t>Hector</t>
  </si>
  <si>
    <t>Vera Sesmero</t>
  </si>
  <si>
    <t>ES0214650100921722986598</t>
  </si>
  <si>
    <t>Emma</t>
  </si>
  <si>
    <t>Emma Herance Muñoz</t>
  </si>
  <si>
    <t>Ainhoa</t>
  </si>
  <si>
    <t>Álvarez Díaz</t>
  </si>
  <si>
    <t>Abraham</t>
  </si>
  <si>
    <t>Del Campo Escalona</t>
  </si>
  <si>
    <t>Abraham Del Campo Escalona</t>
  </si>
  <si>
    <t>ES9300490390782711359637</t>
  </si>
  <si>
    <t>Silvia</t>
  </si>
  <si>
    <t>López de Mingo</t>
  </si>
  <si>
    <t>ES8500815204180001002602</t>
  </si>
  <si>
    <t>Iván</t>
  </si>
  <si>
    <t>Román López</t>
  </si>
  <si>
    <t>ES1521006826871300064680</t>
  </si>
  <si>
    <t>Gloria</t>
  </si>
  <si>
    <t>Zubieta Gómez</t>
  </si>
  <si>
    <t>ES0700810638520001849694</t>
  </si>
  <si>
    <t>Beatriz</t>
  </si>
  <si>
    <t>Fernández Schwarz</t>
  </si>
  <si>
    <t>ES9821037163210030043807</t>
  </si>
  <si>
    <t>UCJAES2MXXX</t>
  </si>
  <si>
    <t>Noa</t>
  </si>
  <si>
    <t>Vázquez Muñoz</t>
  </si>
  <si>
    <t>ES3801826167910201511583</t>
  </si>
  <si>
    <t>María Elena</t>
  </si>
  <si>
    <t>Arroyo Valverde</t>
  </si>
  <si>
    <t>ES5221001792810200194873</t>
  </si>
  <si>
    <t>Joel</t>
  </si>
  <si>
    <t>Carretero González</t>
  </si>
  <si>
    <t>ES2620858195880330239704</t>
  </si>
  <si>
    <t>Laura</t>
  </si>
  <si>
    <t>Ruiz Pantoja</t>
  </si>
  <si>
    <t>Laura Ruiz Pantoja</t>
  </si>
  <si>
    <t>ES3921003820510100055585</t>
  </si>
  <si>
    <t>María Celeste</t>
  </si>
  <si>
    <t>Pérez Sarmentero</t>
  </si>
  <si>
    <t>ES4620859983240300008681</t>
  </si>
  <si>
    <t>Cortés del Castillo</t>
  </si>
  <si>
    <t>ES7701280056570100052925</t>
  </si>
  <si>
    <t>Ocaña Chamorro</t>
  </si>
  <si>
    <t>Antonio Ocaña Chamorro</t>
  </si>
  <si>
    <t>Martínez Ordóñez</t>
  </si>
  <si>
    <t>ES8221002021900100315316</t>
  </si>
  <si>
    <t>Rodríguez Moreno</t>
  </si>
  <si>
    <t>ES5000750242910600607926</t>
  </si>
  <si>
    <t>POPUESMMXXX</t>
  </si>
  <si>
    <t>María Jesús</t>
  </si>
  <si>
    <t>Galindo Herrero</t>
  </si>
  <si>
    <t>ES3121002904090248891790</t>
  </si>
  <si>
    <t>Antonio Luis</t>
  </si>
  <si>
    <t>Pascual Muriel</t>
  </si>
  <si>
    <t>Antonio Luis Pascual Muriel</t>
  </si>
  <si>
    <t>ES0400494481582990009292</t>
  </si>
  <si>
    <t>Mendoza Rodríguez</t>
  </si>
  <si>
    <t>ES1000198087964010032202</t>
  </si>
  <si>
    <t>DEUTESBBXXX</t>
  </si>
  <si>
    <t>Hurtado Gómez</t>
  </si>
  <si>
    <t>ES6500496720192116047077</t>
  </si>
  <si>
    <t>Nalsy Yoselin</t>
  </si>
  <si>
    <t>Rosero Gómez</t>
  </si>
  <si>
    <t>ES2521003862320100607665</t>
  </si>
  <si>
    <t>Jesús</t>
  </si>
  <si>
    <t>Anaya Perales</t>
  </si>
  <si>
    <t>Jesús Anaya Perales</t>
  </si>
  <si>
    <t>ES2600730100590761338293</t>
  </si>
  <si>
    <t>Villena Gordillo</t>
  </si>
  <si>
    <t>Ricardo Villena Gordillo</t>
  </si>
  <si>
    <t>ES0320381786133002050753</t>
  </si>
  <si>
    <t>José Raúl</t>
  </si>
  <si>
    <t>Chachero Medina</t>
  </si>
  <si>
    <t>ES3320858044320330124742</t>
  </si>
  <si>
    <t>Alia Castellanos</t>
  </si>
  <si>
    <t>Alejandro Alia Castellanos</t>
  </si>
  <si>
    <t>ES4800815204160006055320</t>
  </si>
  <si>
    <t>Félix</t>
  </si>
  <si>
    <t>Marruenda de Aisa</t>
  </si>
  <si>
    <t>ES4800493660122814184693</t>
  </si>
  <si>
    <t>Hermogenes Gualda</t>
  </si>
  <si>
    <t>ES0621006865281300067432</t>
  </si>
  <si>
    <t>Delgado Zazo</t>
  </si>
  <si>
    <t>Patricia Delgado Zazo</t>
  </si>
  <si>
    <t>ES8114650350211723387629</t>
  </si>
  <si>
    <t>Yasmina Concepción</t>
  </si>
  <si>
    <t>Medina Navas</t>
  </si>
  <si>
    <t>ES5530580163582810725650</t>
  </si>
  <si>
    <t>CCRIES2AXXX</t>
  </si>
  <si>
    <t>Francisco</t>
  </si>
  <si>
    <t>Borrego Jiménez</t>
  </si>
  <si>
    <t>ES1214650716591733216731</t>
  </si>
  <si>
    <t>José Luis</t>
  </si>
  <si>
    <t>Lominchar Sánchez Beato</t>
  </si>
  <si>
    <t>ES3321005096810100002160</t>
  </si>
  <si>
    <t>Hernández Rivera</t>
  </si>
  <si>
    <t>ES5620382803356000143905</t>
  </si>
  <si>
    <t>Omar</t>
  </si>
  <si>
    <t>Hernández Sánchez</t>
  </si>
  <si>
    <t>ES7714650100951711386035</t>
  </si>
  <si>
    <t>Lapuente Perea</t>
  </si>
  <si>
    <t>ES6314650100991700103051</t>
  </si>
  <si>
    <t>Alicia</t>
  </si>
  <si>
    <t>Maria</t>
  </si>
  <si>
    <t>Castro Martín</t>
  </si>
  <si>
    <t>ES3821002590320110782699</t>
  </si>
  <si>
    <t>Sara</t>
  </si>
  <si>
    <t>Andrea</t>
  </si>
  <si>
    <t>Barranco Díaz</t>
  </si>
  <si>
    <t>ES1121004111921300243422</t>
  </si>
  <si>
    <t>Ana María</t>
  </si>
  <si>
    <t>Cuartango Morales</t>
  </si>
  <si>
    <t>ES6201826167970208506788</t>
  </si>
  <si>
    <t>Sonia</t>
  </si>
  <si>
    <t>Fernández Parada</t>
  </si>
  <si>
    <t>Sonia Fernández Parada</t>
  </si>
  <si>
    <t>ES1120858195840330034239</t>
  </si>
  <si>
    <t>Cifuentes Cervera</t>
  </si>
  <si>
    <t>Pedro Cifuentes Cervera</t>
  </si>
  <si>
    <t>ES8400810570450002031113</t>
  </si>
  <si>
    <t>BKBKESMMXXX</t>
  </si>
  <si>
    <t>Moreno Rubio</t>
  </si>
  <si>
    <t>ES0801826167920208504416</t>
  </si>
  <si>
    <t>Pablo</t>
  </si>
  <si>
    <t>Detoro Serrano</t>
  </si>
  <si>
    <t>Pablo Detoro Serrano</t>
  </si>
  <si>
    <t>ES4100810471510006037017</t>
  </si>
  <si>
    <t>Martín Moreno</t>
  </si>
  <si>
    <t>Adrián Martín Moreno</t>
  </si>
  <si>
    <t>ES0401826167960201525821</t>
  </si>
  <si>
    <t>Marco Martín</t>
  </si>
  <si>
    <t>ES6800195188184010000092</t>
  </si>
  <si>
    <t>Borja</t>
  </si>
  <si>
    <t>Montserrat</t>
  </si>
  <si>
    <t>Flores Sánchez</t>
  </si>
  <si>
    <t>Mairal Palomera</t>
  </si>
  <si>
    <t>Daniel Mairal Palomera</t>
  </si>
  <si>
    <t>ES7001865001630509003201</t>
  </si>
  <si>
    <t>BFIVESBBXXX</t>
  </si>
  <si>
    <t>Alcojor Rodríguez</t>
  </si>
  <si>
    <t>ES6121004939992200017205</t>
  </si>
  <si>
    <t>Alejandro Sebastián</t>
  </si>
  <si>
    <t>Toasa Toaza</t>
  </si>
  <si>
    <t>ES4321003171021300278542</t>
  </si>
  <si>
    <t>Verónica</t>
  </si>
  <si>
    <t>Fernández Sánchez</t>
  </si>
  <si>
    <t>ES1501829034570201684205</t>
  </si>
  <si>
    <t>Yepes Jaén</t>
  </si>
  <si>
    <t>ES4901826167930201527292</t>
  </si>
  <si>
    <t>Chorro González</t>
  </si>
  <si>
    <t>ES3821001875050100237072</t>
  </si>
  <si>
    <t>Cano Mora</t>
  </si>
  <si>
    <t>ES1300301316450000814271</t>
  </si>
  <si>
    <t>Gómez Rosado</t>
  </si>
  <si>
    <t>ES2700496146172390027839</t>
  </si>
  <si>
    <t>María Isabel</t>
  </si>
  <si>
    <t>Cano Blázquez</t>
  </si>
  <si>
    <t>ES5401865001620509511430</t>
  </si>
  <si>
    <t>Fernández Fernández</t>
  </si>
  <si>
    <t>Jiménez González</t>
  </si>
  <si>
    <t>ES4520859278240330379923</t>
  </si>
  <si>
    <t>Rivera Barroso</t>
  </si>
  <si>
    <t>Sergio Rivera Barroso</t>
  </si>
  <si>
    <t>ES2201826167950201503915</t>
  </si>
  <si>
    <t>Real Santiago</t>
  </si>
  <si>
    <t>ES8014650100921700170018</t>
  </si>
  <si>
    <t>María Hinojal</t>
  </si>
  <si>
    <t>Sanz Sánchez</t>
  </si>
  <si>
    <t>ES9220950504319115626761</t>
  </si>
  <si>
    <t>Cecilia</t>
  </si>
  <si>
    <t>García López</t>
  </si>
  <si>
    <t>ES1421006826831300153455</t>
  </si>
  <si>
    <t>Aitor</t>
  </si>
  <si>
    <t>Juan Francisco</t>
  </si>
  <si>
    <t>Navarro Amaro</t>
  </si>
  <si>
    <t>Juan Francisco Navarro Amaro</t>
  </si>
  <si>
    <t>ES5414650716511726924850</t>
  </si>
  <si>
    <t>García Sánchez</t>
  </si>
  <si>
    <t>ES9021004442640100328286</t>
  </si>
  <si>
    <t>de las Heras de la Cruz</t>
  </si>
  <si>
    <t>ES3400491669902210054384</t>
  </si>
  <si>
    <t>Muñoz Naranjo</t>
  </si>
  <si>
    <t>Manuel Muñoz Naranjo</t>
  </si>
  <si>
    <t>ES3100494481522410013120</t>
  </si>
  <si>
    <t>María Belén</t>
  </si>
  <si>
    <t>García Santar</t>
  </si>
  <si>
    <t>ES1400496718022990068398</t>
  </si>
  <si>
    <t>Rubio Tamayo</t>
  </si>
  <si>
    <t>ES8821002214280200320252</t>
  </si>
  <si>
    <t>Samir</t>
  </si>
  <si>
    <t>Abarkach el Yahyaoui</t>
  </si>
  <si>
    <t>ES9421006826811300143674</t>
  </si>
  <si>
    <t>María del Pilar</t>
  </si>
  <si>
    <t>Rodríguez Lozano</t>
  </si>
  <si>
    <t>ES7100750334410700294432</t>
  </si>
  <si>
    <t>Andrés Alonso</t>
  </si>
  <si>
    <t>la Torre Sánchez</t>
  </si>
  <si>
    <t>ES5121006826841300329086</t>
  </si>
  <si>
    <t>Peñalver Muñoz</t>
  </si>
  <si>
    <t>Carlos Peñalver Muñoz</t>
  </si>
  <si>
    <t>ES2200301539130045439271</t>
  </si>
  <si>
    <t>ES0901821294160202256652</t>
  </si>
  <si>
    <t>Sara Belvis</t>
  </si>
  <si>
    <t>Cano Peñuela</t>
  </si>
  <si>
    <t>ES5401826167980201501834</t>
  </si>
  <si>
    <t>Jiménez Curiel</t>
  </si>
  <si>
    <t>ES7801826167930209496581</t>
  </si>
  <si>
    <t>Nieto García</t>
  </si>
  <si>
    <t>ES0414650100991717322001</t>
  </si>
  <si>
    <t>García Ormeño</t>
  </si>
  <si>
    <t>ES5401822651530201511835</t>
  </si>
  <si>
    <t>Martín Crespo</t>
  </si>
  <si>
    <t>ES3101826167910208501820</t>
  </si>
  <si>
    <t>CUOTA CUARTO FAMILIAR FUNDADOR</t>
  </si>
  <si>
    <t>Jaime</t>
  </si>
  <si>
    <t>Fernández Ribelles</t>
  </si>
  <si>
    <t>ES5521004066422100264045</t>
  </si>
  <si>
    <t>Alejandra</t>
  </si>
  <si>
    <t>Del Castillo Martinez</t>
  </si>
  <si>
    <t>ES1714650100951700797625</t>
  </si>
  <si>
    <t>María del Carmen</t>
  </si>
  <si>
    <t>Rodríguez Barroso</t>
  </si>
  <si>
    <t>ES2200492191832014078367</t>
  </si>
  <si>
    <t>Cidoncha Moreno</t>
  </si>
  <si>
    <t>ES1500492013532314009371</t>
  </si>
  <si>
    <t>Roberto</t>
  </si>
  <si>
    <t>Herranz Merino</t>
  </si>
  <si>
    <t>Roberto Herranz Merino</t>
  </si>
  <si>
    <t>ES3321004424010100503243</t>
  </si>
  <si>
    <t>Asier</t>
  </si>
  <si>
    <t>Robles Fernández</t>
  </si>
  <si>
    <t>Asier Robles Fernández</t>
  </si>
  <si>
    <t>ES2321037843310030649509</t>
  </si>
  <si>
    <t>Henry Tomás</t>
  </si>
  <si>
    <t>Bueicheku Mohaba</t>
  </si>
  <si>
    <t>ES6301280076140100034787</t>
  </si>
  <si>
    <t>Nussair</t>
  </si>
  <si>
    <t>El Morabet El Hicou</t>
  </si>
  <si>
    <t>ES7120382840993001720627</t>
  </si>
  <si>
    <t>Marisa</t>
  </si>
  <si>
    <t>Plaza Pastor</t>
  </si>
  <si>
    <t>Marisa Plaza Pastor</t>
  </si>
  <si>
    <t>ES2000301316420001484271</t>
  </si>
  <si>
    <t>Carla</t>
  </si>
  <si>
    <t>García Valledor</t>
  </si>
  <si>
    <t>ES1500491533602590142655</t>
  </si>
  <si>
    <t>Sergiu</t>
  </si>
  <si>
    <t>Stefan Ciobanu</t>
  </si>
  <si>
    <t>ES7901826167930201584176</t>
  </si>
  <si>
    <t>Gema María</t>
  </si>
  <si>
    <t>Gómez Horcajuelo</t>
  </si>
  <si>
    <t>ES9201826167990201523702</t>
  </si>
  <si>
    <t>Aránzazu</t>
  </si>
  <si>
    <t>Pérez González</t>
  </si>
  <si>
    <t>ES6901820975560201525572</t>
  </si>
  <si>
    <t>Vicente</t>
  </si>
  <si>
    <t>Gaitán Garrido</t>
  </si>
  <si>
    <t>ES5202390806743432324626</t>
  </si>
  <si>
    <t>EVOBESMMXXX</t>
  </si>
  <si>
    <t>Danny Alexander</t>
  </si>
  <si>
    <t>Vergara Castaño</t>
  </si>
  <si>
    <t>Danny Alexander Vergara Castaño</t>
  </si>
  <si>
    <t>Sofía</t>
  </si>
  <si>
    <t>Cabello Moreno</t>
  </si>
  <si>
    <t>García Gómez</t>
  </si>
  <si>
    <t>ES7021004071951300050407</t>
  </si>
  <si>
    <t>García Buendía</t>
  </si>
  <si>
    <t>ES9820382925083001020107</t>
  </si>
  <si>
    <t>Martín Gonzalo</t>
  </si>
  <si>
    <t>ES4700494481522410012638</t>
  </si>
  <si>
    <t>Del Río Zurdo</t>
  </si>
  <si>
    <t>Beatriz Del Río Zurdo</t>
  </si>
  <si>
    <t>ES6120859966110330508056</t>
  </si>
  <si>
    <t>Rodríguez Horcajada</t>
  </si>
  <si>
    <t>ES5320382753653000385069</t>
  </si>
  <si>
    <t>Riojo Pulgar</t>
  </si>
  <si>
    <t>Alejandro Riojo Pulgar</t>
  </si>
  <si>
    <t>ES3101821294190200626994</t>
  </si>
  <si>
    <t>Ana Isabel</t>
  </si>
  <si>
    <t>Roque Merino</t>
  </si>
  <si>
    <t>Ana Isabel Roque Merino</t>
  </si>
  <si>
    <t>ES4802390806763662388424</t>
  </si>
  <si>
    <t>María Gema</t>
  </si>
  <si>
    <t>Carrasco García</t>
  </si>
  <si>
    <t>ES7520859712110105105890</t>
  </si>
  <si>
    <t>Moreno García</t>
  </si>
  <si>
    <t>ES6900811545730001447955</t>
  </si>
  <si>
    <t>Gustavo</t>
  </si>
  <si>
    <t>Valverde Mayoral</t>
  </si>
  <si>
    <t>Gustavo Valverde Mayoral</t>
  </si>
  <si>
    <t>ES0501821928480201535532</t>
  </si>
  <si>
    <t>Saúl</t>
  </si>
  <si>
    <t>Grande Gallardo</t>
  </si>
  <si>
    <t>ES9020382753673000061974</t>
  </si>
  <si>
    <t>Sánchez Jorge</t>
  </si>
  <si>
    <t>ES5414650100911706579810</t>
  </si>
  <si>
    <t>Marta María</t>
  </si>
  <si>
    <t>Sánchez Sánchez</t>
  </si>
  <si>
    <t>ES6701826182010201554879</t>
  </si>
  <si>
    <t>José María</t>
  </si>
  <si>
    <t>López Salas</t>
  </si>
  <si>
    <t>José María López Salas</t>
  </si>
  <si>
    <t>ES5400730100560561659847</t>
  </si>
  <si>
    <t>Martín Rodríguez</t>
  </si>
  <si>
    <t>ES9314650100971700488863</t>
  </si>
  <si>
    <t>Almudena</t>
  </si>
  <si>
    <t>Pérez Tejón</t>
  </si>
  <si>
    <t>Almudena Pérez Tejón</t>
  </si>
  <si>
    <t>ES3500810235770001556066</t>
  </si>
  <si>
    <t>Honrado López</t>
  </si>
  <si>
    <t>ES6630670160602825880129</t>
  </si>
  <si>
    <t>López Flores</t>
  </si>
  <si>
    <t>ES9721003900450100439029</t>
  </si>
  <si>
    <t>Noelia</t>
  </si>
  <si>
    <t>Delgado del Carmen</t>
  </si>
  <si>
    <t>ES8620383744573000012113</t>
  </si>
  <si>
    <t>María Luz</t>
  </si>
  <si>
    <t>Curiel Amador</t>
  </si>
  <si>
    <t>Cuevas Díaz</t>
  </si>
  <si>
    <t>ES6420859712120305044670</t>
  </si>
  <si>
    <t>ES7721004447950200047989</t>
  </si>
  <si>
    <t>Nerea</t>
  </si>
  <si>
    <t>Muñoz Alonso</t>
  </si>
  <si>
    <t>Nerea Muñoz Alonso</t>
  </si>
  <si>
    <t>ES1601827277130201609487</t>
  </si>
  <si>
    <t>Purificación</t>
  </si>
  <si>
    <t>López Pulido</t>
  </si>
  <si>
    <t>ES8220382753603000087778</t>
  </si>
  <si>
    <t>Oscar</t>
  </si>
  <si>
    <t>Garvia Cano</t>
  </si>
  <si>
    <t>Oscar Garvia Cano</t>
  </si>
  <si>
    <t>ES2121004738760100238868</t>
  </si>
  <si>
    <t>González Diezma</t>
  </si>
  <si>
    <t>ES0201826167920201514025</t>
  </si>
  <si>
    <t>Santana la Rosa</t>
  </si>
  <si>
    <t>ES5314650100971715047343</t>
  </si>
  <si>
    <t>Gonzalo</t>
  </si>
  <si>
    <t>Arias García</t>
  </si>
  <si>
    <t>ES1801280044960100066353</t>
  </si>
  <si>
    <t>Óscar</t>
  </si>
  <si>
    <t>García Salgado</t>
  </si>
  <si>
    <t>Óscar García Salgado</t>
  </si>
  <si>
    <t>ES6021003161322200236476</t>
  </si>
  <si>
    <t>Ángel</t>
  </si>
  <si>
    <t>Sánchez-Bermejo García</t>
  </si>
  <si>
    <t>ES9614650100911749877720</t>
  </si>
  <si>
    <t>Marian Victoria</t>
  </si>
  <si>
    <t>Marian Victoria Cedeño Obando</t>
  </si>
  <si>
    <t>ES1721003125211300151369</t>
  </si>
  <si>
    <t>Alba</t>
  </si>
  <si>
    <t>Héctor</t>
  </si>
  <si>
    <t>Segador Martín</t>
  </si>
  <si>
    <t>ES2201825322210200210706</t>
  </si>
  <si>
    <t>Sierra Hernández</t>
  </si>
  <si>
    <t>ES7821003595821300109329</t>
  </si>
  <si>
    <t>Jose Antonio</t>
  </si>
  <si>
    <t>López Bernal</t>
  </si>
  <si>
    <t>Jose Antonio López Bernal</t>
  </si>
  <si>
    <t>ES7121006826851300142437</t>
  </si>
  <si>
    <t>Alonso Durán</t>
  </si>
  <si>
    <t>ES9401827277150201512343</t>
  </si>
  <si>
    <t>Sáez Fernández</t>
  </si>
  <si>
    <t>ES3314650100991738956941</t>
  </si>
  <si>
    <t>García Arense</t>
  </si>
  <si>
    <t>Justo Simón</t>
  </si>
  <si>
    <t>Sánchez Barco</t>
  </si>
  <si>
    <t>Justo Simón Sánchez Barco</t>
  </si>
  <si>
    <t>ES7500490390722211395871</t>
  </si>
  <si>
    <t>Jessica</t>
  </si>
  <si>
    <t>Sereno Gómez</t>
  </si>
  <si>
    <t>ES0400810174890001627665</t>
  </si>
  <si>
    <t>Herranz Arrojo</t>
  </si>
  <si>
    <t>Sergio Herranz Arrojo</t>
  </si>
  <si>
    <t>Achraf</t>
  </si>
  <si>
    <t>Farhi Kaddourat</t>
  </si>
  <si>
    <t>ES3100495525552112690014</t>
  </si>
  <si>
    <t>San Román González</t>
  </si>
  <si>
    <t>Motos García</t>
  </si>
  <si>
    <t>ES0921002372010200142243</t>
  </si>
  <si>
    <t>Eiriz Moure</t>
  </si>
  <si>
    <t>Daniel Eiriz Moure</t>
  </si>
  <si>
    <t>ES0921033240060030102614</t>
  </si>
  <si>
    <t>Cea Martínez</t>
  </si>
  <si>
    <t>ES7100815204180001207524</t>
  </si>
  <si>
    <t>Ana</t>
  </si>
  <si>
    <t>Torres Domínguez</t>
  </si>
  <si>
    <t>ES3714650100941701736856</t>
  </si>
  <si>
    <t>López Camiño</t>
  </si>
  <si>
    <t>Sonia López Camiño</t>
  </si>
  <si>
    <t>ES3300490390712191891334</t>
  </si>
  <si>
    <t>Guerri Susin</t>
  </si>
  <si>
    <t>Pedro Guerri Susin</t>
  </si>
  <si>
    <t>ES5414650100951754523125</t>
  </si>
  <si>
    <t>Carolina</t>
  </si>
  <si>
    <t>Morales Blanco</t>
  </si>
  <si>
    <t>Carolina Morales Blanco</t>
  </si>
  <si>
    <t>ES7721006826810200049423</t>
  </si>
  <si>
    <t>Mayo García</t>
  </si>
  <si>
    <t>ES9801286009310100001387</t>
  </si>
  <si>
    <t>Eduardo</t>
  </si>
  <si>
    <t>García Rodríguez</t>
  </si>
  <si>
    <t>Eduardo García Rodríguez</t>
  </si>
  <si>
    <t>ES8921005616150100323803</t>
  </si>
  <si>
    <t>Rodríguez Peña</t>
  </si>
  <si>
    <t>ES9121005686210100002686</t>
  </si>
  <si>
    <t>Vallejo Carvajal</t>
  </si>
  <si>
    <t>ES3501825322210206968074</t>
  </si>
  <si>
    <t>Molina Gallego</t>
  </si>
  <si>
    <t>Antonio Molina Gallego</t>
  </si>
  <si>
    <t>Salvador</t>
  </si>
  <si>
    <t>Rodríguez Delgado</t>
  </si>
  <si>
    <t>ES7900492983962714464986</t>
  </si>
  <si>
    <t>Alberto</t>
  </si>
  <si>
    <t>Fernández Pastor</t>
  </si>
  <si>
    <t>ES5720858195850330040443</t>
  </si>
  <si>
    <t>Melchor Martín</t>
  </si>
  <si>
    <t>ES5021006826870200081237</t>
  </si>
  <si>
    <t>Martín Hernández</t>
  </si>
  <si>
    <t>ES8230350379313790000207</t>
  </si>
  <si>
    <t>CLPEES2MXXX</t>
  </si>
  <si>
    <t>Simón Hornero</t>
  </si>
  <si>
    <t>ES9500496055092216022578</t>
  </si>
  <si>
    <t>Sánchez Mancebo</t>
  </si>
  <si>
    <t>ES7701820957150208043633</t>
  </si>
  <si>
    <t>Gutiérrez Bonilla</t>
  </si>
  <si>
    <t>ES9120859262840330470463</t>
  </si>
  <si>
    <t>Vázquez Caride</t>
  </si>
  <si>
    <t>ES4800493154472094025570</t>
  </si>
  <si>
    <t>Montes González</t>
  </si>
  <si>
    <t>Manuel Montes González</t>
  </si>
  <si>
    <t>ES9414650100981761380352</t>
  </si>
  <si>
    <t>Carralero Usano</t>
  </si>
  <si>
    <t>Pablo Carralero Usano</t>
  </si>
  <si>
    <t>ES3621006826811300154127</t>
  </si>
  <si>
    <t>Patiño Giraldo</t>
  </si>
  <si>
    <t>Patricia Patiño Giraldo</t>
  </si>
  <si>
    <t>ES4814650100951738702145</t>
  </si>
  <si>
    <t>Molina García</t>
  </si>
  <si>
    <t>ES2701286429290100005237</t>
  </si>
  <si>
    <t>Pereda Nieto</t>
  </si>
  <si>
    <t>ES5700493548192114025552</t>
  </si>
  <si>
    <t>Montse</t>
  </si>
  <si>
    <t>Gil Asenjo</t>
  </si>
  <si>
    <t>Montse Gil Asenjo</t>
  </si>
  <si>
    <t>ES7621030509850010003379</t>
  </si>
  <si>
    <t>Juan Manuel</t>
  </si>
  <si>
    <t>Garrido Rodríguez</t>
  </si>
  <si>
    <t>Juan Manuel Garrido Rodríguez</t>
  </si>
  <si>
    <t>ES1121002966320200086059</t>
  </si>
  <si>
    <t>Vilar Salas</t>
  </si>
  <si>
    <t>Juan Carlos Vilar Salas</t>
  </si>
  <si>
    <t>ES1114650100991715233271</t>
  </si>
  <si>
    <t>ES0314650410711740265560</t>
  </si>
  <si>
    <t>Calvente Sam</t>
  </si>
  <si>
    <t>Jorge Calvente Sam</t>
  </si>
  <si>
    <t>ES9720382753616000135954</t>
  </si>
  <si>
    <t>Paloma</t>
  </si>
  <si>
    <t>Gómez Poyato</t>
  </si>
  <si>
    <t>Paloma Gómez Poyato</t>
  </si>
  <si>
    <t>ES3214650100961715962674</t>
  </si>
  <si>
    <t>Díez Muñoz</t>
  </si>
  <si>
    <t>ES6500810570410006129319</t>
  </si>
  <si>
    <t>Miguel</t>
  </si>
  <si>
    <t>de Miguel Rábanos</t>
  </si>
  <si>
    <t>ES4021000455170200052839</t>
  </si>
  <si>
    <t>Esmeralda</t>
  </si>
  <si>
    <t>Aaron</t>
  </si>
  <si>
    <t>Gavela Cerro</t>
  </si>
  <si>
    <t>ES4500494999762916053028</t>
  </si>
  <si>
    <t>ES3900815204120006044717</t>
  </si>
  <si>
    <t>Serafín</t>
  </si>
  <si>
    <t>Fernández Oviedo</t>
  </si>
  <si>
    <t>ES6700491811352110494890</t>
  </si>
  <si>
    <t>CUOTA TERCER FAMILIAR FUNDADOR</t>
  </si>
  <si>
    <t>Rodríguez San José</t>
  </si>
  <si>
    <t>ES1021006308491300336681</t>
  </si>
  <si>
    <t>Alcobendas Gutiérrez</t>
  </si>
  <si>
    <t>ES5021006826881300199801</t>
  </si>
  <si>
    <t>Rodríguez Luna</t>
  </si>
  <si>
    <t>Domínguez Domínguez</t>
  </si>
  <si>
    <t>ES6220950544209111312735</t>
  </si>
  <si>
    <t>Zamora Fernández</t>
  </si>
  <si>
    <t>ES0901826167970208503086</t>
  </si>
  <si>
    <t>Juan José</t>
  </si>
  <si>
    <t>Gil Heredia</t>
  </si>
  <si>
    <t>ES9121006826861300226612</t>
  </si>
  <si>
    <t>Martínez Cañamares</t>
  </si>
  <si>
    <t>Sergio Martínez Cañamares</t>
  </si>
  <si>
    <t>ES2421002992780100444065</t>
  </si>
  <si>
    <t>Toledano Buendía</t>
  </si>
  <si>
    <t>ES9100750242970600657819</t>
  </si>
  <si>
    <t>Hugo</t>
  </si>
  <si>
    <t>Recio Perero</t>
  </si>
  <si>
    <t>Pablo Recio Perero</t>
  </si>
  <si>
    <t>ES7120858145180330532720</t>
  </si>
  <si>
    <t>Genaro</t>
  </si>
  <si>
    <t>Márquez Escarmena</t>
  </si>
  <si>
    <t>ES2521006826871300225714</t>
  </si>
  <si>
    <t>Gallego Bolaños</t>
  </si>
  <si>
    <t>Rafael Gallego Bolaños</t>
  </si>
  <si>
    <t>García Gil</t>
  </si>
  <si>
    <t>ES5421006826811300263607</t>
  </si>
  <si>
    <t>Enrique</t>
  </si>
  <si>
    <t>Barroso Albares</t>
  </si>
  <si>
    <t>ES1721003735122100110283</t>
  </si>
  <si>
    <t>Ángela</t>
  </si>
  <si>
    <t>Abad Cañadas</t>
  </si>
  <si>
    <t>ES8121006826841300097395</t>
  </si>
  <si>
    <t>García Talavera Zamora</t>
  </si>
  <si>
    <t>ES6220858195830330083810</t>
  </si>
  <si>
    <t>Parraga Campos</t>
  </si>
  <si>
    <t>ES5901826167910201500244</t>
  </si>
  <si>
    <t>Manuel María</t>
  </si>
  <si>
    <t>Moreno Hurtado</t>
  </si>
  <si>
    <t>ES1801820635580208565901</t>
  </si>
  <si>
    <t>Camuñas Alameda</t>
  </si>
  <si>
    <t>ES3614650100951717158855</t>
  </si>
  <si>
    <t>María Paz</t>
  </si>
  <si>
    <t>Muñoz Riolobos</t>
  </si>
  <si>
    <t>Cabanillas Madrid</t>
  </si>
  <si>
    <t>Ricardo Cabanillas Madrid</t>
  </si>
  <si>
    <t>ES6400494481532190016671</t>
  </si>
  <si>
    <t>Muñoz Sánchez</t>
  </si>
  <si>
    <t>Juan Carlos Muñoz Sánchez</t>
  </si>
  <si>
    <t>ES6301822786330201285616</t>
  </si>
  <si>
    <t>García Dávila</t>
  </si>
  <si>
    <t>ES2321003288311300119244</t>
  </si>
  <si>
    <t>Domínguez Rodríguez</t>
  </si>
  <si>
    <t>ES9620381341303000154067</t>
  </si>
  <si>
    <t>Luna</t>
  </si>
  <si>
    <t>Cembellín Arconada</t>
  </si>
  <si>
    <t>ES0701821294120201311231</t>
  </si>
  <si>
    <t>Herranz Navarro</t>
  </si>
  <si>
    <t>Felipe Herranz Navarro</t>
  </si>
  <si>
    <t>ES4921004628692100302727</t>
  </si>
  <si>
    <t>Raquel</t>
  </si>
  <si>
    <t>Martín Sánchez</t>
  </si>
  <si>
    <t>Benito Trujillo</t>
  </si>
  <si>
    <t>ES9601826167960201503892</t>
  </si>
  <si>
    <t>Hortensia</t>
  </si>
  <si>
    <t>Martín Alfaro</t>
  </si>
  <si>
    <t>ES7714650100911733154389</t>
  </si>
  <si>
    <t>Corrochano Martín</t>
  </si>
  <si>
    <t>ES8621006826811300141878</t>
  </si>
  <si>
    <t>Sánchez Cobaleda</t>
  </si>
  <si>
    <t>ES6801288700110106323125</t>
  </si>
  <si>
    <t>Queipo Cedeira</t>
  </si>
  <si>
    <t>Ismael Queipo Cedeira</t>
  </si>
  <si>
    <t>ES2500810337110002080120</t>
  </si>
  <si>
    <t>Justo Jesús</t>
  </si>
  <si>
    <t>Cano Romero</t>
  </si>
  <si>
    <t>ES4701826167960208500414</t>
  </si>
  <si>
    <t>César</t>
  </si>
  <si>
    <t>Pérez Zapata</t>
  </si>
  <si>
    <t>ES4301825322230207603279</t>
  </si>
  <si>
    <t>Elena</t>
  </si>
  <si>
    <t>Chavarria Castellanos</t>
  </si>
  <si>
    <t>ES2301826167930201526305</t>
  </si>
  <si>
    <t>Isabel</t>
  </si>
  <si>
    <t>José Rubén</t>
  </si>
  <si>
    <t>Gallardo Gómez</t>
  </si>
  <si>
    <t>Delgado Solís</t>
  </si>
  <si>
    <t>Jorge Delgado Solís</t>
  </si>
  <si>
    <t>ES3921006826800200020862</t>
  </si>
  <si>
    <t>Jesús Samuel</t>
  </si>
  <si>
    <t>Tirado Moreno</t>
  </si>
  <si>
    <t>ES3421003878800200160495</t>
  </si>
  <si>
    <t>Marta</t>
  </si>
  <si>
    <t>Fernando</t>
  </si>
  <si>
    <t>Marín Ruiz</t>
  </si>
  <si>
    <t>ES1601826167970208507422</t>
  </si>
  <si>
    <t>Ana Yamileth</t>
  </si>
  <si>
    <t>Martínez Diaz</t>
  </si>
  <si>
    <t>Natalia</t>
  </si>
  <si>
    <t>Martín de la Sierra Romero</t>
  </si>
  <si>
    <t>Peral Canalejo</t>
  </si>
  <si>
    <t>Alba Peral Canalejo</t>
  </si>
  <si>
    <t>Fernández Redondo</t>
  </si>
  <si>
    <t>ES8114650100911702501638</t>
  </si>
  <si>
    <t>José Miguel</t>
  </si>
  <si>
    <t>Jiménez Alonso</t>
  </si>
  <si>
    <t>ES3630670160682831630922</t>
  </si>
  <si>
    <t>Yoann</t>
  </si>
  <si>
    <t>Costa</t>
  </si>
  <si>
    <t>ES2614650100911760752389</t>
  </si>
  <si>
    <t>Ibánez Jiménez</t>
  </si>
  <si>
    <t>ES6421005686270100024509</t>
  </si>
  <si>
    <t>López González</t>
  </si>
  <si>
    <t>ES7100495796862895011914</t>
  </si>
  <si>
    <t>Tercero Cano</t>
  </si>
  <si>
    <t>ES2401280085220100052107</t>
  </si>
  <si>
    <t>Rodríguez Guerrero</t>
  </si>
  <si>
    <t>ES4101820861680201689201</t>
  </si>
  <si>
    <t>ES3421001662211300225280</t>
  </si>
  <si>
    <t>José Ángel</t>
  </si>
  <si>
    <t>Moreno Díaz</t>
  </si>
  <si>
    <t>ES8020858195820330239802</t>
  </si>
  <si>
    <t>Fernández Muñoz</t>
  </si>
  <si>
    <t>ES9820382911593000072655</t>
  </si>
  <si>
    <t>Daniela</t>
  </si>
  <si>
    <t>Sánchez Gómez</t>
  </si>
  <si>
    <t>ES9814650100911761313499</t>
  </si>
  <si>
    <t>Flores Montero</t>
  </si>
  <si>
    <t>ES2501826167990200225302</t>
  </si>
  <si>
    <t>Carmona García</t>
  </si>
  <si>
    <t>ES8401280050810100049013</t>
  </si>
  <si>
    <t>Christian Luis</t>
  </si>
  <si>
    <t>Hernández Rubio</t>
  </si>
  <si>
    <t>Christian Luis Hernández Rubio</t>
  </si>
  <si>
    <t>ES1601821836910201599228</t>
  </si>
  <si>
    <t>Garrido Ribas</t>
  </si>
  <si>
    <t>Javier Garrido Ribas</t>
  </si>
  <si>
    <t>ES1221005686200100042375</t>
  </si>
  <si>
    <t>ES3314650100931711274987</t>
  </si>
  <si>
    <t>del Valle Corteron</t>
  </si>
  <si>
    <t>del Prado Gutiérrez</t>
  </si>
  <si>
    <t>ES3520858195840330227322</t>
  </si>
  <si>
    <t>España Sánchez</t>
  </si>
  <si>
    <t>ES5114650350211714143778</t>
  </si>
  <si>
    <t>Arias Alonso</t>
  </si>
  <si>
    <t>ES3820381751516000422152</t>
  </si>
  <si>
    <t>Perea Pérez</t>
  </si>
  <si>
    <t>ES5220858195810330183707</t>
  </si>
  <si>
    <t>Delgado Burgos</t>
  </si>
  <si>
    <t>Carlos Delgado Burgos</t>
  </si>
  <si>
    <t>ES7200815204190001172828</t>
  </si>
  <si>
    <t>García Ruiz</t>
  </si>
  <si>
    <t>ES5021003329831300361413</t>
  </si>
  <si>
    <t>José Enrique</t>
  </si>
  <si>
    <t>Ponce Acosta</t>
  </si>
  <si>
    <t>ES1600190334524010038556</t>
  </si>
  <si>
    <t>Barbara</t>
  </si>
  <si>
    <t>Ortega Ortega</t>
  </si>
  <si>
    <t>ES8621005096811300181818</t>
  </si>
  <si>
    <t>Fabián Escuredo</t>
  </si>
  <si>
    <t>ES6914650100961740060494</t>
  </si>
  <si>
    <t>Rodrigo</t>
  </si>
  <si>
    <t>Vázquez Hernández</t>
  </si>
  <si>
    <t>ES5701820957100202113367</t>
  </si>
  <si>
    <t>Aitana</t>
  </si>
  <si>
    <t>Bueno Turrillas</t>
  </si>
  <si>
    <t>Aitana Bueno Turrillas</t>
  </si>
  <si>
    <t>ES7500494481512710016111</t>
  </si>
  <si>
    <t>Santos Resino</t>
  </si>
  <si>
    <t>Carlos Santos Resino</t>
  </si>
  <si>
    <t>ES4601280044990100057554</t>
  </si>
  <si>
    <t>Grzgorz Jozef</t>
  </si>
  <si>
    <t>Drozd Wolosyn</t>
  </si>
  <si>
    <t>ES8414650100991754745101</t>
  </si>
  <si>
    <t>Anna</t>
  </si>
  <si>
    <t>Solá Cunill</t>
  </si>
  <si>
    <t>Anna Solá Cunill</t>
  </si>
  <si>
    <t>ES5001827277150201536415</t>
  </si>
  <si>
    <t>Alonso</t>
  </si>
  <si>
    <t>Amor Martin</t>
  </si>
  <si>
    <t>Alonso Amor Martin</t>
  </si>
  <si>
    <t>ES6201826167960201588215</t>
  </si>
  <si>
    <t>Luis Manuel</t>
  </si>
  <si>
    <t>García Chisvert</t>
  </si>
  <si>
    <t>ES9520950504319114438651</t>
  </si>
  <si>
    <t>Bausela Esteban</t>
  </si>
  <si>
    <t>Sara Bausela Esteban</t>
  </si>
  <si>
    <t>ES1301826167930201528813</t>
  </si>
  <si>
    <t>Cristina Muñoz Lanza</t>
  </si>
  <si>
    <t>Robles Cabañas</t>
  </si>
  <si>
    <t>Javier Robles Cabañas</t>
  </si>
  <si>
    <t>ES8721006173511300263183</t>
  </si>
  <si>
    <t>Izquierdo Bermejo</t>
  </si>
  <si>
    <t>ES4121002214220200400835</t>
  </si>
  <si>
    <t>Ruiz Blázquez</t>
  </si>
  <si>
    <t>ES9120858344420330243135</t>
  </si>
  <si>
    <t>Gallego Domínguez</t>
  </si>
  <si>
    <t>ES8500494481502610017613</t>
  </si>
  <si>
    <t>Sáez Martínez</t>
  </si>
  <si>
    <t>ES1221006826890200057282</t>
  </si>
  <si>
    <t>Berta</t>
  </si>
  <si>
    <t>Magán Sánchez</t>
  </si>
  <si>
    <t>ES3400730100530411021876</t>
  </si>
  <si>
    <t>Moreno Horno</t>
  </si>
  <si>
    <t>Sergio Moreno Horno</t>
  </si>
  <si>
    <t>ES5521006826811300116925</t>
  </si>
  <si>
    <t>Emilio</t>
  </si>
  <si>
    <t>ES6901822786360201553663</t>
  </si>
  <si>
    <t>Iniesta Tejero</t>
  </si>
  <si>
    <t>Silvia Iniesta Tejero</t>
  </si>
  <si>
    <t>ES9821006308401300288493</t>
  </si>
  <si>
    <t>Ibai</t>
  </si>
  <si>
    <t>Cachorro Vázquez</t>
  </si>
  <si>
    <t>ES3214650350291728540371</t>
  </si>
  <si>
    <t>Garrido Pérez</t>
  </si>
  <si>
    <t>ES7121005686250200031966</t>
  </si>
  <si>
    <t>García Jimenez</t>
  </si>
  <si>
    <t>Antonio García Jimenez</t>
  </si>
  <si>
    <t>ES6321001902180100296133</t>
  </si>
  <si>
    <t>Bernabé Torres</t>
  </si>
  <si>
    <t>Jaime Bernabé Torres</t>
  </si>
  <si>
    <t>ES6101822786330011505443</t>
  </si>
  <si>
    <t>Valenzuela Gil</t>
  </si>
  <si>
    <t>Marta Valenzuela Gil</t>
  </si>
  <si>
    <t>ES9121006826821300375994</t>
  </si>
  <si>
    <t>Lucas</t>
  </si>
  <si>
    <t>Quintana González</t>
  </si>
  <si>
    <t>ES9200811545730001205429</t>
  </si>
  <si>
    <t>Gómez Trapero</t>
  </si>
  <si>
    <t>Susana Gómez Trapero</t>
  </si>
  <si>
    <t>ES3301826167940208503383</t>
  </si>
  <si>
    <t>Prados Cerrada</t>
  </si>
  <si>
    <t>ES9321006826841300368003</t>
  </si>
  <si>
    <t>Peinado Sánchez</t>
  </si>
  <si>
    <t>ES8420381756823001074213</t>
  </si>
  <si>
    <t>Mónica</t>
  </si>
  <si>
    <t>Toledo Delgado</t>
  </si>
  <si>
    <t>ES1201826167980201587465</t>
  </si>
  <si>
    <t>Muñoz Consuegra</t>
  </si>
  <si>
    <t>Pedro Muñoz Consuegra</t>
  </si>
  <si>
    <t>ES6820953298171093641529</t>
  </si>
  <si>
    <t>Martínez Sánchez</t>
  </si>
  <si>
    <t>ES6600495525592813482857</t>
  </si>
  <si>
    <t>Fernández De La Torre</t>
  </si>
  <si>
    <t>Sergio Fernández De La Torre</t>
  </si>
  <si>
    <t>ES8221002904040237187776</t>
  </si>
  <si>
    <t>Angela</t>
  </si>
  <si>
    <t>Hernández Fernández</t>
  </si>
  <si>
    <t>Angela Hernández Fernández</t>
  </si>
  <si>
    <t>Naiara</t>
  </si>
  <si>
    <t>García García</t>
  </si>
  <si>
    <t>Cortés Anillo</t>
  </si>
  <si>
    <t>ES5400496134502610058517</t>
  </si>
  <si>
    <t>Darío</t>
  </si>
  <si>
    <t>Ferreras Moreno</t>
  </si>
  <si>
    <t>ES1820382747776000068216</t>
  </si>
  <si>
    <t>Herrera Pérez</t>
  </si>
  <si>
    <t>ES3000811545750001055612</t>
  </si>
  <si>
    <t>Rebeca</t>
  </si>
  <si>
    <t>Alonso Serrano</t>
  </si>
  <si>
    <t>Rebeca Alonso Serrano</t>
  </si>
  <si>
    <t>Alfredo</t>
  </si>
  <si>
    <t>Alfredo Rubio Torres</t>
  </si>
  <si>
    <t>ES8121006826881300308174</t>
  </si>
  <si>
    <t>José Ramón</t>
  </si>
  <si>
    <t>Martín de la Sierra Piñero</t>
  </si>
  <si>
    <t>Silleras Martínez</t>
  </si>
  <si>
    <t>César Silleras Martínez</t>
  </si>
  <si>
    <t>ES6101280061110100039406</t>
  </si>
  <si>
    <t>Magán González</t>
  </si>
  <si>
    <t>ES8721001694350200217402</t>
  </si>
  <si>
    <t>Fernandez Fernandez</t>
  </si>
  <si>
    <t>ES3801825322200207742420</t>
  </si>
  <si>
    <t>Luis</t>
  </si>
  <si>
    <t>Díez González</t>
  </si>
  <si>
    <t>ES1500493806222794019830</t>
  </si>
  <si>
    <t>Almendro González</t>
  </si>
  <si>
    <t>ES4801826167980201528035</t>
  </si>
  <si>
    <t>Megías Herencias</t>
  </si>
  <si>
    <t>Pilar</t>
  </si>
  <si>
    <t>Muñoz Corral</t>
  </si>
  <si>
    <t>Pilar Muñoz Corral</t>
  </si>
  <si>
    <t>ES1601826167930201511590</t>
  </si>
  <si>
    <t>Gómez Pérez</t>
  </si>
  <si>
    <t>ES4421003840100200090276</t>
  </si>
  <si>
    <t>De Frutos Moreno</t>
  </si>
  <si>
    <t>ES8020381871316000133039</t>
  </si>
  <si>
    <t>García Andrés</t>
  </si>
  <si>
    <t>ES2414650100981706004312</t>
  </si>
  <si>
    <t>Mohamed</t>
  </si>
  <si>
    <t>El Yahyaqui</t>
  </si>
  <si>
    <t>Mohamed El Yahyaqui</t>
  </si>
  <si>
    <t>ES1001826167990201530513</t>
  </si>
  <si>
    <t>Víctor Manuel</t>
  </si>
  <si>
    <t>Rincón Yepes</t>
  </si>
  <si>
    <t>ES4801286429260100000253</t>
  </si>
  <si>
    <t>Moreno Bausela</t>
  </si>
  <si>
    <t>Alberto Moreno Bausela</t>
  </si>
  <si>
    <t>ES6600730100510642691154</t>
  </si>
  <si>
    <t>Franco Gutiérrez</t>
  </si>
  <si>
    <t>ES9521006826871300400218</t>
  </si>
  <si>
    <t>Briviesca Romero</t>
  </si>
  <si>
    <t>María Teresa</t>
  </si>
  <si>
    <t>Villalta Martín</t>
  </si>
  <si>
    <t>ES7700190036354010004303</t>
  </si>
  <si>
    <t>Navarro Moraleda</t>
  </si>
  <si>
    <t>Cristina Navarro Moraleda</t>
  </si>
  <si>
    <t>ES7800494481552190013702</t>
  </si>
  <si>
    <t>Cascajo García</t>
  </si>
  <si>
    <t>ES9621002906131300780246</t>
  </si>
  <si>
    <t>Amador</t>
  </si>
  <si>
    <t>Sabio Orjales</t>
  </si>
  <si>
    <t>ES2621005757940100001094</t>
  </si>
  <si>
    <t>Guillermo</t>
  </si>
  <si>
    <t>Martín Collado</t>
  </si>
  <si>
    <t>ES9401826167960201583371</t>
  </si>
  <si>
    <t>Bastante Ahijado</t>
  </si>
  <si>
    <t>Alejandra Bastante Ahijado</t>
  </si>
  <si>
    <t>ES8021006826891300355867</t>
  </si>
  <si>
    <t>Rocío</t>
  </si>
  <si>
    <t>Martínez Escarpa</t>
  </si>
  <si>
    <t>ES5800494481522410008754</t>
  </si>
  <si>
    <t>Guerrero Molero</t>
  </si>
  <si>
    <t>ES6201821339410201544026</t>
  </si>
  <si>
    <t>Sofia</t>
  </si>
  <si>
    <t>Sanz Martin</t>
  </si>
  <si>
    <t>ES4001829465610203133596</t>
  </si>
  <si>
    <t>María Aránzazu</t>
  </si>
  <si>
    <t>Rodríguez Vitoria</t>
  </si>
  <si>
    <t>María Aránzazu Rodríguez Vitoria</t>
  </si>
  <si>
    <t>ES5014650100911702609769</t>
  </si>
  <si>
    <t>González Huerga</t>
  </si>
  <si>
    <t>ES1114650100991750561641</t>
  </si>
  <si>
    <t>Amador González</t>
  </si>
  <si>
    <t>ES3620382753643000298803</t>
  </si>
  <si>
    <t>Adrían</t>
  </si>
  <si>
    <t>Ruíz Brasero</t>
  </si>
  <si>
    <t>ES2320858195890330025436</t>
  </si>
  <si>
    <t>Vivar Armenteros</t>
  </si>
  <si>
    <t>ES6900730100570434188918</t>
  </si>
  <si>
    <t>Rodríguez Sierra</t>
  </si>
  <si>
    <t>ES9500496567552116030501</t>
  </si>
  <si>
    <t>Soto Martín</t>
  </si>
  <si>
    <t>ES5000494481502610014169</t>
  </si>
  <si>
    <t>Jiménez Morales</t>
  </si>
  <si>
    <t>ES0820382803373001164631</t>
  </si>
  <si>
    <t>Muñoz García</t>
  </si>
  <si>
    <t>ES2200494481592810010384</t>
  </si>
  <si>
    <t>Kelly Johana</t>
  </si>
  <si>
    <t>Álvarez Suescun</t>
  </si>
  <si>
    <t>ES3321002927910200173671</t>
  </si>
  <si>
    <t>Yeray</t>
  </si>
  <si>
    <t>Polo Añover</t>
  </si>
  <si>
    <t>Yeray Polo Añover</t>
  </si>
  <si>
    <t>ES8114650100911721108469</t>
  </si>
  <si>
    <t>ES6920858028730330377801</t>
  </si>
  <si>
    <t>Girón Carbonell</t>
  </si>
  <si>
    <t>Francisco Girón Carbonell</t>
  </si>
  <si>
    <t>ES5901280050810100046941</t>
  </si>
  <si>
    <t>del Amo Veliz</t>
  </si>
  <si>
    <t>ES9601280026390100026253</t>
  </si>
  <si>
    <t>Parra Morales</t>
  </si>
  <si>
    <t>Roberto Parra Morales</t>
  </si>
  <si>
    <t>ES7614650100971704165663</t>
  </si>
  <si>
    <t>María de Los Remedios</t>
  </si>
  <si>
    <t>Maturana López</t>
  </si>
  <si>
    <t>ES4601825764500201510609</t>
  </si>
  <si>
    <t>Molina Garde</t>
  </si>
  <si>
    <t>ES1614650100971701485663</t>
  </si>
  <si>
    <t>Sandra</t>
  </si>
  <si>
    <t>Arévalo Camacho</t>
  </si>
  <si>
    <t>Sandra Arévalo Camacho</t>
  </si>
  <si>
    <t>Boquete Pena</t>
  </si>
  <si>
    <t>Marta Boquete Pena</t>
  </si>
  <si>
    <t>ES1414650100911749555410</t>
  </si>
  <si>
    <t>Rueda Chacón</t>
  </si>
  <si>
    <t>ES5000494481532190004410</t>
  </si>
  <si>
    <t>Ramos Pérez</t>
  </si>
  <si>
    <t>ES8100810235720002052608</t>
  </si>
  <si>
    <t>Villa Cabanillas</t>
  </si>
  <si>
    <t>ES8101826167940201502417</t>
  </si>
  <si>
    <t>Rivero Urdaneta</t>
  </si>
  <si>
    <t>ES2021003253981300021735</t>
  </si>
  <si>
    <t>Martínez Arenas</t>
  </si>
  <si>
    <t>ES2801826167990201589553</t>
  </si>
  <si>
    <t>Noe</t>
  </si>
  <si>
    <t>Macías Gimeno</t>
  </si>
  <si>
    <t>Noe Macías Gimeno</t>
  </si>
  <si>
    <t>ES8020480886713400054454</t>
  </si>
  <si>
    <t>Pascual Huelmo</t>
  </si>
  <si>
    <t>González Fernández Molina</t>
  </si>
  <si>
    <t>Samuel González Fernández Molina</t>
  </si>
  <si>
    <t>ES5201820957110208511431</t>
  </si>
  <si>
    <t>Montes Manzanero</t>
  </si>
  <si>
    <t>ES7114650100941701131546</t>
  </si>
  <si>
    <t>Mohedano Lorenzo</t>
  </si>
  <si>
    <t>ES6621006389711300720582</t>
  </si>
  <si>
    <t>De Pedro Peña</t>
  </si>
  <si>
    <t>ES6400730100500818577944</t>
  </si>
  <si>
    <t>ES9621004671010200036009</t>
  </si>
  <si>
    <t>Lucía Fernández</t>
  </si>
  <si>
    <t>ES9721037375680030018991</t>
  </si>
  <si>
    <t>Carmen</t>
  </si>
  <si>
    <t>ES0701826182010200018606</t>
  </si>
  <si>
    <t>Rodríguez Población</t>
  </si>
  <si>
    <t>ES3000494481542290017929</t>
  </si>
  <si>
    <t>Ekame González</t>
  </si>
  <si>
    <t>ES2320382753643000166341</t>
  </si>
  <si>
    <t>Baz Díaz</t>
  </si>
  <si>
    <t>ES8500815561090001329543</t>
  </si>
  <si>
    <t>CUOTA YOGA SOLO LUNES</t>
  </si>
  <si>
    <t>Bernal Díaz</t>
  </si>
  <si>
    <t>ES2521033240050030104024</t>
  </si>
  <si>
    <t>Ramos Martín</t>
  </si>
  <si>
    <t>ES9501826167940201587137</t>
  </si>
  <si>
    <t>Fernández Sierra</t>
  </si>
  <si>
    <t>ES2721003774692100134751</t>
  </si>
  <si>
    <t>Riquelme Mesa</t>
  </si>
  <si>
    <t>Marta Riquelme Mesa</t>
  </si>
  <si>
    <t>ES1701829465620207909562</t>
  </si>
  <si>
    <t>Naranjo Gómez</t>
  </si>
  <si>
    <t>ES6600301539150054495271</t>
  </si>
  <si>
    <t>Mariano</t>
  </si>
  <si>
    <t>Prieto Montalban</t>
  </si>
  <si>
    <t>Mariano Prieto Montalban</t>
  </si>
  <si>
    <t>ES5701826167940208505570</t>
  </si>
  <si>
    <t>Unai</t>
  </si>
  <si>
    <t>Gómez Sierra</t>
  </si>
  <si>
    <t>ES6621005616110100034286</t>
  </si>
  <si>
    <t>Díaz Portales Chaves</t>
  </si>
  <si>
    <t>Irene Díaz Portales Chaves</t>
  </si>
  <si>
    <t>ES4400730100580799121167</t>
  </si>
  <si>
    <t>Molero Barroso</t>
  </si>
  <si>
    <t>ES2621002699801300569935</t>
  </si>
  <si>
    <t>Casquero García</t>
  </si>
  <si>
    <t>David Casquero García</t>
  </si>
  <si>
    <t>ES8800810337160001483549</t>
  </si>
  <si>
    <t>ES4600494481562010011038</t>
  </si>
  <si>
    <t>Sánchez Rodríguez</t>
  </si>
  <si>
    <t>Sofía Sánchez Rodríguez</t>
  </si>
  <si>
    <t>María Martínez Cañamares</t>
  </si>
  <si>
    <t>Ortega Matamala</t>
  </si>
  <si>
    <t>ES0500494481532110010678</t>
  </si>
  <si>
    <t>Marlene Magaly</t>
  </si>
  <si>
    <t>Becerra Ibánez</t>
  </si>
  <si>
    <t>ES5800492795882614592607</t>
  </si>
  <si>
    <t>Crespo Romero</t>
  </si>
  <si>
    <t>ES9700496718022990087759</t>
  </si>
  <si>
    <t>Castro Mora</t>
  </si>
  <si>
    <t>Patricia Castro Mora</t>
  </si>
  <si>
    <t>ES7614650100911763263498</t>
  </si>
  <si>
    <t>Franciso Ángel</t>
  </si>
  <si>
    <t>García Quiros</t>
  </si>
  <si>
    <t>ES8900494631622316073166</t>
  </si>
  <si>
    <t>Álvaro Sánchez</t>
  </si>
  <si>
    <t>ES6901826167910204603094</t>
  </si>
  <si>
    <t>Crespo Ranchar</t>
  </si>
  <si>
    <t>Ana Belén</t>
  </si>
  <si>
    <t>Escribano Arévalo</t>
  </si>
  <si>
    <t>ES8921037374150030025662</t>
  </si>
  <si>
    <t>Ponce Redondo</t>
  </si>
  <si>
    <t>Fernando Ponce Redondo</t>
  </si>
  <si>
    <t>ES5601826167970201519501</t>
  </si>
  <si>
    <t>Peralta Ros</t>
  </si>
  <si>
    <t>ES6202390806733317556326</t>
  </si>
  <si>
    <t>Garrido Díaz</t>
  </si>
  <si>
    <t>ES2020858195840330084905</t>
  </si>
  <si>
    <t>Mudassar</t>
  </si>
  <si>
    <t>Iqbal</t>
  </si>
  <si>
    <t>ES4021037795510030010811</t>
  </si>
  <si>
    <t>Barrera Villar</t>
  </si>
  <si>
    <t>ES5121006826871300241445</t>
  </si>
  <si>
    <t>Brayan Steven</t>
  </si>
  <si>
    <t>Díaz Pérez</t>
  </si>
  <si>
    <t>ES5401826091160201643512</t>
  </si>
  <si>
    <t>Luz Adriana</t>
  </si>
  <si>
    <t>Pescador Osorío</t>
  </si>
  <si>
    <t>ES2701824985100201647600</t>
  </si>
  <si>
    <t>Piñel Boardallo</t>
  </si>
  <si>
    <t>Paula Piñel Boardallo</t>
  </si>
  <si>
    <t>ES5421002992730200070336</t>
  </si>
  <si>
    <t>ES6521005686260100022600</t>
  </si>
  <si>
    <t>Piñeiro Rodríguez</t>
  </si>
  <si>
    <t>ES7814650350281745538842</t>
  </si>
  <si>
    <t>Hernangómez Martín</t>
  </si>
  <si>
    <t>ES7814650100911749396730</t>
  </si>
  <si>
    <t>Gabriela</t>
  </si>
  <si>
    <t>Fombuena Zapico</t>
  </si>
  <si>
    <t>Gabriela Fombuena Zapico</t>
  </si>
  <si>
    <t>ES7014650100911710080349</t>
  </si>
  <si>
    <t>Parra Dominguez</t>
  </si>
  <si>
    <t>ES1701825322210204852537</t>
  </si>
  <si>
    <t>Martín López</t>
  </si>
  <si>
    <t>Marrupe Bravo</t>
  </si>
  <si>
    <t>Gema Marrupe Bravo</t>
  </si>
  <si>
    <t>ES0201826167940201509562</t>
  </si>
  <si>
    <t>Olaya</t>
  </si>
  <si>
    <t>Márquez Gómez</t>
  </si>
  <si>
    <t>ES0420950526709103513914</t>
  </si>
  <si>
    <t>Polo Morán</t>
  </si>
  <si>
    <t>ES7120382420113001985820</t>
  </si>
  <si>
    <t>García Blázquez</t>
  </si>
  <si>
    <t>ES1420858195860330006539</t>
  </si>
  <si>
    <t>Álvarez Liberal</t>
  </si>
  <si>
    <t>ES2900730100540615465325</t>
  </si>
  <si>
    <t>Sánchez Jover</t>
  </si>
  <si>
    <t>ES9414650100971709099923</t>
  </si>
  <si>
    <t>ES1701820957170202119273</t>
  </si>
  <si>
    <t>Navarro Rodríguez</t>
  </si>
  <si>
    <t>ES4721002214210100768778</t>
  </si>
  <si>
    <t>Eva María</t>
  </si>
  <si>
    <t>Martínez Rodríguez</t>
  </si>
  <si>
    <t>ES5120859726580330610471</t>
  </si>
  <si>
    <t>López Sabrido</t>
  </si>
  <si>
    <t>ES0814650100941710398896</t>
  </si>
  <si>
    <t>Carmen María</t>
  </si>
  <si>
    <t>Clavijo Ramírez</t>
  </si>
  <si>
    <t>ES8600810240190003007308</t>
  </si>
  <si>
    <t>Ingrid</t>
  </si>
  <si>
    <t>Ramos Benítez</t>
  </si>
  <si>
    <t>ES6421003912000100096102</t>
  </si>
  <si>
    <t>Pedro Juan</t>
  </si>
  <si>
    <t>Ruiz Cedillo</t>
  </si>
  <si>
    <t>Pedro Juan Ruiz Cedillo</t>
  </si>
  <si>
    <t>ES5821003781132200072874</t>
  </si>
  <si>
    <t>Gómez Uzal</t>
  </si>
  <si>
    <t>ES4921002457271300233854</t>
  </si>
  <si>
    <t>San Felipe Hernández</t>
  </si>
  <si>
    <t>Daniel San Felipe Hernández</t>
  </si>
  <si>
    <t>Alexandra</t>
  </si>
  <si>
    <t>José Félix</t>
  </si>
  <si>
    <t>Ponce Berzosa</t>
  </si>
  <si>
    <t>José Félix Ponce Berzosa</t>
  </si>
  <si>
    <t>ES6720950504309110886288</t>
  </si>
  <si>
    <t>López García</t>
  </si>
  <si>
    <t>ES7721009194152201105949</t>
  </si>
  <si>
    <t>Diego</t>
  </si>
  <si>
    <t>Corríonero Márquez</t>
  </si>
  <si>
    <t>ES6321006826841300216253</t>
  </si>
  <si>
    <t>Julia</t>
  </si>
  <si>
    <t>Arahuetes Jiménez</t>
  </si>
  <si>
    <t>ES8914650100921746631498</t>
  </si>
  <si>
    <t>Díez Fraile</t>
  </si>
  <si>
    <t>ES4301826167960201585841</t>
  </si>
  <si>
    <t>Villajos Román</t>
  </si>
  <si>
    <t>ES8214650100951709103535</t>
  </si>
  <si>
    <t>Donate García</t>
  </si>
  <si>
    <t>ES4820858195860330080035</t>
  </si>
  <si>
    <t>González Ramos</t>
  </si>
  <si>
    <t>ES5421006123911300058580</t>
  </si>
  <si>
    <t>Agustín Manuel</t>
  </si>
  <si>
    <t>Suero Morales</t>
  </si>
  <si>
    <t>ES7621003142311300218807</t>
  </si>
  <si>
    <t>Sarah</t>
  </si>
  <si>
    <t>Maia Silveira</t>
  </si>
  <si>
    <t>Sarah Maia Silveira</t>
  </si>
  <si>
    <t>ES2400494481542210008169</t>
  </si>
  <si>
    <t>Cuenca Montejano</t>
  </si>
  <si>
    <t>ES6700494481522490017490</t>
  </si>
  <si>
    <t>Berdegue Bejarano</t>
  </si>
  <si>
    <t>Mario Berdegue Bejarano</t>
  </si>
  <si>
    <t>ES5700301124500387376273</t>
  </si>
  <si>
    <t>Salvador Sahelices</t>
  </si>
  <si>
    <t>Guillermo Salvador Sahelices</t>
  </si>
  <si>
    <t>ES8501280044910100052297</t>
  </si>
  <si>
    <t>Ariadna</t>
  </si>
  <si>
    <t>ES0720859752930330239454</t>
  </si>
  <si>
    <t>Barrada Soto</t>
  </si>
  <si>
    <t>Andrea Barrada Soto</t>
  </si>
  <si>
    <t>ES1714650100971722155763</t>
  </si>
  <si>
    <t>José</t>
  </si>
  <si>
    <t>Rodríguez de Tembleque Díaz Pavón</t>
  </si>
  <si>
    <t>José Rodríguez de Tembleque Díaz Pavón</t>
  </si>
  <si>
    <t>ES6914650350281763696822</t>
  </si>
  <si>
    <t>Delgado Sánchez</t>
  </si>
  <si>
    <t>ES1802390806710034718122</t>
  </si>
  <si>
    <t>Sierra Gómez</t>
  </si>
  <si>
    <t>ES2220382938143000615168</t>
  </si>
  <si>
    <t>Novillo Martínez</t>
  </si>
  <si>
    <t>Iker Novillo Martínez</t>
  </si>
  <si>
    <t>ES1500494481582910017753</t>
  </si>
  <si>
    <t>Ramos López</t>
  </si>
  <si>
    <t>ES0420950504309106634748</t>
  </si>
  <si>
    <t>Alan Eduardo</t>
  </si>
  <si>
    <t>Alejandro Rivas</t>
  </si>
  <si>
    <t>ES2421001662240200063050</t>
  </si>
  <si>
    <t>Huelmo Barrientos</t>
  </si>
  <si>
    <t>ES4801821641650200003744</t>
  </si>
  <si>
    <t>San Toledano</t>
  </si>
  <si>
    <t>ES4020382746223000343722</t>
  </si>
  <si>
    <t>Alberca Díez</t>
  </si>
  <si>
    <t>ES3021006826811300268210</t>
  </si>
  <si>
    <t>Acosta González</t>
  </si>
  <si>
    <t>ES6601826167920208503178</t>
  </si>
  <si>
    <t>Rosa María</t>
  </si>
  <si>
    <t>ES5000815204150001079815</t>
  </si>
  <si>
    <t>María Rosa</t>
  </si>
  <si>
    <t>Victoriano</t>
  </si>
  <si>
    <t>Vicente Blanca</t>
  </si>
  <si>
    <t>Victoriano Vicente Blanca</t>
  </si>
  <si>
    <t>ES0920859279790330334855</t>
  </si>
  <si>
    <t>Blanca</t>
  </si>
  <si>
    <t>Contreras Ortega</t>
  </si>
  <si>
    <t>ES4601280044990100048727</t>
  </si>
  <si>
    <t>de Dios Pérez</t>
  </si>
  <si>
    <t>ES0221001932170100445742</t>
  </si>
  <si>
    <t>ES4001826167990201526190</t>
  </si>
  <si>
    <t>Navas Fernández</t>
  </si>
  <si>
    <t>ES6701826167900201500343</t>
  </si>
  <si>
    <t>Fullola Familiar</t>
  </si>
  <si>
    <t>ES7421002028010200106475</t>
  </si>
  <si>
    <t>González Gómez</t>
  </si>
  <si>
    <t>ES6600780122324010000473</t>
  </si>
  <si>
    <t>BAPUES22XXX</t>
  </si>
  <si>
    <t>Esteban Sánchez</t>
  </si>
  <si>
    <t>ES1821003581281300150324</t>
  </si>
  <si>
    <t>Ríos Artero</t>
  </si>
  <si>
    <t>ES3401821358440208511622</t>
  </si>
  <si>
    <t>Itziar</t>
  </si>
  <si>
    <t>Canterla González</t>
  </si>
  <si>
    <t>ES6720858195830330005150</t>
  </si>
  <si>
    <t>Arribas Valero</t>
  </si>
  <si>
    <t>ES9521006090221300471534</t>
  </si>
  <si>
    <t>Emanuel Ionut</t>
  </si>
  <si>
    <t>Cotiga</t>
  </si>
  <si>
    <t>ES2321003835520100141501</t>
  </si>
  <si>
    <t>María Del Carmen</t>
  </si>
  <si>
    <t>Álvarez Álvarez</t>
  </si>
  <si>
    <t>ES1321003142311300566425</t>
  </si>
  <si>
    <t>María Dolores</t>
  </si>
  <si>
    <t>Camara García</t>
  </si>
  <si>
    <t>ES6700491977862810005314</t>
  </si>
  <si>
    <t>Jose Miguel</t>
  </si>
  <si>
    <t>Jimeno Castellanos</t>
  </si>
  <si>
    <t>ES0614650100991709423061</t>
  </si>
  <si>
    <t>Vanesa</t>
  </si>
  <si>
    <t>Flores Martínez</t>
  </si>
  <si>
    <t>ES3620382914976000508448</t>
  </si>
  <si>
    <t>Pérez de Eusebio</t>
  </si>
  <si>
    <t>ES6800490478262190702393</t>
  </si>
  <si>
    <t>Aguilar López</t>
  </si>
  <si>
    <t>ES4700730100540624419750</t>
  </si>
  <si>
    <t>Gonzalo Seirawan</t>
  </si>
  <si>
    <t>ES4921002972260200190808</t>
  </si>
  <si>
    <t>Juan Ramón</t>
  </si>
  <si>
    <t>Alberca Ramírez</t>
  </si>
  <si>
    <t>Ferrera García</t>
  </si>
  <si>
    <t>ES5814650100911710504358</t>
  </si>
  <si>
    <t>Carlota</t>
  </si>
  <si>
    <t>Jiménez Junco</t>
  </si>
  <si>
    <t>ES2100494239822114096912</t>
  </si>
  <si>
    <t>Brandon Jahir</t>
  </si>
  <si>
    <t>Sánchez Corredor</t>
  </si>
  <si>
    <t>Brandon Jahir Sánchez Corredor</t>
  </si>
  <si>
    <t>ES6568930001750000151991</t>
  </si>
  <si>
    <t>FPESESM2</t>
  </si>
  <si>
    <t>Marco Hernández</t>
  </si>
  <si>
    <t>Bautista Benito</t>
  </si>
  <si>
    <t>Gutiérrez Cano</t>
  </si>
  <si>
    <t>Bautista Benito Gutiérrez Cano</t>
  </si>
  <si>
    <t>ES2520859262810330246467</t>
  </si>
  <si>
    <t>Daniel Muñoz Naranjo</t>
  </si>
  <si>
    <t>ES2600494481502610013146</t>
  </si>
  <si>
    <t>Antonia</t>
  </si>
  <si>
    <t>Zafra Molero</t>
  </si>
  <si>
    <t>Antonia Zafra Molero</t>
  </si>
  <si>
    <t>ES9720859752960330231576</t>
  </si>
  <si>
    <t>Derar</t>
  </si>
  <si>
    <t>Toutah Azizi</t>
  </si>
  <si>
    <t>Derar Toutah Azizi</t>
  </si>
  <si>
    <t>ES9614650100991739170371</t>
  </si>
  <si>
    <t>Moreno Bernalte</t>
  </si>
  <si>
    <t>Javier Moreno Bernalte</t>
  </si>
  <si>
    <t>Dora Constanza</t>
  </si>
  <si>
    <t>Jiménez Rincón</t>
  </si>
  <si>
    <t>ES0601820957110202107931</t>
  </si>
  <si>
    <t>Carrillo Clavel</t>
  </si>
  <si>
    <t>Laura Carrillo Clavel</t>
  </si>
  <si>
    <t>ES4101824388170201766968</t>
  </si>
  <si>
    <t>Yeison Alexander</t>
  </si>
  <si>
    <t>Vergara Bedoya</t>
  </si>
  <si>
    <t>Hamza</t>
  </si>
  <si>
    <t>Iftikhar</t>
  </si>
  <si>
    <t>ES5701822774790201624346</t>
  </si>
  <si>
    <t>González Cabrera</t>
  </si>
  <si>
    <t>ES8800494481532190009837</t>
  </si>
  <si>
    <t>Gómez Caballero</t>
  </si>
  <si>
    <t>ES4221004628662200052271</t>
  </si>
  <si>
    <t>ES7400490390732111385930</t>
  </si>
  <si>
    <t>Angelines</t>
  </si>
  <si>
    <t>Pérez Pascual</t>
  </si>
  <si>
    <t>ES4521006123911300282812</t>
  </si>
  <si>
    <t>Rueda Arribas</t>
  </si>
  <si>
    <t>ES3000730100590407763327</t>
  </si>
  <si>
    <t>Torrejón Martínez</t>
  </si>
  <si>
    <t>López Bravo</t>
  </si>
  <si>
    <t>ES3320382420153001367642</t>
  </si>
  <si>
    <t>Rincón Pérez</t>
  </si>
  <si>
    <t>ES4221037188140030020725</t>
  </si>
  <si>
    <t>Villa López</t>
  </si>
  <si>
    <t>Jabonero  González</t>
  </si>
  <si>
    <t>ES5020859262860330423670</t>
  </si>
  <si>
    <t>Aarón</t>
  </si>
  <si>
    <t>Barroso Domínguez</t>
  </si>
  <si>
    <t>ES4000491737152510146167</t>
  </si>
  <si>
    <t>Marc</t>
  </si>
  <si>
    <t>Vinot</t>
  </si>
  <si>
    <t>ES8414650350221732606988</t>
  </si>
  <si>
    <t>Ignacio</t>
  </si>
  <si>
    <t>Pérez Pérez</t>
  </si>
  <si>
    <t>ES4414650100911706507240</t>
  </si>
  <si>
    <t>Roger Eduardo</t>
  </si>
  <si>
    <t>Valdez Padilla</t>
  </si>
  <si>
    <t>Roger Eduardo Valdez Padilla</t>
  </si>
  <si>
    <t>ES9221006895401100269695</t>
  </si>
  <si>
    <t>González Molguero</t>
  </si>
  <si>
    <t>ES2201826135830201612124</t>
  </si>
  <si>
    <t>Judit</t>
  </si>
  <si>
    <t>León González</t>
  </si>
  <si>
    <t>ES8821005094961300413947</t>
  </si>
  <si>
    <t>García Fernández</t>
  </si>
  <si>
    <t>González Jiménez</t>
  </si>
  <si>
    <t>ES7502390806753120231125</t>
  </si>
  <si>
    <t>Galindo Uceda</t>
  </si>
  <si>
    <t>ES2201825322200200794695</t>
  </si>
  <si>
    <t>Andrea Arias García</t>
  </si>
  <si>
    <t>Marcelo José</t>
  </si>
  <si>
    <t>Alesso Guglielmone</t>
  </si>
  <si>
    <t>Solanilla Malo</t>
  </si>
  <si>
    <t>Sergio Solanilla Malo</t>
  </si>
  <si>
    <t>ES5520859983200330216358</t>
  </si>
  <si>
    <t>Sánchez Virseda</t>
  </si>
  <si>
    <t>Sergio Sánchez Virseda</t>
  </si>
  <si>
    <t>Cristobal</t>
  </si>
  <si>
    <t>Ortega Lara</t>
  </si>
  <si>
    <t>Cristobal Ortega Lara</t>
  </si>
  <si>
    <t>ES8700496975882610035254</t>
  </si>
  <si>
    <t>Pineda Beltrán</t>
  </si>
  <si>
    <t>Daniel Pineda Beltrán</t>
  </si>
  <si>
    <t>Carasquilla Rodríguez</t>
  </si>
  <si>
    <t>ES5400491770922010002381</t>
  </si>
  <si>
    <t>López Puerta</t>
  </si>
  <si>
    <t>ES8114650100971702332273</t>
  </si>
  <si>
    <t>Fernández Jiménez Ortiz</t>
  </si>
  <si>
    <t>ES9421003775082200204109</t>
  </si>
  <si>
    <t>Martín Martínez</t>
  </si>
  <si>
    <t>ES2901288700170104687337</t>
  </si>
  <si>
    <t>Yuste de la Torre Capitán</t>
  </si>
  <si>
    <t>ES7401826167940208504294</t>
  </si>
  <si>
    <t>ES6021005047610100152156</t>
  </si>
  <si>
    <t>Pérez Paz</t>
  </si>
  <si>
    <t>Rollano Gómez</t>
  </si>
  <si>
    <t>ES6921002888301300114894</t>
  </si>
  <si>
    <t>Alonso Tejón</t>
  </si>
  <si>
    <t>ES7401280054670100051425</t>
  </si>
  <si>
    <t>Ballesteros Aparicio</t>
  </si>
  <si>
    <t>ES0501826167950203004423</t>
  </si>
  <si>
    <t>Mohamed Abarkach</t>
  </si>
  <si>
    <t>El Yahyaoui</t>
  </si>
  <si>
    <t>ES6421006826811300291945</t>
  </si>
  <si>
    <t>García Cuadros Billy</t>
  </si>
  <si>
    <t>ES5700496610092216153428</t>
  </si>
  <si>
    <t>Javier Yepes Jaén</t>
  </si>
  <si>
    <t>Mirta Erlinda</t>
  </si>
  <si>
    <t>Vásquez Llanos</t>
  </si>
  <si>
    <t>ES1701820957150202104239</t>
  </si>
  <si>
    <t>Lopez Lopez</t>
  </si>
  <si>
    <t>ES1201820957110202148563</t>
  </si>
  <si>
    <t>ES4930670160612825610823</t>
  </si>
  <si>
    <t>Aguilar Nieto</t>
  </si>
  <si>
    <t>David Aguilar Nieto</t>
  </si>
  <si>
    <t>ES4501821294100206474634</t>
  </si>
  <si>
    <t>Edgar</t>
  </si>
  <si>
    <t>Riega Rojas</t>
  </si>
  <si>
    <t>Edgar Riega Rojas</t>
  </si>
  <si>
    <t>ES4720382960733000691043</t>
  </si>
  <si>
    <t>María Emperatriz</t>
  </si>
  <si>
    <t>Cubero Peña</t>
  </si>
  <si>
    <t>ES5114650100911739233459</t>
  </si>
  <si>
    <t>Ruiz Fernández</t>
  </si>
  <si>
    <t>ES6615632626343266636908</t>
  </si>
  <si>
    <t>NTSBESM1</t>
  </si>
  <si>
    <t>Blázquez Ramírez</t>
  </si>
  <si>
    <t>ES0800494481532310014827</t>
  </si>
  <si>
    <t>Arancha</t>
  </si>
  <si>
    <t>Pérez de Matías</t>
  </si>
  <si>
    <t>ES3300490223692710864429</t>
  </si>
  <si>
    <t>de Castro Mesa</t>
  </si>
  <si>
    <t>ES8621005616110100223658</t>
  </si>
  <si>
    <t>Inés</t>
  </si>
  <si>
    <t>Fernández Nieto</t>
  </si>
  <si>
    <t>Inés Fernández Nieto</t>
  </si>
  <si>
    <t>ES5500490390712191909853</t>
  </si>
  <si>
    <t>Barquero Hernández</t>
  </si>
  <si>
    <t>ES2401826167930208506504</t>
  </si>
  <si>
    <t>Mendoza Horno</t>
  </si>
  <si>
    <t>Alejandro Mendoza Horno</t>
  </si>
  <si>
    <t>ES6721005686270200064920</t>
  </si>
  <si>
    <t>ES4300730100510620266332</t>
  </si>
  <si>
    <t>de Castro Hernández</t>
  </si>
  <si>
    <t>ES2121006345101300937750</t>
  </si>
  <si>
    <t>José Javier</t>
  </si>
  <si>
    <t>Sales Martínez</t>
  </si>
  <si>
    <t>ES0721005341110200083258</t>
  </si>
  <si>
    <t>Álvaro Megías</t>
  </si>
  <si>
    <t>ES6421006865261300221589</t>
  </si>
  <si>
    <t>Alejandro Yuste Arense</t>
  </si>
  <si>
    <t>ES3100815204130006044618</t>
  </si>
  <si>
    <t>Fernandez Diaz</t>
  </si>
  <si>
    <t>ES9420858195870330011452</t>
  </si>
  <si>
    <t>Bolaños Martínez</t>
  </si>
  <si>
    <t>ES6820858214970330101563</t>
  </si>
  <si>
    <t>Alma</t>
  </si>
  <si>
    <t>Rodríguez Requena</t>
  </si>
  <si>
    <t>Alma Rodríguez Requena</t>
  </si>
  <si>
    <t>ES4421005686290100044171</t>
  </si>
  <si>
    <t>Julien</t>
  </si>
  <si>
    <t>Schmaus</t>
  </si>
  <si>
    <t>Julien Schmaus</t>
  </si>
  <si>
    <t>ES4700190334544010042362</t>
  </si>
  <si>
    <t>Alcocer Del Peral</t>
  </si>
  <si>
    <t>Beatriz Alcocer Del Peral</t>
  </si>
  <si>
    <t>ES9100495796822195012317</t>
  </si>
  <si>
    <t>Valiente Castillo</t>
  </si>
  <si>
    <t>ES1601826167900201522310</t>
  </si>
  <si>
    <t>Domínguez Gómez</t>
  </si>
  <si>
    <t>ES9120382753603000003711</t>
  </si>
  <si>
    <t>Reyes Díaz</t>
  </si>
  <si>
    <t>ES9121006826841300258429</t>
  </si>
  <si>
    <t>Olivares Calderón</t>
  </si>
  <si>
    <t>ES6021002021920100314644</t>
  </si>
  <si>
    <t>del Castillo Pineda</t>
  </si>
  <si>
    <t>ES9401826167990201523375</t>
  </si>
  <si>
    <t>Zayas Gómez</t>
  </si>
  <si>
    <t>David Zayas Gómez</t>
  </si>
  <si>
    <t>ES3915830001109004995543</t>
  </si>
  <si>
    <t>ES2614650100921701402308</t>
  </si>
  <si>
    <t>Montes Martín</t>
  </si>
  <si>
    <t>Juan Carlos Montes Martín</t>
  </si>
  <si>
    <t>Paola del Carmen</t>
  </si>
  <si>
    <t>Barrera Montoya</t>
  </si>
  <si>
    <t>Paola del Carmen Barrera Montoya</t>
  </si>
  <si>
    <t>ES8014650100981723514132</t>
  </si>
  <si>
    <t>Hernández Martín</t>
  </si>
  <si>
    <t>ES6421002214280200635158</t>
  </si>
  <si>
    <t>Victor</t>
  </si>
  <si>
    <t>Calleja Maroto</t>
  </si>
  <si>
    <t>Pérez Rodríguez</t>
  </si>
  <si>
    <t>ES1721004218452200284449</t>
  </si>
  <si>
    <t>Blázquez Rofso</t>
  </si>
  <si>
    <t>ES5600730100590672359653</t>
  </si>
  <si>
    <t>Vega Cruz</t>
  </si>
  <si>
    <t>Montserrat Vega Cruz</t>
  </si>
  <si>
    <t>ES9420859733960330178939</t>
  </si>
  <si>
    <t>Cristóbal Javier</t>
  </si>
  <si>
    <t>Calvente Parra</t>
  </si>
  <si>
    <t>Flores García</t>
  </si>
  <si>
    <t>ES2800730100590782514036</t>
  </si>
  <si>
    <t>Zarco Estefanía</t>
  </si>
  <si>
    <t>ES7101826167960208502601</t>
  </si>
  <si>
    <t>Alejandra Ethmir</t>
  </si>
  <si>
    <t>González Betancourt</t>
  </si>
  <si>
    <t>Alejandra Ethmir González Betancourt</t>
  </si>
  <si>
    <t>CAIXESBBXXX   </t>
  </si>
  <si>
    <t>Irea</t>
  </si>
  <si>
    <t>Villares Alonso</t>
  </si>
  <si>
    <t>Irea Villares Alonso</t>
  </si>
  <si>
    <t>ES8821002215770100295087</t>
  </si>
  <si>
    <t>Espinosa Simón</t>
  </si>
  <si>
    <t>José Luis Espinosa Simón</t>
  </si>
  <si>
    <t>ES2321005974711300160688</t>
  </si>
  <si>
    <t>López Marín</t>
  </si>
  <si>
    <t>ES1801825322230200577049</t>
  </si>
  <si>
    <t>María Belén García Fernández</t>
  </si>
  <si>
    <t>Irene Fernández Schwarz</t>
  </si>
  <si>
    <t>ES8401822651550201540491</t>
  </si>
  <si>
    <t>Jose María</t>
  </si>
  <si>
    <t>Fernández De La Vega</t>
  </si>
  <si>
    <t>ES4521007497030200063048</t>
  </si>
  <si>
    <t>ES0320858009730300053762</t>
  </si>
  <si>
    <t>Vázquez Cerezo</t>
  </si>
  <si>
    <t>ES0501820957100208046823</t>
  </si>
  <si>
    <t>Castro Carmona</t>
  </si>
  <si>
    <t>Daniel Castro Carmona</t>
  </si>
  <si>
    <t>ES4121034831160010100041</t>
  </si>
  <si>
    <t>Hermoso González</t>
  </si>
  <si>
    <t>ES8601826167930201524880</t>
  </si>
  <si>
    <t>Joaquín</t>
  </si>
  <si>
    <t>Jiménez Cebrián</t>
  </si>
  <si>
    <t>ES4620382753663000207054</t>
  </si>
  <si>
    <t>Ana Patricia</t>
  </si>
  <si>
    <t>Crespo Bella</t>
  </si>
  <si>
    <t>Laura Crespo Bella</t>
  </si>
  <si>
    <t>ES3321001875040100309670</t>
  </si>
  <si>
    <t>Benito Vivar</t>
  </si>
  <si>
    <t>Jaime Benito Vivar</t>
  </si>
  <si>
    <t>ES5301826167990201513831</t>
  </si>
  <si>
    <t>Pérez Pardo</t>
  </si>
  <si>
    <t>ES4400810295010001381543</t>
  </si>
  <si>
    <t>Vivar Gómez</t>
  </si>
  <si>
    <t>ES2720858195830330123143</t>
  </si>
  <si>
    <t>Ernesto</t>
  </si>
  <si>
    <t>Galicia Villarroel</t>
  </si>
  <si>
    <t>Ernesto Galicia Villarroel</t>
  </si>
  <si>
    <t>ES6120950573161009109661</t>
  </si>
  <si>
    <t>Gavela Marquina</t>
  </si>
  <si>
    <t>Sánchez González</t>
  </si>
  <si>
    <t>ES0921006826861300198212</t>
  </si>
  <si>
    <t>Garrido Gómez</t>
  </si>
  <si>
    <t>ES2621002214200200681727</t>
  </si>
  <si>
    <t>Richard</t>
  </si>
  <si>
    <t>Gallego Velásquez</t>
  </si>
  <si>
    <t>Richard Gallego Velásquez</t>
  </si>
  <si>
    <t>ES5121002479691300052859</t>
  </si>
  <si>
    <t>Juan David</t>
  </si>
  <si>
    <t>Morel Fernández</t>
  </si>
  <si>
    <t>ES2021034677090010100217</t>
  </si>
  <si>
    <t>Garrido Fraile</t>
  </si>
  <si>
    <t>María Del Carmen Garrido Fraile</t>
  </si>
  <si>
    <t>ES5421003705141300470955</t>
  </si>
  <si>
    <t>Maria Elena</t>
  </si>
  <si>
    <t>José  Luis</t>
  </si>
  <si>
    <t>Torrado Valero</t>
  </si>
  <si>
    <t>ES8200198087954010021061</t>
  </si>
  <si>
    <t>Guerrero Basallo</t>
  </si>
  <si>
    <t>ES3721006077141300102110</t>
  </si>
  <si>
    <t>Amador José</t>
  </si>
  <si>
    <t>Blázquez Fernández</t>
  </si>
  <si>
    <t>ES1114650100961711503574</t>
  </si>
  <si>
    <t>Prieto Abarca</t>
  </si>
  <si>
    <t>Rodríguez Vallejo</t>
  </si>
  <si>
    <t>ES5700815204170006055012</t>
  </si>
  <si>
    <t>María José</t>
  </si>
  <si>
    <t>ES5021002214250100399734</t>
  </si>
  <si>
    <t>Francisca</t>
  </si>
  <si>
    <t>Arjona González</t>
  </si>
  <si>
    <t>ES8200810471510001332943</t>
  </si>
  <si>
    <t>Víctor Julio</t>
  </si>
  <si>
    <t>Lamberti Castellanos</t>
  </si>
  <si>
    <t>ES2714650100951703699685</t>
  </si>
  <si>
    <t>Ramón Luis</t>
  </si>
  <si>
    <t>Franco Gómez</t>
  </si>
  <si>
    <t>ES3920382753693000200049</t>
  </si>
  <si>
    <t>Aguirre Sánchez</t>
  </si>
  <si>
    <t>ES2414650350281750319392</t>
  </si>
  <si>
    <t>Pérez Rueda</t>
  </si>
  <si>
    <t>Domínguez Romero</t>
  </si>
  <si>
    <t>ES6421006826851300373520</t>
  </si>
  <si>
    <t>López Trillo</t>
  </si>
  <si>
    <t>ES1601829465610208426057</t>
  </si>
  <si>
    <t>Montoya Asperilla</t>
  </si>
  <si>
    <t>Miriam Montoya Asperilla</t>
  </si>
  <si>
    <t>ES3501826167970201585742</t>
  </si>
  <si>
    <t>Haro Honrubia</t>
  </si>
  <si>
    <t>Salas Yanguas</t>
  </si>
  <si>
    <t>Sergio Salas Yanguas</t>
  </si>
  <si>
    <t>ES6400730100570667823984</t>
  </si>
  <si>
    <t>Padilla Mariblanca</t>
  </si>
  <si>
    <t>Roberto Padilla Mariblanca</t>
  </si>
  <si>
    <t>ES4614650100921737298738</t>
  </si>
  <si>
    <t>Galán Romo</t>
  </si>
  <si>
    <t>ES8501822656830201502573</t>
  </si>
  <si>
    <t>Igareta Rivera</t>
  </si>
  <si>
    <t>Juan Carlos Igareta Rivera</t>
  </si>
  <si>
    <t>ES1701820957150202154388</t>
  </si>
  <si>
    <t>Muñoz Cubiles</t>
  </si>
  <si>
    <t>ES5221002030140200159387</t>
  </si>
  <si>
    <t>Luis Daniel</t>
  </si>
  <si>
    <t>Aguilera</t>
  </si>
  <si>
    <t>Luis Daniel Aguilera</t>
  </si>
  <si>
    <t>ES8921002285800200567306</t>
  </si>
  <si>
    <t>Guerrero Ferrón</t>
  </si>
  <si>
    <t>ES1201820957150201527567</t>
  </si>
  <si>
    <t>Escarpa Santamaría</t>
  </si>
  <si>
    <t>Alonso Otero</t>
  </si>
  <si>
    <t>Carlos Alonso Otero</t>
  </si>
  <si>
    <t>ES4721005329160100068424</t>
  </si>
  <si>
    <t>Margarita</t>
  </si>
  <si>
    <t>Jaén Segovia</t>
  </si>
  <si>
    <t>Margarita Jaén Segovia</t>
  </si>
  <si>
    <t>Valle Sanz</t>
  </si>
  <si>
    <t>Flores López</t>
  </si>
  <si>
    <t>ES5621006826821300184952</t>
  </si>
  <si>
    <t>Arroyo Illán</t>
  </si>
  <si>
    <t>ES7300490676062510245236</t>
  </si>
  <si>
    <t>Vázquez García</t>
  </si>
  <si>
    <t>ES1601821339420201622599</t>
  </si>
  <si>
    <t>Domínguez Mellado</t>
  </si>
  <si>
    <t>ES9221005870551300727933</t>
  </si>
  <si>
    <t>Cercas Guerrero</t>
  </si>
  <si>
    <t>Paula Cercas Guerrero</t>
  </si>
  <si>
    <t>ES6930810243440018809525</t>
  </si>
  <si>
    <t>BCOEESMM081</t>
  </si>
  <si>
    <t>Hanchuelo González</t>
  </si>
  <si>
    <t>ES1221002214230100396927</t>
  </si>
  <si>
    <t>Carlos Fabián</t>
  </si>
  <si>
    <t>Blanco Medina</t>
  </si>
  <si>
    <t>ES2714650100971727519683</t>
  </si>
  <si>
    <t>Alonso Lago</t>
  </si>
  <si>
    <t>Fernando Alonso Lago</t>
  </si>
  <si>
    <t>Hernando Rubio</t>
  </si>
  <si>
    <t>Alejandro Hernando Rubio</t>
  </si>
  <si>
    <t>María Preta</t>
  </si>
  <si>
    <t>Muñoz Díaz</t>
  </si>
  <si>
    <t>Romanos Vicente</t>
  </si>
  <si>
    <t>ES8301280018500100053993</t>
  </si>
  <si>
    <t>Rodríguez Sánchez</t>
  </si>
  <si>
    <t>ES5921001337221300754646</t>
  </si>
  <si>
    <t>Gómez Canas</t>
  </si>
  <si>
    <t>ES9221002214200200478294</t>
  </si>
  <si>
    <t>Andrea Palas</t>
  </si>
  <si>
    <t>Álvaro Linares</t>
  </si>
  <si>
    <t>Prieto Asenjo</t>
  </si>
  <si>
    <t>ES4000815204160001132714</t>
  </si>
  <si>
    <t>Barranco Rama</t>
  </si>
  <si>
    <t>ES5301820957100201584304</t>
  </si>
  <si>
    <t>Fernández García</t>
  </si>
  <si>
    <t>ES0821003142301300662400</t>
  </si>
  <si>
    <t>Chakiri El Hannaoui</t>
  </si>
  <si>
    <t>ES0900495193232616083676</t>
  </si>
  <si>
    <t>Cuervo Barreales</t>
  </si>
  <si>
    <t>ES3320950504309117211106</t>
  </si>
  <si>
    <t>José Lucas</t>
  </si>
  <si>
    <t>Gijón Caballero</t>
  </si>
  <si>
    <t>ES5201822651570202353441</t>
  </si>
  <si>
    <t>Aparicio Díaz</t>
  </si>
  <si>
    <t>Gil Carrasco</t>
  </si>
  <si>
    <t>Guijarro Morales</t>
  </si>
  <si>
    <t>ES5014650350281716205382</t>
  </si>
  <si>
    <t>Valverde Camaño</t>
  </si>
  <si>
    <t>Reguera Fraile</t>
  </si>
  <si>
    <t>ES0801826167930201526381</t>
  </si>
  <si>
    <t>Carlos Ramos Moya</t>
  </si>
  <si>
    <t>Alvaro</t>
  </si>
  <si>
    <t>Lucas García</t>
  </si>
  <si>
    <t>ES8914650100931719223517</t>
  </si>
  <si>
    <t>Martín Gallego</t>
  </si>
  <si>
    <t>Ponce Torrejón</t>
  </si>
  <si>
    <t>Santiago</t>
  </si>
  <si>
    <t>Beamud Parra</t>
  </si>
  <si>
    <t>ES1321002384730200093423</t>
  </si>
  <si>
    <t>Montón Muñoz</t>
  </si>
  <si>
    <t>ES2621002904070273828350</t>
  </si>
  <si>
    <t>Manzano Álvarez</t>
  </si>
  <si>
    <t>ES4530670163183081050712</t>
  </si>
  <si>
    <t>Juana</t>
  </si>
  <si>
    <t>González Sánchez</t>
  </si>
  <si>
    <t>Rueda Campos</t>
  </si>
  <si>
    <t>ES7101826167910201523405</t>
  </si>
  <si>
    <t>Nikolay Alejandro</t>
  </si>
  <si>
    <t>Bondarenko Cañas</t>
  </si>
  <si>
    <t>ES4821005870580200138739</t>
  </si>
  <si>
    <t>Jonathan</t>
  </si>
  <si>
    <t>Díaz Martín</t>
  </si>
  <si>
    <t>Torrado González</t>
  </si>
  <si>
    <t>Samuel Torrado González</t>
  </si>
  <si>
    <t>ES1715830001149015961981</t>
  </si>
  <si>
    <t>REVOESM2XXX</t>
  </si>
  <si>
    <t>Sergio Antonio</t>
  </si>
  <si>
    <t>Córdoba Gómez</t>
  </si>
  <si>
    <t>ES0614650100911708895870</t>
  </si>
  <si>
    <t>Ruiz García-Navas</t>
  </si>
  <si>
    <t>ES8200812804630004321936</t>
  </si>
  <si>
    <t>Ada</t>
  </si>
  <si>
    <t>ES6914650120331725666617</t>
  </si>
  <si>
    <t>Jose Eduardo</t>
  </si>
  <si>
    <t>Marín Suarez</t>
  </si>
  <si>
    <t>ES4321006090251300227301</t>
  </si>
  <si>
    <t>López Cuadros</t>
  </si>
  <si>
    <t>Raúl López Cuadros</t>
  </si>
  <si>
    <t>ES1201826167940201529946</t>
  </si>
  <si>
    <t>Minichino Martínez</t>
  </si>
  <si>
    <t>Sergio Minichino Martínez</t>
  </si>
  <si>
    <t>ES2800812708080004554667</t>
  </si>
  <si>
    <t>Corvillo Chozas</t>
  </si>
  <si>
    <t>Daniel Corvillo Chozas</t>
  </si>
  <si>
    <t>ES9821001729930200161299</t>
  </si>
  <si>
    <t>María Sonia</t>
  </si>
  <si>
    <t>Moreno Gordillo</t>
  </si>
  <si>
    <t>ES2520858195800330246807</t>
  </si>
  <si>
    <t>Lobato Colón</t>
  </si>
  <si>
    <t>ES4121000623611300821836</t>
  </si>
  <si>
    <t>Bahón Capitán</t>
  </si>
  <si>
    <t>ES6320859279790330360267</t>
  </si>
  <si>
    <t>Eva Luna</t>
  </si>
  <si>
    <t>Torres Ruiz</t>
  </si>
  <si>
    <t>Eva Luna Torres Ruiz</t>
  </si>
  <si>
    <t>ES5714650100991700424811</t>
  </si>
  <si>
    <t>Jiménez Díaz</t>
  </si>
  <si>
    <t>Molinero Perdiguero</t>
  </si>
  <si>
    <t>Aitor Molinero Perdiguero</t>
  </si>
  <si>
    <t>ES2001826167990208502984</t>
  </si>
  <si>
    <t>Moreno Bonilla</t>
  </si>
  <si>
    <t>Manuel Moreno Bonilla</t>
  </si>
  <si>
    <t>Lázaro Murillo</t>
  </si>
  <si>
    <t>ES6921006489012200597270</t>
  </si>
  <si>
    <t>Antonio Alfonso</t>
  </si>
  <si>
    <t>Cáceres Serrano</t>
  </si>
  <si>
    <t>ES5720859262880330167657</t>
  </si>
  <si>
    <t>Pérez Largo</t>
  </si>
  <si>
    <t>ES9520859734350330447252</t>
  </si>
  <si>
    <t>Ester</t>
  </si>
  <si>
    <t>García Pérez</t>
  </si>
  <si>
    <t>ES0421003125291300015605</t>
  </si>
  <si>
    <t>Amira</t>
  </si>
  <si>
    <t>Cano Andrés</t>
  </si>
  <si>
    <t>ES1820858195810330194504</t>
  </si>
  <si>
    <t>Melchor Gil</t>
  </si>
  <si>
    <t>Montero Parreño</t>
  </si>
  <si>
    <t>Ana Isabel Montero Parreño</t>
  </si>
  <si>
    <t>Braceros Bueno</t>
  </si>
  <si>
    <t>ES7320382252323002695338</t>
  </si>
  <si>
    <t>Ángel Luis</t>
  </si>
  <si>
    <t>Martín Arriero</t>
  </si>
  <si>
    <t>ES5200190150494030000155</t>
  </si>
  <si>
    <t>Abdel Aziz</t>
  </si>
  <si>
    <t>El Messery Hegab</t>
  </si>
  <si>
    <t>Salgado Heras</t>
  </si>
  <si>
    <t>Javier Salgado Heras</t>
  </si>
  <si>
    <t>ES5300494481562090004193</t>
  </si>
  <si>
    <t>de Jesús García</t>
  </si>
  <si>
    <t>ES1320382432616000343830</t>
  </si>
  <si>
    <t>Díaz Maroto</t>
  </si>
  <si>
    <t>ES9401826167960201522358</t>
  </si>
  <si>
    <t>Rodríguez Tembleque</t>
  </si>
  <si>
    <t>ES0920382753626000039228</t>
  </si>
  <si>
    <t>Begoña</t>
  </si>
  <si>
    <t>González Sabio</t>
  </si>
  <si>
    <t>Susana Milagros</t>
  </si>
  <si>
    <t>Álvarez Garrido</t>
  </si>
  <si>
    <t>Collado Sánchez</t>
  </si>
  <si>
    <t>ES6221006826881300140415</t>
  </si>
  <si>
    <t>Bueno Huertas</t>
  </si>
  <si>
    <t>Marcos Bueno Huertas</t>
  </si>
  <si>
    <t>ES4220859262870330135675</t>
  </si>
  <si>
    <t>Hidalgo Díaz</t>
  </si>
  <si>
    <t>ES2201826167910200131755</t>
  </si>
  <si>
    <t>Natividad</t>
  </si>
  <si>
    <t>Herraiz Montalvo</t>
  </si>
  <si>
    <t>ES3001822662720201552593</t>
  </si>
  <si>
    <t>Sobrino Muñoz</t>
  </si>
  <si>
    <t>López Almena</t>
  </si>
  <si>
    <t>ES3021006014231300209220</t>
  </si>
  <si>
    <t>Martínez Ruiz</t>
  </si>
  <si>
    <t>ES8921005840311300029644</t>
  </si>
  <si>
    <t>García Hijazo</t>
  </si>
  <si>
    <t>ES4021003859850100206375</t>
  </si>
  <si>
    <t>Perea González</t>
  </si>
  <si>
    <t>ES4721002762811300652785</t>
  </si>
  <si>
    <t>Valero García</t>
  </si>
  <si>
    <t>ES9501826167940201585391</t>
  </si>
  <si>
    <t>ES6621006826821300290017</t>
  </si>
  <si>
    <t>Torres Sánchez</t>
  </si>
  <si>
    <t>ES2321006883890200104868</t>
  </si>
  <si>
    <t>Oporto Oviedo</t>
  </si>
  <si>
    <t>Juan Carlos Oporto Oviedo</t>
  </si>
  <si>
    <t>ES2521002028030200097656</t>
  </si>
  <si>
    <t>Roberto Moreno García</t>
  </si>
  <si>
    <t>Segundo</t>
  </si>
  <si>
    <t>González Menaya</t>
  </si>
  <si>
    <t>García Torres</t>
  </si>
  <si>
    <t>ES2721001694320200281485</t>
  </si>
  <si>
    <t>Martínez Grande</t>
  </si>
  <si>
    <t>ES1200495951352316280408</t>
  </si>
  <si>
    <t>María De Los Ángeles</t>
  </si>
  <si>
    <t>Maroto Lázaro</t>
  </si>
  <si>
    <t>María De Los Ángeles Maroto Lázaro</t>
  </si>
  <si>
    <t>ES2821006826891300179196</t>
  </si>
  <si>
    <t>Patón Hernández</t>
  </si>
  <si>
    <t>ES0801826167920208513049</t>
  </si>
  <si>
    <t>Correal Sánchez Oro</t>
  </si>
  <si>
    <t>ES0321002925131300343985</t>
  </si>
  <si>
    <t>María Carmen</t>
  </si>
  <si>
    <t>García Carrasco</t>
  </si>
  <si>
    <t>María Sheila</t>
  </si>
  <si>
    <t>Hernández Durán</t>
  </si>
  <si>
    <t>ES6521002208330200437509</t>
  </si>
  <si>
    <t>Amaro Gómez</t>
  </si>
  <si>
    <t>ES7300490390772811417971</t>
  </si>
  <si>
    <t>ES2001826167900201506136</t>
  </si>
  <si>
    <t>Moreno Berbalte</t>
  </si>
  <si>
    <t>Fernando Moreno Berbalte</t>
  </si>
  <si>
    <t>ES1020382420123001992980</t>
  </si>
  <si>
    <t>Zapata Zapata</t>
  </si>
  <si>
    <t>Patricia Zapata Zapata</t>
  </si>
  <si>
    <t>ES8920858195810330209716</t>
  </si>
  <si>
    <t>Altieri Puch</t>
  </si>
  <si>
    <t>ES2920858344430330217527</t>
  </si>
  <si>
    <t>Aliseda Briega</t>
  </si>
  <si>
    <t>ES3200490801492990377529</t>
  </si>
  <si>
    <t>Ramos Goicoechea</t>
  </si>
  <si>
    <t>ES0814650100971735746983</t>
  </si>
  <si>
    <t>Ayoub</t>
  </si>
  <si>
    <t>Amrani Serrounkh</t>
  </si>
  <si>
    <t>Ayoub Amrani Serrounkh</t>
  </si>
  <si>
    <t>ES0221006826831300365422</t>
  </si>
  <si>
    <t>María de Los Ángeles</t>
  </si>
  <si>
    <t>Ortega de Arcos</t>
  </si>
  <si>
    <t>Parada Mora</t>
  </si>
  <si>
    <t>ES7214650100931729599137</t>
  </si>
  <si>
    <t>Guzmán Arias</t>
  </si>
  <si>
    <t>ES2900495977512793028556</t>
  </si>
  <si>
    <t>García Asenjo</t>
  </si>
  <si>
    <t>Vozmediano Jiménez</t>
  </si>
  <si>
    <t>ES0200190263954010017650</t>
  </si>
  <si>
    <t>Paredes Serrano</t>
  </si>
  <si>
    <t>ES6520382753666000161796</t>
  </si>
  <si>
    <t>María de las  Mercedes</t>
  </si>
  <si>
    <t>García Miguel</t>
  </si>
  <si>
    <t>ES2401826167920201513435</t>
  </si>
  <si>
    <t>Hernández de la Cruz</t>
  </si>
  <si>
    <t>ES1221007405671300190800</t>
  </si>
  <si>
    <t>ES6320859295350330480254</t>
  </si>
  <si>
    <t>Paniagua Marian</t>
  </si>
  <si>
    <t>ES6821002384720100378616</t>
  </si>
  <si>
    <t>Bravo Diezma</t>
  </si>
  <si>
    <t>Miriam Bravo Diezma</t>
  </si>
  <si>
    <t>José Abad Cañadas</t>
  </si>
  <si>
    <t>ES0721006826861300098532</t>
  </si>
  <si>
    <t>Francisco Antonio</t>
  </si>
  <si>
    <t>Herrador Romero</t>
  </si>
  <si>
    <t>Francisco Antonio Herrador Romero</t>
  </si>
  <si>
    <t>ES7021037080170030009275</t>
  </si>
  <si>
    <t>Germán</t>
  </si>
  <si>
    <t>García Cañas</t>
  </si>
  <si>
    <t>ES0621003047221300062492</t>
  </si>
  <si>
    <t>Jesús Daniel</t>
  </si>
  <si>
    <t>Fernández Mora</t>
  </si>
  <si>
    <t>Jesús Daniel Fernández Mora</t>
  </si>
  <si>
    <t>ES9514650100991714077071</t>
  </si>
  <si>
    <t>Elisabeth</t>
  </si>
  <si>
    <t>Bispo Núñez</t>
  </si>
  <si>
    <t>ES7001826167960201511538</t>
  </si>
  <si>
    <t>Jiménez Vázquez</t>
  </si>
  <si>
    <t>ES3721004071931300327646</t>
  </si>
  <si>
    <t>Espina Rodríguez</t>
  </si>
  <si>
    <t>ES1620480886773400058901</t>
  </si>
  <si>
    <t>Evelyn</t>
  </si>
  <si>
    <t>Sobrino Ricoveri</t>
  </si>
  <si>
    <t>Serradilla Redondo</t>
  </si>
  <si>
    <t>Santiago Serradilla Redondo</t>
  </si>
  <si>
    <t>ES7121004628642100007599</t>
  </si>
  <si>
    <t>Fernando Alonso</t>
  </si>
  <si>
    <t>Gómez Pinto</t>
  </si>
  <si>
    <t>Fernando Alonso Gómez Pinto</t>
  </si>
  <si>
    <t>ES7121005686210200003741</t>
  </si>
  <si>
    <t>Sánchez Delgado</t>
  </si>
  <si>
    <t>Daniel Sánchez Delgado</t>
  </si>
  <si>
    <t>ES5801825322270204857228</t>
  </si>
  <si>
    <t>ES4720859279700330385440</t>
  </si>
  <si>
    <t>Sánchez Chiquito Ruiz</t>
  </si>
  <si>
    <t>Narrillos Barrena</t>
  </si>
  <si>
    <t>Susana Narrillos Barrena</t>
  </si>
  <si>
    <t>ES6821004071921300127608</t>
  </si>
  <si>
    <t>Quicios López</t>
  </si>
  <si>
    <t>ES1021006826851300176515</t>
  </si>
  <si>
    <t>Carretero Montijano</t>
  </si>
  <si>
    <t>Francisco Javier Carretero Montijano</t>
  </si>
  <si>
    <t>Victoria Valentina</t>
  </si>
  <si>
    <t>Suarez Doman</t>
  </si>
  <si>
    <t>Victoria Valentina Suarez Doman</t>
  </si>
  <si>
    <t>ES4215632626343262755206</t>
  </si>
  <si>
    <t>Muñoz Rodríguez</t>
  </si>
  <si>
    <t>ES8021006173521300369281</t>
  </si>
  <si>
    <t>Christian</t>
  </si>
  <si>
    <t>Arias Fresno</t>
  </si>
  <si>
    <t>Christian Arias Fresno</t>
  </si>
  <si>
    <t>Guillermo Joaquín</t>
  </si>
  <si>
    <t>Mancheño Merino</t>
  </si>
  <si>
    <t>Guillermo Joaquín Mancheño Merino</t>
  </si>
  <si>
    <t>ES4821005973270100062342</t>
  </si>
  <si>
    <t>García Jareño</t>
  </si>
  <si>
    <t>ES2214650718451713901915</t>
  </si>
  <si>
    <t>Ocaña Rubio</t>
  </si>
  <si>
    <t>Sergio Ocaña Rubio</t>
  </si>
  <si>
    <t>ES8900190036324030000202</t>
  </si>
  <si>
    <t>Gutiez Nuñez</t>
  </si>
  <si>
    <t>ES6521003838930200097183</t>
  </si>
  <si>
    <t>Sara María</t>
  </si>
  <si>
    <t>Gil Rivas</t>
  </si>
  <si>
    <t>Minaya Espinosa</t>
  </si>
  <si>
    <t>ES0921003703051300233104</t>
  </si>
  <si>
    <t>Mayte</t>
  </si>
  <si>
    <t>Robles Arenas</t>
  </si>
  <si>
    <t>Mayte Robles Arenas</t>
  </si>
  <si>
    <t>Muñoz Fernández</t>
  </si>
  <si>
    <t>Rodríguez Cortés</t>
  </si>
  <si>
    <t>ES5500810539600001447152</t>
  </si>
  <si>
    <t>Azucena</t>
  </si>
  <si>
    <t>Azucena Moreno Bernalte</t>
  </si>
  <si>
    <t>ES5101820957110202146697</t>
  </si>
  <si>
    <t>Perny Escalona</t>
  </si>
  <si>
    <t>ES7014650350251762554485</t>
  </si>
  <si>
    <t>Rodríguez Piñero</t>
  </si>
  <si>
    <t>ES7900494481532390012650</t>
  </si>
  <si>
    <t>Alonso Selas</t>
  </si>
  <si>
    <t>ES0901826167900208505563</t>
  </si>
  <si>
    <t>Herraiz López</t>
  </si>
  <si>
    <t>ES8430601025112556424121</t>
  </si>
  <si>
    <t>BCOEESMM060</t>
  </si>
  <si>
    <t>Herrador Martín</t>
  </si>
  <si>
    <t>ES8114650100931746336907</t>
  </si>
  <si>
    <t>Ormeño Coleto</t>
  </si>
  <si>
    <t>Alejandra Ormeño Coleto</t>
  </si>
  <si>
    <t>ES8821001927790100474774</t>
  </si>
  <si>
    <t>Calvo Narciso</t>
  </si>
  <si>
    <t>David Calvo Narciso</t>
  </si>
  <si>
    <t>ES9700492013532314007701</t>
  </si>
  <si>
    <t>Gallardo Gallardo</t>
  </si>
  <si>
    <t>Javier Gallardo Gallardo</t>
  </si>
  <si>
    <t>ES5901822786360201620385</t>
  </si>
  <si>
    <t>Alonso Nieto</t>
  </si>
  <si>
    <t>Irene Alonso Nieto</t>
  </si>
  <si>
    <t>ES0920859262810330132586</t>
  </si>
  <si>
    <t>Navas Escobar</t>
  </si>
  <si>
    <t>Begoña Navas Escobar</t>
  </si>
  <si>
    <t>ES0800494198382094113338</t>
  </si>
  <si>
    <t>Nicolas</t>
  </si>
  <si>
    <t>LLorente Fernández Calvillo</t>
  </si>
  <si>
    <t>ES6114650716511723709659</t>
  </si>
  <si>
    <t>NGDESMM</t>
  </si>
  <si>
    <t>Marín Morales</t>
  </si>
  <si>
    <t>ES3521002214240200539070</t>
  </si>
  <si>
    <t>ES5220382753606000076382</t>
  </si>
  <si>
    <t>Juan</t>
  </si>
  <si>
    <t>del Pino Vega</t>
  </si>
  <si>
    <t>ES9801826332170208534499</t>
  </si>
  <si>
    <t>Luisa Fernanda</t>
  </si>
  <si>
    <t>Gómez Hernández</t>
  </si>
  <si>
    <t>ES4700495192802116965973</t>
  </si>
  <si>
    <t>María de la Almudena</t>
  </si>
  <si>
    <t>Rueda García</t>
  </si>
  <si>
    <t>ES8221004671020200053090</t>
  </si>
  <si>
    <t>José Ignacio</t>
  </si>
  <si>
    <t>Alonso Guzmán</t>
  </si>
  <si>
    <t>ES3501826194700201509667</t>
  </si>
  <si>
    <t>Luis Miguel</t>
  </si>
  <si>
    <t>Alvez Ortiz</t>
  </si>
  <si>
    <t>Luis Miguel Alvez Ortiz</t>
  </si>
  <si>
    <t>ES6220950504309117082932</t>
  </si>
  <si>
    <t>Hildiana</t>
  </si>
  <si>
    <t>Carrera Zambrano</t>
  </si>
  <si>
    <t>Hildiana Carrera Zambrano</t>
  </si>
  <si>
    <t>ES4421003424991300646405</t>
  </si>
  <si>
    <t>Del Puerto Fernández</t>
  </si>
  <si>
    <t>ES3320803519913040017415</t>
  </si>
  <si>
    <t>Alamán Jaramillo</t>
  </si>
  <si>
    <t>ES4001829465670207116704</t>
  </si>
  <si>
    <t>Héctor Manuel</t>
  </si>
  <si>
    <t>Pérez Benito</t>
  </si>
  <si>
    <t>ES2801821294140205265251</t>
  </si>
  <si>
    <t>Atienza Ramos</t>
  </si>
  <si>
    <t>Mario Atienza Ramos</t>
  </si>
  <si>
    <t>ES0600492191822114092688</t>
  </si>
  <si>
    <t>Hernández Jorge</t>
  </si>
  <si>
    <t>Redondo Varas</t>
  </si>
  <si>
    <t>David Redondo Varas</t>
  </si>
  <si>
    <t>ES6314650340511726113168</t>
  </si>
  <si>
    <t>Jarabo González</t>
  </si>
  <si>
    <t>ES8121002214230200795923</t>
  </si>
  <si>
    <t>Arellano Bolaños</t>
  </si>
  <si>
    <t>Alberto Arellano Bolaños</t>
  </si>
  <si>
    <t>ES0421006077151300162504</t>
  </si>
  <si>
    <t>Calvo Moyano</t>
  </si>
  <si>
    <t>ES7720382458846000334043</t>
  </si>
  <si>
    <t>Rivera Polo</t>
  </si>
  <si>
    <t>Ivan</t>
  </si>
  <si>
    <t>Minguez Sánchez</t>
  </si>
  <si>
    <t>ES7021006826861300164134</t>
  </si>
  <si>
    <t>Del Pozo Delgado</t>
  </si>
  <si>
    <t>ES3230350394503940004882</t>
  </si>
  <si>
    <t>García Muñoz Jimeno</t>
  </si>
  <si>
    <t>ES4414650100961711956164</t>
  </si>
  <si>
    <t>Jaime Jesús</t>
  </si>
  <si>
    <t>Bonilla Sosa</t>
  </si>
  <si>
    <t>Jaime Jesús Bonilla Sosa</t>
  </si>
  <si>
    <t>Jesús Alberto</t>
  </si>
  <si>
    <t>Camacho Payán</t>
  </si>
  <si>
    <t>ES6921002947310200222105</t>
  </si>
  <si>
    <t>Megias Magan</t>
  </si>
  <si>
    <t>Argumánez Martínez</t>
  </si>
  <si>
    <t>ES2300305220830000056272</t>
  </si>
  <si>
    <t>Sanz Cano</t>
  </si>
  <si>
    <t>del Castillo Campos</t>
  </si>
  <si>
    <t>María Inmaculada</t>
  </si>
  <si>
    <t>Chaves de Alonso</t>
  </si>
  <si>
    <t>Rodríguez Casillas</t>
  </si>
  <si>
    <t>ES0400494481562090012544</t>
  </si>
  <si>
    <t>Arroyo Alfonso</t>
  </si>
  <si>
    <t>Alexandra Arroyo Alfonso</t>
  </si>
  <si>
    <t>ES0421002352611300129026</t>
  </si>
  <si>
    <t>Hanchuelo Román</t>
  </si>
  <si>
    <t>Minguela Medina</t>
  </si>
  <si>
    <t>Maroto Torrenova</t>
  </si>
  <si>
    <t>ES1921005766100100066675</t>
  </si>
  <si>
    <t>Navarro Hernández</t>
  </si>
  <si>
    <t>Daniel Navarro Hernández</t>
  </si>
  <si>
    <t>ES8614650350271726226823</t>
  </si>
  <si>
    <t>Romero Carrobles</t>
  </si>
  <si>
    <t>ES0700490801452210245490</t>
  </si>
  <si>
    <t>Blanco Fortes</t>
  </si>
  <si>
    <t>ES2300730100560426103778</t>
  </si>
  <si>
    <t>Calderón Villar</t>
  </si>
  <si>
    <t>ES2021003738562200050709</t>
  </si>
  <si>
    <t>del Moral Gutiérrez</t>
  </si>
  <si>
    <t>ES0421006826851300334151</t>
  </si>
  <si>
    <t>ES0521002214220200478307</t>
  </si>
  <si>
    <t>Gormaz Aparicio</t>
  </si>
  <si>
    <t>ES6221006308431300550215</t>
  </si>
  <si>
    <t>Nadir</t>
  </si>
  <si>
    <t>El Mokaddim</t>
  </si>
  <si>
    <t>Nadir El Mokaddim</t>
  </si>
  <si>
    <t>ES7621006826821300249194</t>
  </si>
  <si>
    <t>Iglesias López</t>
  </si>
  <si>
    <t>ES5401826167910208500339</t>
  </si>
  <si>
    <t>Moreno Calvo</t>
  </si>
  <si>
    <t>ES1921003703081300104640</t>
  </si>
  <si>
    <t>Petisco Lorenzo</t>
  </si>
  <si>
    <t>César Petisco Lorenzo</t>
  </si>
  <si>
    <t>ES1421001791320200140196</t>
  </si>
  <si>
    <t>Vicente Sánchez</t>
  </si>
  <si>
    <t>Adrián Vicente Sánchez</t>
  </si>
  <si>
    <t>ES0300490801432490373027</t>
  </si>
  <si>
    <t>Cristian Moisés</t>
  </si>
  <si>
    <t>Alemán Acosta</t>
  </si>
  <si>
    <t>ES5630670160603183247612</t>
  </si>
  <si>
    <t>Martín Ruda</t>
  </si>
  <si>
    <t>Godoy Barroso</t>
  </si>
  <si>
    <t>ES3101826167970208514233</t>
  </si>
  <si>
    <t>González Mellado</t>
  </si>
  <si>
    <t>Mínguez Ortega</t>
  </si>
  <si>
    <t>Herranz Muñoz</t>
  </si>
  <si>
    <t>ES2814650100911700874059</t>
  </si>
  <si>
    <t>Tornero García</t>
  </si>
  <si>
    <t>ES4400496720132795137086</t>
  </si>
  <si>
    <t>Francisco José</t>
  </si>
  <si>
    <t>Paniagua Garrido</t>
  </si>
  <si>
    <t>ES8221006001131300494119</t>
  </si>
  <si>
    <t>María  Luisa</t>
  </si>
  <si>
    <t>Capitán Lominchar</t>
  </si>
  <si>
    <t>ES1420859279710300050011</t>
  </si>
  <si>
    <t>Juan Camilo</t>
  </si>
  <si>
    <t>Ocampo Muñoz</t>
  </si>
  <si>
    <t>Juan Camilo Ocampo Muñoz</t>
  </si>
  <si>
    <t>ES1401821291880201581750</t>
  </si>
  <si>
    <t>Sánchez Herran</t>
  </si>
  <si>
    <t>Donoso López</t>
  </si>
  <si>
    <t>ES8314650100921737536498</t>
  </si>
  <si>
    <t>Sara Navarro Hernández</t>
  </si>
  <si>
    <t>Marco</t>
  </si>
  <si>
    <t>ES7100811545750001143823</t>
  </si>
  <si>
    <t>Martínez Pérez</t>
  </si>
  <si>
    <t>ES9621002214220200582593</t>
  </si>
  <si>
    <t>Mejías Faura</t>
  </si>
  <si>
    <t>Carlos Mejías Faura</t>
  </si>
  <si>
    <t>ES3201821294140206348766</t>
  </si>
  <si>
    <t>Nicolás</t>
  </si>
  <si>
    <t>Fernández Cabezas</t>
  </si>
  <si>
    <t>Laura Fernández Cabezas</t>
  </si>
  <si>
    <t>ES7521006233151300244509</t>
  </si>
  <si>
    <t>Prado Nieves</t>
  </si>
  <si>
    <t>Juan Antonio Prado Nieves</t>
  </si>
  <si>
    <t>ES7001826167950201524682</t>
  </si>
  <si>
    <t>Verdejo Romero</t>
  </si>
  <si>
    <t>Javier Verdejo Romero</t>
  </si>
  <si>
    <t>ES6620859262840330443074</t>
  </si>
  <si>
    <t>Dennys Francisco</t>
  </si>
  <si>
    <t>Machasilla Sánchez</t>
  </si>
  <si>
    <t>ES0521003125251300160604</t>
  </si>
  <si>
    <t>María Auxiliadora</t>
  </si>
  <si>
    <t>Castillo Roldán</t>
  </si>
  <si>
    <t>María Auxiliadora Castillo Roldán</t>
  </si>
  <si>
    <t>Izquierdo Izquierdo</t>
  </si>
  <si>
    <t>ES8300490801432490371393</t>
  </si>
  <si>
    <t>Esperanza</t>
  </si>
  <si>
    <t>Durán Galvez</t>
  </si>
  <si>
    <t>ES1114650100981756811012</t>
  </si>
  <si>
    <t>Silvia María</t>
  </si>
  <si>
    <t>Herranz Hernández</t>
  </si>
  <si>
    <t>ES1720382753696000013424</t>
  </si>
  <si>
    <t>Santos Plaza</t>
  </si>
  <si>
    <t>Almudena Santos Plaza</t>
  </si>
  <si>
    <t>ES2920382753693000388894</t>
  </si>
  <si>
    <t>Ferreras Arroyo</t>
  </si>
  <si>
    <t>Valenzuela Martínez</t>
  </si>
  <si>
    <t>ES2321004110452100170124</t>
  </si>
  <si>
    <t>Sandra Liliana</t>
  </si>
  <si>
    <t>Arguello Calderón</t>
  </si>
  <si>
    <t>ES1321002028020200094623</t>
  </si>
  <si>
    <t>Lopera Córdoba</t>
  </si>
  <si>
    <t>Carolina Lopera Córdoba</t>
  </si>
  <si>
    <t>Antonia Inmaculada</t>
  </si>
  <si>
    <t>Arias Camara</t>
  </si>
  <si>
    <t>ES6220000002245850975806</t>
  </si>
  <si>
    <t>CECAESMMXXX</t>
  </si>
  <si>
    <t>Carbajal Irazu</t>
  </si>
  <si>
    <t>ES5021006826820200035698</t>
  </si>
  <si>
    <t>Henao</t>
  </si>
  <si>
    <t>Morales Camilo</t>
  </si>
  <si>
    <t>Henao Morales Camilo</t>
  </si>
  <si>
    <t>ES5601825322220208187228</t>
  </si>
  <si>
    <t>Lara Caballero</t>
  </si>
  <si>
    <t>ES3000496527622395082346</t>
  </si>
  <si>
    <t>Lorena</t>
  </si>
  <si>
    <t>Sánchez Menese</t>
  </si>
  <si>
    <t>ES5021002028060200093373</t>
  </si>
  <si>
    <t>Padilla Hornedo</t>
  </si>
  <si>
    <t>ES3514650100931716064617</t>
  </si>
  <si>
    <t>Elena Mairal Palomera</t>
  </si>
  <si>
    <t>ES5501865001640509497831</t>
  </si>
  <si>
    <t>Pérez Medina</t>
  </si>
  <si>
    <t>ES5600494481542210004295</t>
  </si>
  <si>
    <t>Fernández Marcote Martínez</t>
  </si>
  <si>
    <t>Belén Fernández Marcote Martínez</t>
  </si>
  <si>
    <t>Tristán Burgos</t>
  </si>
  <si>
    <t>ES7821006701762200017711</t>
  </si>
  <si>
    <t>Martínez Valencia</t>
  </si>
  <si>
    <t>ES3100494481502610009467</t>
  </si>
  <si>
    <t>Teresa</t>
  </si>
  <si>
    <t>Huertas Sevillano</t>
  </si>
  <si>
    <t>Teresa Huertas Sevillano</t>
  </si>
  <si>
    <t>Correal González</t>
  </si>
  <si>
    <t>ES1021003738522100454007</t>
  </si>
  <si>
    <t>Jaime Eduardo</t>
  </si>
  <si>
    <t>Blanco Dominguez</t>
  </si>
  <si>
    <t>ES5620859279700330233667</t>
  </si>
  <si>
    <t>Gil Palomar</t>
  </si>
  <si>
    <t>Sonia Gil Palomar</t>
  </si>
  <si>
    <t>ES7900495149312716064355</t>
  </si>
  <si>
    <t>García Valenciano</t>
  </si>
  <si>
    <t>ES0821002992710200081932</t>
  </si>
  <si>
    <t>Perea Arrabal</t>
  </si>
  <si>
    <t>Eduardo Perea Arrabal</t>
  </si>
  <si>
    <t>Fernández Ureña</t>
  </si>
  <si>
    <t>ES0402390806780012641122</t>
  </si>
  <si>
    <t>Jiménez Calero</t>
  </si>
  <si>
    <t>Jiménez Iborra</t>
  </si>
  <si>
    <t>González González</t>
  </si>
  <si>
    <t>ES7901820957110208059410</t>
  </si>
  <si>
    <t>Rico Sánchez</t>
  </si>
  <si>
    <t>ES7601826167960208000730</t>
  </si>
  <si>
    <t>Macías Julián</t>
  </si>
  <si>
    <t>Fabio</t>
  </si>
  <si>
    <t>Hernández Villar</t>
  </si>
  <si>
    <t>ES7200492013502614001265</t>
  </si>
  <si>
    <t>Abdel Karim</t>
  </si>
  <si>
    <t>El Khattabil El Hamdi</t>
  </si>
  <si>
    <t>Abdel Karim El Khattabil El Hamdi</t>
  </si>
  <si>
    <t>ES4521006826820200026476</t>
  </si>
  <si>
    <t>Madrid Sancho</t>
  </si>
  <si>
    <t>Alberto Madrid Sancho</t>
  </si>
  <si>
    <t>ES8701280044940100028931</t>
  </si>
  <si>
    <t>Jose Manuel</t>
  </si>
  <si>
    <t>Ríos Sarmiento</t>
  </si>
  <si>
    <t>Jose Manuel Ríos Sarmiento</t>
  </si>
  <si>
    <t>Alonso Sierra</t>
  </si>
  <si>
    <t>Martín Regidor</t>
  </si>
  <si>
    <t>ES1600490390722291888309</t>
  </si>
  <si>
    <t>ES6001820957110201570646</t>
  </si>
  <si>
    <t>Coloma Rodríguez</t>
  </si>
  <si>
    <t>ES6221001655930100121787</t>
  </si>
  <si>
    <t>Tovar Bispo</t>
  </si>
  <si>
    <t>García Fuentes</t>
  </si>
  <si>
    <t>López Burgos</t>
  </si>
  <si>
    <t>ES6400495951352316321376</t>
  </si>
  <si>
    <t>Corrochano Peletero</t>
  </si>
  <si>
    <t>Roberto Corrochano Peletero</t>
  </si>
  <si>
    <t>ES5114650100971753577913</t>
  </si>
  <si>
    <t>Aida</t>
  </si>
  <si>
    <t>Martín Escribano</t>
  </si>
  <si>
    <t>ES5621004954062100139911</t>
  </si>
  <si>
    <t>Mario Valentín</t>
  </si>
  <si>
    <t>ES1301826167980208505778</t>
  </si>
  <si>
    <t>Juan Miguel</t>
  </si>
  <si>
    <t>Solano Jiménez</t>
  </si>
  <si>
    <t>ES8221006826830200030417</t>
  </si>
  <si>
    <t>de Juan Campos</t>
  </si>
  <si>
    <t>ES7920859262810330550172</t>
  </si>
  <si>
    <t>Calle Castro</t>
  </si>
  <si>
    <t>Gallo Valverde</t>
  </si>
  <si>
    <t>Emilio Gallo Valverde</t>
  </si>
  <si>
    <t>ES2900301772470003947271</t>
  </si>
  <si>
    <t>Nieto Sevilla</t>
  </si>
  <si>
    <t>Isabel Nieto Sevilla</t>
  </si>
  <si>
    <t>Aitor Martín</t>
  </si>
  <si>
    <t>Arriscado Fernández</t>
  </si>
  <si>
    <t>Aitor Martín Arriscado Fernández</t>
  </si>
  <si>
    <t>ES3821008222171300075690</t>
  </si>
  <si>
    <t>Gil Zapatero</t>
  </si>
  <si>
    <t>ES2221006173511300270270</t>
  </si>
  <si>
    <t>Martín Martín</t>
  </si>
  <si>
    <t>Ivan Martín Martín</t>
  </si>
  <si>
    <t>ES6321006826830200044242</t>
  </si>
  <si>
    <t>de la Rubia Salas</t>
  </si>
  <si>
    <t>ES5621003783962100222860</t>
  </si>
  <si>
    <t>Barios López</t>
  </si>
  <si>
    <t>ES4602340001019027160673</t>
  </si>
  <si>
    <t>CCOCESMMXXX</t>
  </si>
  <si>
    <t>Mata Fuentes</t>
  </si>
  <si>
    <t>Jesús Mata Fuentes</t>
  </si>
  <si>
    <t>ES2601826167990208509084</t>
  </si>
  <si>
    <t>Mara</t>
  </si>
  <si>
    <t>Agrelo Bermejo</t>
  </si>
  <si>
    <t>Mario Agrelo Bermejo</t>
  </si>
  <si>
    <t>ES4700815204190001059109</t>
  </si>
  <si>
    <t>Hernández Castro</t>
  </si>
  <si>
    <t>Vidal González</t>
  </si>
  <si>
    <t>ES7521001174021300582680</t>
  </si>
  <si>
    <t>José Delfín</t>
  </si>
  <si>
    <t>Valiente Pérez</t>
  </si>
  <si>
    <t>ES6201826167970201522303</t>
  </si>
  <si>
    <t>Borreguero Alegre</t>
  </si>
  <si>
    <t>Francisca Borreguero Alegre</t>
  </si>
  <si>
    <t>ES3121001791370100399589</t>
  </si>
  <si>
    <t>Rubio Gómez</t>
  </si>
  <si>
    <t>ES9421006226631300076974</t>
  </si>
  <si>
    <t>Pedro Jesús</t>
  </si>
  <si>
    <t>Cano Rodríguez</t>
  </si>
  <si>
    <t>David Jesús</t>
  </si>
  <si>
    <t>Ocon Osma</t>
  </si>
  <si>
    <t>ES8021003117431300279052</t>
  </si>
  <si>
    <t>Sánchez Riado</t>
  </si>
  <si>
    <t>ES0701821642000201508207</t>
  </si>
  <si>
    <t>Luis Alonso</t>
  </si>
  <si>
    <t>San José</t>
  </si>
  <si>
    <t>ES7400494481512790007761</t>
  </si>
  <si>
    <t>Muñoz Peña</t>
  </si>
  <si>
    <t>Dosi</t>
  </si>
  <si>
    <t>González Salgueiro</t>
  </si>
  <si>
    <t>ES1220382803393000703517</t>
  </si>
  <si>
    <t>Manjón Díaz</t>
  </si>
  <si>
    <t>ES4120382753613000125521</t>
  </si>
  <si>
    <t>León Rodríguez</t>
  </si>
  <si>
    <t>García del Río</t>
  </si>
  <si>
    <t>ES2820859712190330090181</t>
  </si>
  <si>
    <t>María Concepción</t>
  </si>
  <si>
    <t>Olayo Paradas</t>
  </si>
  <si>
    <t>ES7721003783992100032603</t>
  </si>
  <si>
    <t>Colado Buitrago</t>
  </si>
  <si>
    <t>Juana Colado Buitrago</t>
  </si>
  <si>
    <t>ES1920859715310330051387</t>
  </si>
  <si>
    <t>Rosa</t>
  </si>
  <si>
    <t>De la Fuente Calvo</t>
  </si>
  <si>
    <t>ES5400730100520817927350</t>
  </si>
  <si>
    <t>José Tomás</t>
  </si>
  <si>
    <t>Díaz Marcelo</t>
  </si>
  <si>
    <t>ES5520382993236000169640</t>
  </si>
  <si>
    <t>ES4214650100911707432268</t>
  </si>
  <si>
    <t>Herrero Ganso</t>
  </si>
  <si>
    <t>ES9214650100991702787101</t>
  </si>
  <si>
    <t>Álvarez López</t>
  </si>
  <si>
    <t>Peiró Rico</t>
  </si>
  <si>
    <t>Carmen Peiró Rico</t>
  </si>
  <si>
    <t>ES4921006826871300141765</t>
  </si>
  <si>
    <t>Emma Lucia</t>
  </si>
  <si>
    <t>Luque Pérez</t>
  </si>
  <si>
    <t>ES7301824464250201637555</t>
  </si>
  <si>
    <t>Álvarez Ponce</t>
  </si>
  <si>
    <t>ES0700812708020007258632</t>
  </si>
  <si>
    <t>Gordón Chiloeches</t>
  </si>
  <si>
    <t>José Luis Gordón Chiloeches</t>
  </si>
  <si>
    <t>Villar Pacheco</t>
  </si>
  <si>
    <t>Ignacio Villar Pacheco</t>
  </si>
  <si>
    <t>ES2620858195810330196106</t>
  </si>
  <si>
    <t>Navarro Grande</t>
  </si>
  <si>
    <t>ES9201826167910201515073</t>
  </si>
  <si>
    <t>Benítez De García</t>
  </si>
  <si>
    <t>ES5100494468262110015121</t>
  </si>
  <si>
    <t>Solís Alfonso</t>
  </si>
  <si>
    <t>ES9814650350241711624956</t>
  </si>
  <si>
    <t>Luengo Gordillo</t>
  </si>
  <si>
    <t>ES0701826167960208515199</t>
  </si>
  <si>
    <t>Sobrino Ferrero</t>
  </si>
  <si>
    <t>Irene Sobrino Ferrero</t>
  </si>
  <si>
    <t>Calderón Izquierdo</t>
  </si>
  <si>
    <t>ES4900491042052610000938</t>
  </si>
  <si>
    <t>Calle Fernández</t>
  </si>
  <si>
    <t>ES6914650100911706343248</t>
  </si>
  <si>
    <t>Izquierdo Blanco</t>
  </si>
  <si>
    <t>Juan Izquierdo Blanco</t>
  </si>
  <si>
    <t>ES9620381017803005502914</t>
  </si>
  <si>
    <t>Montalban Jiménez</t>
  </si>
  <si>
    <t>ES2221003988911300697854</t>
  </si>
  <si>
    <t>Rubén Jesús</t>
  </si>
  <si>
    <t>Ballesteros Rodríguez</t>
  </si>
  <si>
    <t>ES0514650100981700733092</t>
  </si>
  <si>
    <t>Andred Lorena</t>
  </si>
  <si>
    <t>Álvarez Agudelo</t>
  </si>
  <si>
    <t>ES7720382993243000514714</t>
  </si>
  <si>
    <t>Blázquez Paz</t>
  </si>
  <si>
    <t>ES3501826167900201503441</t>
  </si>
  <si>
    <t>Torres Elvira</t>
  </si>
  <si>
    <t>Verónica Torres Elvira</t>
  </si>
  <si>
    <t>ES9301820883150201562401</t>
  </si>
  <si>
    <t>Álvarez Sánchez</t>
  </si>
  <si>
    <t>Cañizares Santos</t>
  </si>
  <si>
    <t>ES3821006826891300055923</t>
  </si>
  <si>
    <t>María Emilia</t>
  </si>
  <si>
    <t>Gutiérrez Zuazua</t>
  </si>
  <si>
    <t>Arantxa</t>
  </si>
  <si>
    <t>Arantxa Pérez Medina</t>
  </si>
  <si>
    <t>ES6200495178082316558295</t>
  </si>
  <si>
    <t>Julio</t>
  </si>
  <si>
    <t>Fuentes Rodríguez</t>
  </si>
  <si>
    <t>ES8901288700130104718851</t>
  </si>
  <si>
    <t>Del Rey Ramírez</t>
  </si>
  <si>
    <t>Alain</t>
  </si>
  <si>
    <t>Henault</t>
  </si>
  <si>
    <t>Alain Henault</t>
  </si>
  <si>
    <t>ES9601821274710201524145</t>
  </si>
  <si>
    <t>Gil Belmonte</t>
  </si>
  <si>
    <t>Yolanda Gil Belmonte</t>
  </si>
  <si>
    <t>ES1821000933461300179022</t>
  </si>
  <si>
    <t>Muñoz Gómez</t>
  </si>
  <si>
    <t>ES6321005330850100404690</t>
  </si>
  <si>
    <t>De Castro Muñoz</t>
  </si>
  <si>
    <t>ES8700750212710700944406</t>
  </si>
  <si>
    <t>Yessica Lorena</t>
  </si>
  <si>
    <t>Corredor Figueredo</t>
  </si>
  <si>
    <t>Yessica Lorena Corredor Figueredo</t>
  </si>
  <si>
    <t>ES7721009721742200588507</t>
  </si>
  <si>
    <t>Moya Sánchez Aranzueque</t>
  </si>
  <si>
    <t>ES8321006826811300218853</t>
  </si>
  <si>
    <t>Vázquez Martínez</t>
  </si>
  <si>
    <t>Pamela</t>
  </si>
  <si>
    <t>Delli Przychodny</t>
  </si>
  <si>
    <t>ES7614650350211735473240</t>
  </si>
  <si>
    <t>José Esteban</t>
  </si>
  <si>
    <t>Robledo Ramírez</t>
  </si>
  <si>
    <t>ES5121003773112200127236</t>
  </si>
  <si>
    <t>Fernández González</t>
  </si>
  <si>
    <t>ES4920858195810330006833</t>
  </si>
  <si>
    <t>Sorroukh</t>
  </si>
  <si>
    <t>Mohamed Sorroukh</t>
  </si>
  <si>
    <t>Luis Fernando</t>
  </si>
  <si>
    <t>Carballo Pascual</t>
  </si>
  <si>
    <t>Luis Fernando Carballo Pascual</t>
  </si>
  <si>
    <t>Sánchez Arjona</t>
  </si>
  <si>
    <t>ES7700492116272214002811</t>
  </si>
  <si>
    <t>Cano López</t>
  </si>
  <si>
    <t>ES9601826167950208500551</t>
  </si>
  <si>
    <t>Merchán Ruiz</t>
  </si>
  <si>
    <t>ES0800730100560631311428</t>
  </si>
  <si>
    <t>ES4520382908143000201094</t>
  </si>
  <si>
    <t>Gutiérrez Martínez</t>
  </si>
  <si>
    <t>ES3714650100911704514889</t>
  </si>
  <si>
    <t>Pedraza Maroto</t>
  </si>
  <si>
    <t>ES6721004954022100016719</t>
  </si>
  <si>
    <t>Blas Fernández</t>
  </si>
  <si>
    <t>Conde Del Castillo</t>
  </si>
  <si>
    <t>ES8400490801432410259172</t>
  </si>
  <si>
    <t>Sara Ru</t>
  </si>
  <si>
    <t>Poyato Muñoz</t>
  </si>
  <si>
    <t>ES8321006826861300244604</t>
  </si>
  <si>
    <t>López Aguilera</t>
  </si>
  <si>
    <t>ES4021002211990200811808</t>
  </si>
  <si>
    <t>Díaz Lago</t>
  </si>
  <si>
    <t>LLorente Ruíz</t>
  </si>
  <si>
    <t>ES9614650100931720454127</t>
  </si>
  <si>
    <t>Serrano Frias</t>
  </si>
  <si>
    <t>ES1030810265820017423823</t>
  </si>
  <si>
    <t>López De Gregorio</t>
  </si>
  <si>
    <t>Raquel López De Gregorio</t>
  </si>
  <si>
    <t>ES0701829059280201534558</t>
  </si>
  <si>
    <t>Megías Magán</t>
  </si>
  <si>
    <t>Itziar Salgado Heras</t>
  </si>
  <si>
    <t>Vinot Pérez</t>
  </si>
  <si>
    <t>Alejandro Vinot Pérez</t>
  </si>
  <si>
    <t>Pérez Torres</t>
  </si>
  <si>
    <t>ES4700494481552110013413</t>
  </si>
  <si>
    <t>Rodríguez Navarro</t>
  </si>
  <si>
    <t>ES3021004261912100095301</t>
  </si>
  <si>
    <t>Ortega Pujol</t>
  </si>
  <si>
    <t>ES4821004546811300298854</t>
  </si>
  <si>
    <t>Cárdenas Vázquez</t>
  </si>
  <si>
    <t>Diego Cárdenas Vázquez</t>
  </si>
  <si>
    <t>ES9321006308411300022560</t>
  </si>
  <si>
    <t>Benítez Reina</t>
  </si>
  <si>
    <t>ES3920950504309118723616</t>
  </si>
  <si>
    <t>Eugenio</t>
  </si>
  <si>
    <t>Izquierdo Cuadrado</t>
  </si>
  <si>
    <t>Eugenio Izquierdo Cuadrado</t>
  </si>
  <si>
    <t>Muñoz Jiménez</t>
  </si>
  <si>
    <t>María Lourdes</t>
  </si>
  <si>
    <t>Ruiz Hernández</t>
  </si>
  <si>
    <t>ES4201826167980201593327</t>
  </si>
  <si>
    <t>Martín</t>
  </si>
  <si>
    <t>Gómez Alguacil</t>
  </si>
  <si>
    <t>ES3920382753623000092043</t>
  </si>
  <si>
    <t>Carlos Sobrino Muñoz</t>
  </si>
  <si>
    <t>ES1600490801412690395039</t>
  </si>
  <si>
    <t>ES8301822651510203849596</t>
  </si>
  <si>
    <t>Serrano Hermoso</t>
  </si>
  <si>
    <t>Javier Blázquez Ramírez</t>
  </si>
  <si>
    <t>ES0900494481582910017958</t>
  </si>
  <si>
    <t>Chozas Nuevo</t>
  </si>
  <si>
    <t>Natalia Chozas Nuevo</t>
  </si>
  <si>
    <t>ES2201825322240204699040</t>
  </si>
  <si>
    <t>Galindo Pan</t>
  </si>
  <si>
    <t>Juan Antonio Galindo Pan</t>
  </si>
  <si>
    <t>ES8821004218492200105950</t>
  </si>
  <si>
    <t>Luz María</t>
  </si>
  <si>
    <t>Muñoz Pose</t>
  </si>
  <si>
    <t>ES2820382753633000278723</t>
  </si>
  <si>
    <t>Pérez Escolar</t>
  </si>
  <si>
    <t>ES7020859758670330286339</t>
  </si>
  <si>
    <t>Martínez Martínez</t>
  </si>
  <si>
    <t>ES7401826167920201519228</t>
  </si>
  <si>
    <t>ES5800490676042710268431</t>
  </si>
  <si>
    <t>Leticia</t>
  </si>
  <si>
    <t>Gómez Rodríguez</t>
  </si>
  <si>
    <t>ES8221005686280200064116</t>
  </si>
  <si>
    <t>Marugán Ruiz</t>
  </si>
  <si>
    <t>ES7621006826851300151659</t>
  </si>
  <si>
    <t>Torres Manzanares</t>
  </si>
  <si>
    <t>ES4521006826851300367557</t>
  </si>
  <si>
    <t>Victoria</t>
  </si>
  <si>
    <t>Manzanero García</t>
  </si>
  <si>
    <t>Nieto Vázquez</t>
  </si>
  <si>
    <t>ES8320382803314500086145</t>
  </si>
  <si>
    <t>Juan Tomás</t>
  </si>
  <si>
    <t>Pedraza Moya</t>
  </si>
  <si>
    <t>ES3030810008083615477720</t>
  </si>
  <si>
    <t>Rodríguez Lázaro</t>
  </si>
  <si>
    <t>ES6321001694350200301448</t>
  </si>
  <si>
    <t>Jose Luis</t>
  </si>
  <si>
    <t>Blanco De Mingo</t>
  </si>
  <si>
    <t>ES9701822782590201544957</t>
  </si>
  <si>
    <t>Lobato León</t>
  </si>
  <si>
    <t>Victor Manuel</t>
  </si>
  <si>
    <t>Chávez Contreras</t>
  </si>
  <si>
    <t>Oviedo Sanguino</t>
  </si>
  <si>
    <t>ES4300190334504010030020</t>
  </si>
  <si>
    <t>Moreno Campos</t>
  </si>
  <si>
    <t>Gómez Vicente</t>
  </si>
  <si>
    <t>ES4000490676082310250744</t>
  </si>
  <si>
    <t>Benitez De Gracia</t>
  </si>
  <si>
    <t>Noelia Benitez De Gracia</t>
  </si>
  <si>
    <t>ES3700815204170001245433</t>
  </si>
  <si>
    <t>Aldana Garzón</t>
  </si>
  <si>
    <t>ES5301824904700202839111</t>
  </si>
  <si>
    <t>Durán Martín Nieto</t>
  </si>
  <si>
    <t>ES5801820957170208578735</t>
  </si>
  <si>
    <t>María Flor</t>
  </si>
  <si>
    <t>Sánchez Cuenca</t>
  </si>
  <si>
    <t>ES9101826167960201506310</t>
  </si>
  <si>
    <t>Cayetana</t>
  </si>
  <si>
    <t>Zarraute Tejero</t>
  </si>
  <si>
    <t>ES8400301095710001246271</t>
  </si>
  <si>
    <t>García Portela</t>
  </si>
  <si>
    <t>ES8400493602722214011540</t>
  </si>
  <si>
    <t>Herrera del Río</t>
  </si>
  <si>
    <t>Adriana</t>
  </si>
  <si>
    <t>Gómez-Rico Martínez</t>
  </si>
  <si>
    <t>Eliecer</t>
  </si>
  <si>
    <t>Martín Juarez</t>
  </si>
  <si>
    <t>Eliecer Martín Juarez</t>
  </si>
  <si>
    <t>ES0201829465670200471239</t>
  </si>
  <si>
    <t>Sevilla Gómez</t>
  </si>
  <si>
    <t>ES5800810392030001205429</t>
  </si>
  <si>
    <t>ES3121006826811300091555</t>
  </si>
  <si>
    <t>Medina Rosado</t>
  </si>
  <si>
    <t>Francisca Medina Rosado</t>
  </si>
  <si>
    <t>ES2701826167980201523757</t>
  </si>
  <si>
    <t>Soria García</t>
  </si>
  <si>
    <t>Antonio Soria García</t>
  </si>
  <si>
    <t>ES7501825322270204217789</t>
  </si>
  <si>
    <t>ES5421002904010266617548</t>
  </si>
  <si>
    <t>Díaz Serrano</t>
  </si>
  <si>
    <t>ES6115632626323264099964</t>
  </si>
  <si>
    <t>Izquierdo Riolobos</t>
  </si>
  <si>
    <t>ES9801826167900201512395</t>
  </si>
  <si>
    <t>Camacho García</t>
  </si>
  <si>
    <t>ES9100493806282194014871</t>
  </si>
  <si>
    <t>Ballesteros Plaza</t>
  </si>
  <si>
    <t>Noemi</t>
  </si>
  <si>
    <t>Grande Díez</t>
  </si>
  <si>
    <t>Chaves Aragón</t>
  </si>
  <si>
    <t>ES2414650100961749161844</t>
  </si>
  <si>
    <t>Muriel Sánchez-Montañez</t>
  </si>
  <si>
    <t>ES3301825322210200450971</t>
  </si>
  <si>
    <t>Curras Cabreros</t>
  </si>
  <si>
    <t>Escribano Santos</t>
  </si>
  <si>
    <t>ES4720382753613000080890</t>
  </si>
  <si>
    <t>Cuevas Del Valle</t>
  </si>
  <si>
    <t>Mateo Pérez</t>
  </si>
  <si>
    <t>Mónica Mateo Pérez</t>
  </si>
  <si>
    <t>ES6001821932480201610584</t>
  </si>
  <si>
    <t>Hanjun</t>
  </si>
  <si>
    <t>Zhu</t>
  </si>
  <si>
    <t>ES9420858195810330219908</t>
  </si>
  <si>
    <t>Sánchez Ordóñez</t>
  </si>
  <si>
    <t>ES2221006123981300415482</t>
  </si>
  <si>
    <t>Peña de Castro</t>
  </si>
  <si>
    <t>Teseo Mario</t>
  </si>
  <si>
    <t>Teseo Mario Álvaro Linares</t>
  </si>
  <si>
    <t>Morais Lamela</t>
  </si>
  <si>
    <t>Jorge Morais Lamela</t>
  </si>
  <si>
    <t>ES0201820957150202139817</t>
  </si>
  <si>
    <t>Anguita Aragón</t>
  </si>
  <si>
    <t>ES4620859262880330264661</t>
  </si>
  <si>
    <t>Sánchez Adán</t>
  </si>
  <si>
    <t>ES4301821641680201623587</t>
  </si>
  <si>
    <t>Yered</t>
  </si>
  <si>
    <t>Fernández Vázquez</t>
  </si>
  <si>
    <t>ES7321007035341300061894</t>
  </si>
  <si>
    <t>Drozd Sánchez</t>
  </si>
  <si>
    <t>España López</t>
  </si>
  <si>
    <t>Francisco Javier España López</t>
  </si>
  <si>
    <t>Domínguez Mateo</t>
  </si>
  <si>
    <t>ES5000490289712510086827</t>
  </si>
  <si>
    <t>Tiberiu</t>
  </si>
  <si>
    <t>Sofian</t>
  </si>
  <si>
    <t>ES1701821274770201594531</t>
  </si>
  <si>
    <t>ES1001829465640208715078</t>
  </si>
  <si>
    <t>Milagrosa</t>
  </si>
  <si>
    <t>Rodríguez Pecho</t>
  </si>
  <si>
    <t>ES9721000079890201708519</t>
  </si>
  <si>
    <t>González Ruiz</t>
  </si>
  <si>
    <t>ES6121006826810200065619</t>
  </si>
  <si>
    <t>López Valiente</t>
  </si>
  <si>
    <t>Marta López Valiente</t>
  </si>
  <si>
    <t>ES5300495191332516465337</t>
  </si>
  <si>
    <t>Fernández Castillo</t>
  </si>
  <si>
    <t>ES4701826167910208507934</t>
  </si>
  <si>
    <t>Rebollos Sierra</t>
  </si>
  <si>
    <t>ES1614650350231752033577</t>
  </si>
  <si>
    <t>Rodríguez López</t>
  </si>
  <si>
    <t>María Dolores Rodríguez López</t>
  </si>
  <si>
    <t>ES2700494481542290002948</t>
  </si>
  <si>
    <t>Fernández Álvarez</t>
  </si>
  <si>
    <t>ES5420382800153001706485</t>
  </si>
  <si>
    <t>Serrano Mayor</t>
  </si>
  <si>
    <t>Eugenio Serrano Mayor</t>
  </si>
  <si>
    <t>ES6214650100911701313148</t>
  </si>
  <si>
    <t>Vázquez Salado</t>
  </si>
  <si>
    <t>Gema Vázquez Salado</t>
  </si>
  <si>
    <t>Fernández Navarro</t>
  </si>
  <si>
    <t>ES8800730100590573982356</t>
  </si>
  <si>
    <t>ES0501826167950201521584</t>
  </si>
  <si>
    <t>Domingo Domingo</t>
  </si>
  <si>
    <t>Kelly Katherine</t>
  </si>
  <si>
    <t>Lizarazo Gallego</t>
  </si>
  <si>
    <t>ES6601825322240206029476</t>
  </si>
  <si>
    <t>David Berdegue Bejarano</t>
  </si>
  <si>
    <t>ES7101820957100202127568</t>
  </si>
  <si>
    <t>Montalvo Barroso</t>
  </si>
  <si>
    <t>Beatriz Montalvo Barroso</t>
  </si>
  <si>
    <t>ES1201826167910208505945</t>
  </si>
  <si>
    <t>Ruth</t>
  </si>
  <si>
    <t>Montero Morcillo</t>
  </si>
  <si>
    <t>Ruth Montero Morcillo</t>
  </si>
  <si>
    <t>ES9800496720132716044060</t>
  </si>
  <si>
    <t>Moreno Moya</t>
  </si>
  <si>
    <t>Pedro Moreno Moya</t>
  </si>
  <si>
    <t>Otero Gómez</t>
  </si>
  <si>
    <t>ES8300496720192195132211 </t>
  </si>
  <si>
    <t>ES7801826167910201524637</t>
  </si>
  <si>
    <t>ES9500490566192110550533</t>
  </si>
  <si>
    <t>de la Cruz Chamorro</t>
  </si>
  <si>
    <t>ES6001826167900201530636</t>
  </si>
  <si>
    <t>Agudo Romero</t>
  </si>
  <si>
    <t>ES1921006308441300228803</t>
  </si>
  <si>
    <t>Peinado Martín Loeches</t>
  </si>
  <si>
    <t>ES9700814208600006349044</t>
  </si>
  <si>
    <t>Alonso Martín</t>
  </si>
  <si>
    <t>ES0500730100500548760023</t>
  </si>
  <si>
    <t>Martínez Espinazo</t>
  </si>
  <si>
    <t>ES8521002214220200327681</t>
  </si>
  <si>
    <t>Pezuela Felipe</t>
  </si>
  <si>
    <t>Ismael Pezuela Felipe</t>
  </si>
  <si>
    <t>ES9501824470140201629056</t>
  </si>
  <si>
    <t>Sande Paniagua</t>
  </si>
  <si>
    <t>Raquel Sande Paniagua</t>
  </si>
  <si>
    <t>ES1321005158170200065622</t>
  </si>
  <si>
    <t>José Carlos</t>
  </si>
  <si>
    <t>Peñalver Godoy</t>
  </si>
  <si>
    <t>María Del Castañar</t>
  </si>
  <si>
    <t>Ruiz Ortega</t>
  </si>
  <si>
    <t>Miguel Ruiz Ortega</t>
  </si>
  <si>
    <t>ES7815830001129049863354</t>
  </si>
  <si>
    <t>Lara Asia</t>
  </si>
  <si>
    <t>González Gil</t>
  </si>
  <si>
    <t>ES2121003329831300402966</t>
  </si>
  <si>
    <t>Márquez Hurtado</t>
  </si>
  <si>
    <t>ES2914650100951718914875</t>
  </si>
  <si>
    <t>ES9821001694350100721394</t>
  </si>
  <si>
    <t>Poderoso Delgado</t>
  </si>
  <si>
    <t>ES8800494481582910016633</t>
  </si>
  <si>
    <t>Duque Batalla</t>
  </si>
  <si>
    <t>ES3921006826890200114705</t>
  </si>
  <si>
    <t>Paniagua Asensio</t>
  </si>
  <si>
    <t>Cristina Paniagua Asensio</t>
  </si>
  <si>
    <t>ES8400493156362294077094</t>
  </si>
  <si>
    <t>Ferreras Pérez</t>
  </si>
  <si>
    <t>ES7700812804660002573163</t>
  </si>
  <si>
    <t>García Lozano</t>
  </si>
  <si>
    <t>Juan José García Lozano</t>
  </si>
  <si>
    <t>Sánchez Seco Herráiz</t>
  </si>
  <si>
    <t>ES4814650100961743644634</t>
  </si>
  <si>
    <t>Alcázar Albacete</t>
  </si>
  <si>
    <t>ES1502390806763709750529</t>
  </si>
  <si>
    <t>Martín González</t>
  </si>
  <si>
    <t>ES3301280044960100073164</t>
  </si>
  <si>
    <t>Clemente</t>
  </si>
  <si>
    <t>De Frutos García</t>
  </si>
  <si>
    <t>ES3021002550441300153829</t>
  </si>
  <si>
    <t>Maria Cristina</t>
  </si>
  <si>
    <t>Moya Martín</t>
  </si>
  <si>
    <t>Morais Ferreira</t>
  </si>
  <si>
    <t>ES5030810231885000435080</t>
  </si>
  <si>
    <t>ERSVES22</t>
  </si>
  <si>
    <t>Jimenez Blázquez</t>
  </si>
  <si>
    <t>Nicolás Jimenez Blázquez</t>
  </si>
  <si>
    <t>ES9021002867440110310649</t>
  </si>
  <si>
    <t>María Catalina</t>
  </si>
  <si>
    <t>Velasco Terán</t>
  </si>
  <si>
    <t>ES5121001723130200191391</t>
  </si>
  <si>
    <t>Alcázar Moreno</t>
  </si>
  <si>
    <t>Marilyn Juliana</t>
  </si>
  <si>
    <t>Salazar Villalta</t>
  </si>
  <si>
    <t>ES8302359150340188576821</t>
  </si>
  <si>
    <t>PICHESMMXXX</t>
  </si>
  <si>
    <t>53422901</t>
  </si>
  <si>
    <t>75875876</t>
  </si>
  <si>
    <t>53719097</t>
  </si>
  <si>
    <t>49067476</t>
  </si>
  <si>
    <t>52375704</t>
  </si>
  <si>
    <t>53907289</t>
  </si>
  <si>
    <t>54240803</t>
  </si>
  <si>
    <t>54522953</t>
  </si>
  <si>
    <t>60368924</t>
  </si>
  <si>
    <t>50195989</t>
  </si>
  <si>
    <t>53909010</t>
  </si>
  <si>
    <t>46833322</t>
  </si>
  <si>
    <t>52373992</t>
  </si>
  <si>
    <t>55001074</t>
  </si>
  <si>
    <t>52378952</t>
  </si>
  <si>
    <t>53903495</t>
  </si>
  <si>
    <t>53900188</t>
  </si>
  <si>
    <t>54033867</t>
  </si>
  <si>
    <t>2626298</t>
  </si>
  <si>
    <t>53905149</t>
  </si>
  <si>
    <t>53048002</t>
  </si>
  <si>
    <t>52378749</t>
  </si>
  <si>
    <t>54523350</t>
  </si>
  <si>
    <t>2048918</t>
  </si>
  <si>
    <t>47306574</t>
  </si>
  <si>
    <t>52371071</t>
  </si>
  <si>
    <t>53040828</t>
  </si>
  <si>
    <t>49053169</t>
  </si>
  <si>
    <t>8033692</t>
  </si>
  <si>
    <t>52372914</t>
  </si>
  <si>
    <t>54035792</t>
  </si>
  <si>
    <t>52125177</t>
  </si>
  <si>
    <t>53717096</t>
  </si>
  <si>
    <t>53721708</t>
  </si>
  <si>
    <t>53715248</t>
  </si>
  <si>
    <t>8933111</t>
  </si>
  <si>
    <t>6257919</t>
  </si>
  <si>
    <t>49066620</t>
  </si>
  <si>
    <t>80149030</t>
  </si>
  <si>
    <t>53908423</t>
  </si>
  <si>
    <t>53039126</t>
  </si>
  <si>
    <t>53719817</t>
  </si>
  <si>
    <t>47318077</t>
  </si>
  <si>
    <t>54300641</t>
  </si>
  <si>
    <t>55002557</t>
  </si>
  <si>
    <t>3269115</t>
  </si>
  <si>
    <t>3850182</t>
  </si>
  <si>
    <t>1864562</t>
  </si>
  <si>
    <t>53105066</t>
  </si>
  <si>
    <t>54033223</t>
  </si>
  <si>
    <t>54035225</t>
  </si>
  <si>
    <t>53717631</t>
  </si>
  <si>
    <t>53908803</t>
  </si>
  <si>
    <t>54032034</t>
  </si>
  <si>
    <t>54406031</t>
  </si>
  <si>
    <t>54301449</t>
  </si>
  <si>
    <t>53719321</t>
  </si>
  <si>
    <t>53721486</t>
  </si>
  <si>
    <t>53721016</t>
  </si>
  <si>
    <t>54302915</t>
  </si>
  <si>
    <t>53035481</t>
  </si>
  <si>
    <t>54035482</t>
  </si>
  <si>
    <t>50719486</t>
  </si>
  <si>
    <t>52095189</t>
  </si>
  <si>
    <t>49018534</t>
  </si>
  <si>
    <t>53459174</t>
  </si>
  <si>
    <t>50162396</t>
  </si>
  <si>
    <t>48899419</t>
  </si>
  <si>
    <t>52371380</t>
  </si>
  <si>
    <t>53907776</t>
  </si>
  <si>
    <t>53909830</t>
  </si>
  <si>
    <t>53903318</t>
  </si>
  <si>
    <t>50337856</t>
  </si>
  <si>
    <t>54243142</t>
  </si>
  <si>
    <t>79265956</t>
  </si>
  <si>
    <t>53900595</t>
  </si>
  <si>
    <t>119093</t>
  </si>
  <si>
    <t>46894516</t>
  </si>
  <si>
    <t>49586188</t>
  </si>
  <si>
    <t>53909164</t>
  </si>
  <si>
    <t>54521219</t>
  </si>
  <si>
    <t>52371072</t>
  </si>
  <si>
    <t>47319405</t>
  </si>
  <si>
    <t>33526943</t>
  </si>
  <si>
    <t>11974232</t>
  </si>
  <si>
    <t>52096930</t>
  </si>
  <si>
    <t>52013340</t>
  </si>
  <si>
    <t>50191599</t>
  </si>
  <si>
    <t>54402058</t>
  </si>
  <si>
    <t>50182760</t>
  </si>
  <si>
    <t>51550661</t>
  </si>
  <si>
    <t>45140369</t>
  </si>
  <si>
    <t>51515347</t>
  </si>
  <si>
    <t>50865872</t>
  </si>
  <si>
    <t>53902365</t>
  </si>
  <si>
    <t>54035508</t>
  </si>
  <si>
    <t>54303590</t>
  </si>
  <si>
    <t>43204937</t>
  </si>
  <si>
    <t>50173669</t>
  </si>
  <si>
    <t>50728131</t>
  </si>
  <si>
    <t>49065377</t>
  </si>
  <si>
    <t>55001075</t>
  </si>
  <si>
    <t>48204214</t>
  </si>
  <si>
    <t>53458991</t>
  </si>
  <si>
    <t>47028318</t>
  </si>
  <si>
    <t>53048229</t>
  </si>
  <si>
    <t>53042693</t>
  </si>
  <si>
    <t>50219518</t>
  </si>
  <si>
    <t>559595669</t>
  </si>
  <si>
    <t>70988068</t>
  </si>
  <si>
    <t>54400480</t>
  </si>
  <si>
    <t>49100177</t>
  </si>
  <si>
    <t>52188454</t>
  </si>
  <si>
    <t>54301409</t>
  </si>
  <si>
    <t>9453851</t>
  </si>
  <si>
    <t>53718644</t>
  </si>
  <si>
    <t>53419870</t>
  </si>
  <si>
    <t>52129625</t>
  </si>
  <si>
    <t>12399759</t>
  </si>
  <si>
    <t>52373272</t>
  </si>
  <si>
    <t>26508048</t>
  </si>
  <si>
    <t>70742035</t>
  </si>
  <si>
    <t>52128973</t>
  </si>
  <si>
    <t>53416742</t>
  </si>
  <si>
    <t>53454727</t>
  </si>
  <si>
    <t>53721442</t>
  </si>
  <si>
    <t>2268281</t>
  </si>
  <si>
    <t>3169787</t>
  </si>
  <si>
    <t>53455622</t>
  </si>
  <si>
    <t>54119661</t>
  </si>
  <si>
    <t>50465453</t>
  </si>
  <si>
    <t>50056065</t>
  </si>
  <si>
    <t>221937</t>
  </si>
  <si>
    <t>50209629</t>
  </si>
  <si>
    <t>52185408</t>
  </si>
  <si>
    <t>30257089</t>
  </si>
  <si>
    <t>49154854</t>
  </si>
  <si>
    <t>53039719</t>
  </si>
  <si>
    <t>53416493</t>
  </si>
  <si>
    <t>47301771</t>
  </si>
  <si>
    <t>52093755</t>
  </si>
  <si>
    <t>49015317</t>
  </si>
  <si>
    <t>49144252</t>
  </si>
  <si>
    <t>52508232</t>
  </si>
  <si>
    <t>53902672</t>
  </si>
  <si>
    <t>52980215</t>
  </si>
  <si>
    <t>49841957</t>
  </si>
  <si>
    <t>11853400</t>
  </si>
  <si>
    <t>53901361</t>
  </si>
  <si>
    <t>52372715</t>
  </si>
  <si>
    <t>52093403</t>
  </si>
  <si>
    <t>3927030</t>
  </si>
  <si>
    <t>8934949</t>
  </si>
  <si>
    <t>47310866</t>
  </si>
  <si>
    <t>49594585</t>
  </si>
  <si>
    <t>49102146</t>
  </si>
  <si>
    <t>70804778</t>
  </si>
  <si>
    <t>53424661</t>
  </si>
  <si>
    <t>52093912</t>
  </si>
  <si>
    <t>53417617</t>
  </si>
  <si>
    <t>47302289</t>
  </si>
  <si>
    <t>52128772</t>
  </si>
  <si>
    <t>47037513</t>
  </si>
  <si>
    <t>53445964</t>
  </si>
  <si>
    <t>55004318</t>
  </si>
  <si>
    <t>2076279</t>
  </si>
  <si>
    <t>51158313</t>
  </si>
  <si>
    <t>53903230</t>
  </si>
  <si>
    <t>54036285</t>
  </si>
  <si>
    <t>54035079</t>
  </si>
  <si>
    <t>49053825</t>
  </si>
  <si>
    <t>50206954</t>
  </si>
  <si>
    <t>54239030</t>
  </si>
  <si>
    <t>53459335</t>
  </si>
  <si>
    <t>49594554</t>
  </si>
  <si>
    <t>47490774</t>
  </si>
  <si>
    <t>9206398</t>
  </si>
  <si>
    <t>49841666</t>
  </si>
  <si>
    <t>51496373</t>
  </si>
  <si>
    <t>49004372</t>
  </si>
  <si>
    <t>49143839</t>
  </si>
  <si>
    <t>8032311</t>
  </si>
  <si>
    <t>53905020</t>
  </si>
  <si>
    <t>5542674</t>
  </si>
  <si>
    <t>48999899</t>
  </si>
  <si>
    <t>50316206</t>
  </si>
  <si>
    <t>53718418</t>
  </si>
  <si>
    <t>7259053</t>
  </si>
  <si>
    <t>50575327</t>
  </si>
  <si>
    <t>54242836</t>
  </si>
  <si>
    <t>53907628</t>
  </si>
  <si>
    <t>53905666</t>
  </si>
  <si>
    <t>52373108</t>
  </si>
  <si>
    <t>50356529</t>
  </si>
  <si>
    <t>53044416</t>
  </si>
  <si>
    <t>53044862</t>
  </si>
  <si>
    <t>54402769</t>
  </si>
  <si>
    <t>50086979</t>
  </si>
  <si>
    <t>53040083</t>
  </si>
  <si>
    <t>53416217</t>
  </si>
  <si>
    <t>53457040</t>
  </si>
  <si>
    <t>75245252</t>
  </si>
  <si>
    <t>47587742</t>
  </si>
  <si>
    <t>52120548</t>
  </si>
  <si>
    <t>534558052</t>
  </si>
  <si>
    <t>47399320</t>
  </si>
  <si>
    <t>54336100</t>
  </si>
  <si>
    <t>52099324</t>
  </si>
  <si>
    <t>52096999</t>
  </si>
  <si>
    <t>53901215</t>
  </si>
  <si>
    <t>54400764</t>
  </si>
  <si>
    <t>1104932</t>
  </si>
  <si>
    <t>53456892</t>
  </si>
  <si>
    <t>54522629</t>
  </si>
  <si>
    <t>53454529</t>
  </si>
  <si>
    <t>2567834</t>
  </si>
  <si>
    <t>53039917</t>
  </si>
  <si>
    <t>53455438</t>
  </si>
  <si>
    <t>7872070</t>
  </si>
  <si>
    <t>51990393</t>
  </si>
  <si>
    <t>5322846</t>
  </si>
  <si>
    <t>52125727</t>
  </si>
  <si>
    <t>2283409</t>
  </si>
  <si>
    <t>53421265</t>
  </si>
  <si>
    <t>52501699</t>
  </si>
  <si>
    <t>52099923</t>
  </si>
  <si>
    <t>50224029</t>
  </si>
  <si>
    <t>5426708</t>
  </si>
  <si>
    <t>51481091</t>
  </si>
  <si>
    <t>53904940</t>
  </si>
  <si>
    <t>53907626</t>
  </si>
  <si>
    <t>50200788</t>
  </si>
  <si>
    <t>52559423</t>
  </si>
  <si>
    <t>54033866</t>
  </si>
  <si>
    <t>53415157</t>
  </si>
  <si>
    <t>53422436</t>
  </si>
  <si>
    <t>18048359</t>
  </si>
  <si>
    <t>47291142</t>
  </si>
  <si>
    <t>53907398</t>
  </si>
  <si>
    <t>3203563</t>
  </si>
  <si>
    <t>50067996</t>
  </si>
  <si>
    <t>45743312</t>
  </si>
  <si>
    <t>50732016</t>
  </si>
  <si>
    <t>26825224</t>
  </si>
  <si>
    <t>53903353</t>
  </si>
  <si>
    <t>2238402</t>
  </si>
  <si>
    <t>53449873</t>
  </si>
  <si>
    <t>54405724</t>
  </si>
  <si>
    <t>53039141</t>
  </si>
  <si>
    <t>7246883</t>
  </si>
  <si>
    <t>6611207</t>
  </si>
  <si>
    <t>53418688</t>
  </si>
  <si>
    <t>53906924</t>
  </si>
  <si>
    <t>49159209</t>
  </si>
  <si>
    <t>53445162</t>
  </si>
  <si>
    <t>53474499</t>
  </si>
  <si>
    <t>5417259</t>
  </si>
  <si>
    <t>3193525</t>
  </si>
  <si>
    <t>52370680</t>
  </si>
  <si>
    <t>47319571</t>
  </si>
  <si>
    <t>71288496</t>
  </si>
  <si>
    <t>53909609</t>
  </si>
  <si>
    <t>54301450</t>
  </si>
  <si>
    <t>50204499</t>
  </si>
  <si>
    <t>54239029</t>
  </si>
  <si>
    <t>51160608</t>
  </si>
  <si>
    <t>53900836</t>
  </si>
  <si>
    <t>55185140</t>
  </si>
  <si>
    <t>52956925</t>
  </si>
  <si>
    <t>9135652</t>
  </si>
  <si>
    <t>53451401</t>
  </si>
  <si>
    <t>48208496</t>
  </si>
  <si>
    <t>54033902</t>
  </si>
  <si>
    <t>12401616</t>
  </si>
  <si>
    <t>7049392</t>
  </si>
  <si>
    <t>51939176</t>
  </si>
  <si>
    <t>52096774</t>
  </si>
  <si>
    <t>52127937</t>
  </si>
  <si>
    <t>53717974</t>
  </si>
  <si>
    <t>53045226</t>
  </si>
  <si>
    <t>53904808</t>
  </si>
  <si>
    <t>50462554W</t>
  </si>
  <si>
    <t>3898911</t>
  </si>
  <si>
    <t>2205714</t>
  </si>
  <si>
    <t>53903724</t>
  </si>
  <si>
    <t>50155936</t>
  </si>
  <si>
    <t>46846460</t>
  </si>
  <si>
    <t>47520698</t>
  </si>
  <si>
    <t>53900682</t>
  </si>
  <si>
    <t>47046505</t>
  </si>
  <si>
    <t>52370439</t>
  </si>
  <si>
    <t>52373736</t>
  </si>
  <si>
    <t>53417304</t>
  </si>
  <si>
    <t>49153114</t>
  </si>
  <si>
    <t>54032479</t>
  </si>
  <si>
    <t>49065318</t>
  </si>
  <si>
    <t>48995614</t>
  </si>
  <si>
    <t>49843019</t>
  </si>
  <si>
    <t>51427777</t>
  </si>
  <si>
    <t>50187896</t>
  </si>
  <si>
    <t>53904168</t>
  </si>
  <si>
    <t>74940833</t>
  </si>
  <si>
    <t>52122765</t>
  </si>
  <si>
    <t>7806620</t>
  </si>
  <si>
    <t>5329472</t>
  </si>
  <si>
    <t>50558915</t>
  </si>
  <si>
    <t>50199194</t>
  </si>
  <si>
    <t>53459860</t>
  </si>
  <si>
    <t>53906491</t>
  </si>
  <si>
    <t>4630462</t>
  </si>
  <si>
    <t>5695954</t>
  </si>
  <si>
    <t>53451450</t>
  </si>
  <si>
    <t>46925739</t>
  </si>
  <si>
    <t>49147819</t>
  </si>
  <si>
    <t>52990671</t>
  </si>
  <si>
    <t>54405108</t>
  </si>
  <si>
    <t>49052506</t>
  </si>
  <si>
    <t>53909490</t>
  </si>
  <si>
    <t>5306145</t>
  </si>
  <si>
    <t>2291055</t>
  </si>
  <si>
    <t>2583887</t>
  </si>
  <si>
    <t>25442252</t>
  </si>
  <si>
    <t>54034654</t>
  </si>
  <si>
    <t>53900004</t>
  </si>
  <si>
    <t>1676269</t>
  </si>
  <si>
    <t>53901735</t>
  </si>
  <si>
    <t>53040005</t>
  </si>
  <si>
    <t>52376236</t>
  </si>
  <si>
    <t>54402768</t>
  </si>
  <si>
    <t>49147344</t>
  </si>
  <si>
    <t>49004485H</t>
  </si>
  <si>
    <t>53491019</t>
  </si>
  <si>
    <t>53901704</t>
  </si>
  <si>
    <t>53906602</t>
  </si>
  <si>
    <t>54243476</t>
  </si>
  <si>
    <t>54691195</t>
  </si>
  <si>
    <t>77744729</t>
  </si>
  <si>
    <t>54032921</t>
  </si>
  <si>
    <t>53416678</t>
  </si>
  <si>
    <t>52379623</t>
  </si>
  <si>
    <t>53908802</t>
  </si>
  <si>
    <t>53446477</t>
  </si>
  <si>
    <t>55003144</t>
  </si>
  <si>
    <t>52375325</t>
  </si>
  <si>
    <t>49014475</t>
  </si>
  <si>
    <t>55350071</t>
  </si>
  <si>
    <t>834402</t>
  </si>
  <si>
    <t>49069802</t>
  </si>
  <si>
    <t>47313169F</t>
  </si>
  <si>
    <t>2313133</t>
  </si>
  <si>
    <t>4244015</t>
  </si>
  <si>
    <t>49152393</t>
  </si>
  <si>
    <t>52509158</t>
  </si>
  <si>
    <t>52978606</t>
  </si>
  <si>
    <t>53905509</t>
  </si>
  <si>
    <t>53908815</t>
  </si>
  <si>
    <t>4846573</t>
  </si>
  <si>
    <t>53903403</t>
  </si>
  <si>
    <t>70824583</t>
  </si>
  <si>
    <t>53101353</t>
  </si>
  <si>
    <t>50206821</t>
  </si>
  <si>
    <t>54301918</t>
  </si>
  <si>
    <t>53455917</t>
  </si>
  <si>
    <t>52094373</t>
  </si>
  <si>
    <t>47587464</t>
  </si>
  <si>
    <t>90140142</t>
  </si>
  <si>
    <t>8031642</t>
  </si>
  <si>
    <t>52868493</t>
  </si>
  <si>
    <t>53048001</t>
  </si>
  <si>
    <t>52124883</t>
  </si>
  <si>
    <t>50545860</t>
  </si>
  <si>
    <t>53451757</t>
  </si>
  <si>
    <t>53455212</t>
  </si>
  <si>
    <t>50200445</t>
  </si>
  <si>
    <t>53450567</t>
  </si>
  <si>
    <t>52379141</t>
  </si>
  <si>
    <t>14198313</t>
  </si>
  <si>
    <t>53478141</t>
  </si>
  <si>
    <t>50168451</t>
  </si>
  <si>
    <t>53037819</t>
  </si>
  <si>
    <t>3685478</t>
  </si>
  <si>
    <t>53906309</t>
  </si>
  <si>
    <t>47589441</t>
  </si>
  <si>
    <t>49024018</t>
  </si>
  <si>
    <t>52091898</t>
  </si>
  <si>
    <t>70733075</t>
  </si>
  <si>
    <t>53424410</t>
  </si>
  <si>
    <t>54032320</t>
  </si>
  <si>
    <t>32660668</t>
  </si>
  <si>
    <t>55065140</t>
  </si>
  <si>
    <t>50334569</t>
  </si>
  <si>
    <t>54399549</t>
  </si>
  <si>
    <t>54401628</t>
  </si>
  <si>
    <t>53906585</t>
  </si>
  <si>
    <t>52371381</t>
  </si>
  <si>
    <t>54242801</t>
  </si>
  <si>
    <t>52124619</t>
  </si>
  <si>
    <t>55067006</t>
  </si>
  <si>
    <t>2916502</t>
  </si>
  <si>
    <t>49145313</t>
  </si>
  <si>
    <t>2266578</t>
  </si>
  <si>
    <t>54036835</t>
  </si>
  <si>
    <t>52098397</t>
  </si>
  <si>
    <t>50204999</t>
  </si>
  <si>
    <t>333201</t>
  </si>
  <si>
    <t>50124369</t>
  </si>
  <si>
    <t>49153256</t>
  </si>
  <si>
    <t>54033648</t>
  </si>
  <si>
    <t>2627723</t>
  </si>
  <si>
    <t>52374332</t>
  </si>
  <si>
    <t>53049763</t>
  </si>
  <si>
    <t>54239122</t>
  </si>
  <si>
    <t>53421455</t>
  </si>
  <si>
    <t>11423986</t>
  </si>
  <si>
    <t>53719650</t>
  </si>
  <si>
    <t>53900396</t>
  </si>
  <si>
    <t>54242653</t>
  </si>
  <si>
    <t>54243141</t>
  </si>
  <si>
    <t>55596297</t>
  </si>
  <si>
    <t>53905221</t>
  </si>
  <si>
    <t>51062067</t>
  </si>
  <si>
    <t>54032432</t>
  </si>
  <si>
    <t>47315178</t>
  </si>
  <si>
    <t>54033308</t>
  </si>
  <si>
    <t>50204883</t>
  </si>
  <si>
    <t>54421714</t>
  </si>
  <si>
    <t>49005579</t>
  </si>
  <si>
    <t>53906586</t>
  </si>
  <si>
    <t>53907339</t>
  </si>
  <si>
    <t>4778046</t>
  </si>
  <si>
    <t>8943088</t>
  </si>
  <si>
    <t>5309933</t>
  </si>
  <si>
    <t>53907213</t>
  </si>
  <si>
    <t>49024789</t>
  </si>
  <si>
    <t>53449053</t>
  </si>
  <si>
    <t>55004765</t>
  </si>
  <si>
    <t>52376831</t>
  </si>
  <si>
    <t>53906001</t>
  </si>
  <si>
    <t>49142294</t>
  </si>
  <si>
    <t>51877865</t>
  </si>
  <si>
    <t>48998313</t>
  </si>
  <si>
    <t>53907338</t>
  </si>
  <si>
    <t>52120901</t>
  </si>
  <si>
    <t>48208495</t>
  </si>
  <si>
    <t>6024776</t>
  </si>
  <si>
    <t>48035094</t>
  </si>
  <si>
    <t>53906165</t>
  </si>
  <si>
    <t>53035649</t>
  </si>
  <si>
    <t>53037426</t>
  </si>
  <si>
    <t>52129280</t>
  </si>
  <si>
    <t>52097441</t>
  </si>
  <si>
    <t>521222016</t>
  </si>
  <si>
    <t>52371595</t>
  </si>
  <si>
    <t>23314984</t>
  </si>
  <si>
    <t>50094456</t>
  </si>
  <si>
    <t>8014215</t>
  </si>
  <si>
    <t>48980802</t>
  </si>
  <si>
    <t>12453117</t>
  </si>
  <si>
    <t>54692511</t>
  </si>
  <si>
    <t>54033030</t>
  </si>
  <si>
    <t>52120183</t>
  </si>
  <si>
    <t>33330784</t>
  </si>
  <si>
    <t>54524806</t>
  </si>
  <si>
    <t>50210001</t>
  </si>
  <si>
    <t>2598324</t>
  </si>
  <si>
    <t>52094779</t>
  </si>
  <si>
    <t>53039553</t>
  </si>
  <si>
    <t>54300896</t>
  </si>
  <si>
    <t>2247552</t>
  </si>
  <si>
    <t>53901309</t>
  </si>
  <si>
    <t>53458965</t>
  </si>
  <si>
    <t>51990895</t>
  </si>
  <si>
    <t>53905223</t>
  </si>
  <si>
    <t>52371248</t>
  </si>
  <si>
    <t>50180637</t>
  </si>
  <si>
    <t>2579111</t>
  </si>
  <si>
    <t>53851624</t>
  </si>
  <si>
    <t>45745131</t>
  </si>
  <si>
    <t>53477335</t>
  </si>
  <si>
    <t>20697304</t>
  </si>
  <si>
    <t>54035084</t>
  </si>
  <si>
    <t>49145984</t>
  </si>
  <si>
    <t>52128088</t>
  </si>
  <si>
    <t>5403478</t>
  </si>
  <si>
    <t>9141389</t>
  </si>
  <si>
    <t>52188502</t>
  </si>
  <si>
    <t>2726817</t>
  </si>
  <si>
    <t>51948736</t>
  </si>
  <si>
    <t>4577644</t>
  </si>
  <si>
    <t>53719874</t>
  </si>
  <si>
    <t>53048916</t>
  </si>
  <si>
    <t>53909455</t>
  </si>
  <si>
    <t>48153988</t>
  </si>
  <si>
    <t>54036649</t>
  </si>
  <si>
    <t>2554295</t>
  </si>
  <si>
    <t>1189963</t>
  </si>
  <si>
    <t>53717620</t>
  </si>
  <si>
    <t>52090566</t>
  </si>
  <si>
    <t>28968409</t>
  </si>
  <si>
    <t>2269425</t>
  </si>
  <si>
    <t>54128763</t>
  </si>
  <si>
    <t>50063267</t>
  </si>
  <si>
    <t>61087</t>
  </si>
  <si>
    <t>52124784</t>
  </si>
  <si>
    <t>52374496</t>
  </si>
  <si>
    <t>53907457</t>
  </si>
  <si>
    <t>9231317</t>
  </si>
  <si>
    <t>50059925</t>
  </si>
  <si>
    <t>53035285</t>
  </si>
  <si>
    <t>53456730</t>
  </si>
  <si>
    <t>49148289</t>
  </si>
  <si>
    <t>54522525</t>
  </si>
  <si>
    <t>5996386</t>
  </si>
  <si>
    <t>50958070</t>
  </si>
  <si>
    <t>53046663</t>
  </si>
  <si>
    <t>50466366</t>
  </si>
  <si>
    <t>53901869</t>
  </si>
  <si>
    <t>2647382</t>
  </si>
  <si>
    <t>54243543K</t>
  </si>
  <si>
    <t>53419999</t>
  </si>
  <si>
    <t>7628251</t>
  </si>
  <si>
    <t>50051970</t>
  </si>
  <si>
    <t>8030746</t>
  </si>
  <si>
    <t>51452489</t>
  </si>
  <si>
    <t>54241472</t>
  </si>
  <si>
    <t>29613318</t>
  </si>
  <si>
    <t>50257647</t>
  </si>
  <si>
    <t>4251352</t>
  </si>
  <si>
    <t>50687583</t>
  </si>
  <si>
    <t>53450276</t>
  </si>
  <si>
    <t>49152240</t>
  </si>
  <si>
    <t>603413</t>
  </si>
  <si>
    <t>17211860</t>
  </si>
  <si>
    <t>52124656</t>
  </si>
  <si>
    <t>50195829</t>
  </si>
  <si>
    <t>4544496</t>
  </si>
  <si>
    <t>6695820</t>
  </si>
  <si>
    <t>53037320</t>
  </si>
  <si>
    <t>627664</t>
  </si>
  <si>
    <t>47107254</t>
  </si>
  <si>
    <t>54302916</t>
  </si>
  <si>
    <t>733506</t>
  </si>
  <si>
    <t>8475750</t>
  </si>
  <si>
    <t>5454470</t>
  </si>
  <si>
    <t>52375914</t>
  </si>
  <si>
    <t>53901729</t>
  </si>
  <si>
    <t>50036453</t>
  </si>
  <si>
    <t>52375120</t>
  </si>
  <si>
    <t>53043692</t>
  </si>
  <si>
    <t>49451543</t>
  </si>
  <si>
    <t>49016326</t>
  </si>
  <si>
    <t>52370140</t>
  </si>
  <si>
    <t>53718857</t>
  </si>
  <si>
    <t>53452326</t>
  </si>
  <si>
    <t>2715978</t>
  </si>
  <si>
    <t>50195876</t>
  </si>
  <si>
    <t>51231473</t>
  </si>
  <si>
    <t>53450027</t>
  </si>
  <si>
    <t>53450533</t>
  </si>
  <si>
    <t>2257321</t>
  </si>
  <si>
    <t>53715022</t>
  </si>
  <si>
    <t>50129338</t>
  </si>
  <si>
    <t>53421371</t>
  </si>
  <si>
    <t>2567833</t>
  </si>
  <si>
    <t>14078013</t>
  </si>
  <si>
    <t>53717915</t>
  </si>
  <si>
    <t>53036963</t>
  </si>
  <si>
    <t>5212393</t>
  </si>
  <si>
    <t>11860752</t>
  </si>
  <si>
    <t>53046214</t>
  </si>
  <si>
    <t>52372764</t>
  </si>
  <si>
    <t>4843781</t>
  </si>
  <si>
    <t>2557108</t>
  </si>
  <si>
    <t>52183604</t>
  </si>
  <si>
    <t>25605543</t>
  </si>
  <si>
    <t>50178197</t>
  </si>
  <si>
    <t>52129626</t>
  </si>
  <si>
    <t>49142384</t>
  </si>
  <si>
    <t>53907225</t>
  </si>
  <si>
    <t>53909489</t>
  </si>
  <si>
    <t>55004317</t>
  </si>
  <si>
    <t>8906330</t>
  </si>
  <si>
    <t>53901360</t>
  </si>
  <si>
    <t>50759782</t>
  </si>
  <si>
    <t>54299478</t>
  </si>
  <si>
    <t>53454632</t>
  </si>
  <si>
    <t>51135205</t>
  </si>
  <si>
    <t>1255854</t>
  </si>
  <si>
    <t>5248570</t>
  </si>
  <si>
    <t>53902003</t>
  </si>
  <si>
    <t>53903010</t>
  </si>
  <si>
    <t>76118392</t>
  </si>
  <si>
    <t>53905471</t>
  </si>
  <si>
    <t>50255185</t>
  </si>
  <si>
    <t>55001431</t>
  </si>
  <si>
    <t>54520466</t>
  </si>
  <si>
    <t>54404806</t>
  </si>
  <si>
    <t>8942519</t>
  </si>
  <si>
    <t>48541124</t>
  </si>
  <si>
    <t>53903216</t>
  </si>
  <si>
    <t>54301448</t>
  </si>
  <si>
    <t>54034047</t>
  </si>
  <si>
    <t>50075630</t>
  </si>
  <si>
    <t>54301002</t>
  </si>
  <si>
    <t>8585593</t>
  </si>
  <si>
    <t>52125173</t>
  </si>
  <si>
    <t>4634911</t>
  </si>
  <si>
    <t>54240502</t>
  </si>
  <si>
    <t>2227832</t>
  </si>
  <si>
    <t>54406211</t>
  </si>
  <si>
    <t>54034807</t>
  </si>
  <si>
    <t>52505022</t>
  </si>
  <si>
    <t>72885484</t>
  </si>
  <si>
    <t>52094185</t>
  </si>
  <si>
    <t>50435206</t>
  </si>
  <si>
    <t>51549027</t>
  </si>
  <si>
    <t>53904585</t>
  </si>
  <si>
    <t>54405412Q</t>
  </si>
  <si>
    <t>71095675</t>
  </si>
  <si>
    <t>50185175A</t>
  </si>
  <si>
    <t>50180191</t>
  </si>
  <si>
    <t>27333346</t>
  </si>
  <si>
    <t>53041554</t>
  </si>
  <si>
    <t>53103943</t>
  </si>
  <si>
    <t>54524495</t>
  </si>
  <si>
    <t>32719613</t>
  </si>
  <si>
    <t>50449867</t>
  </si>
  <si>
    <t>4808080</t>
  </si>
  <si>
    <t>50450089</t>
  </si>
  <si>
    <t>50186113</t>
  </si>
  <si>
    <t>52120386</t>
  </si>
  <si>
    <t>4244205</t>
  </si>
  <si>
    <t>54400248</t>
  </si>
  <si>
    <t>54240043</t>
  </si>
  <si>
    <t>53715352</t>
  </si>
  <si>
    <t>11802136</t>
  </si>
  <si>
    <t>47072979</t>
  </si>
  <si>
    <t>53907224</t>
  </si>
  <si>
    <t>53453711</t>
  </si>
  <si>
    <t>50194330</t>
  </si>
  <si>
    <t>70275104</t>
  </si>
  <si>
    <t>53904262</t>
  </si>
  <si>
    <t>29030692</t>
  </si>
  <si>
    <t>52476776</t>
  </si>
  <si>
    <t>53456348</t>
  </si>
  <si>
    <t>52127795</t>
  </si>
  <si>
    <t>41541334</t>
  </si>
  <si>
    <t>51066220</t>
  </si>
  <si>
    <t>51064391</t>
  </si>
  <si>
    <t>53459628</t>
  </si>
  <si>
    <t>51645282</t>
  </si>
  <si>
    <t>7240709</t>
  </si>
  <si>
    <t>52372282</t>
  </si>
  <si>
    <t>53419639</t>
  </si>
  <si>
    <t>51405008</t>
  </si>
  <si>
    <t>5274818</t>
  </si>
  <si>
    <t>53717659</t>
  </si>
  <si>
    <t>52375186</t>
  </si>
  <si>
    <t>53044796</t>
  </si>
  <si>
    <t>50705327</t>
  </si>
  <si>
    <t>50371996</t>
  </si>
  <si>
    <t>54243175</t>
  </si>
  <si>
    <t>53905553</t>
  </si>
  <si>
    <t>53908915</t>
  </si>
  <si>
    <t>46924980</t>
  </si>
  <si>
    <t>47046041</t>
  </si>
  <si>
    <t>50991931</t>
  </si>
  <si>
    <t>53416342</t>
  </si>
  <si>
    <t>53901141</t>
  </si>
  <si>
    <t>53047333</t>
  </si>
  <si>
    <t>53044342</t>
  </si>
  <si>
    <t>49151624</t>
  </si>
  <si>
    <t>49099045</t>
  </si>
  <si>
    <t>2266949</t>
  </si>
  <si>
    <t>52120469</t>
  </si>
  <si>
    <t>50205842</t>
  </si>
  <si>
    <t>50423367</t>
  </si>
  <si>
    <t>53457522</t>
  </si>
  <si>
    <t>54406678</t>
  </si>
  <si>
    <t>53904578</t>
  </si>
  <si>
    <t>53037077</t>
  </si>
  <si>
    <t>53904350</t>
  </si>
  <si>
    <t>49585208</t>
  </si>
  <si>
    <t>54034670</t>
  </si>
  <si>
    <t>71796442</t>
  </si>
  <si>
    <t>8941393</t>
  </si>
  <si>
    <t>2590707</t>
  </si>
  <si>
    <t>50453367</t>
  </si>
  <si>
    <t>7988809</t>
  </si>
  <si>
    <t>53446046</t>
  </si>
  <si>
    <t>53907526</t>
  </si>
  <si>
    <t>54239910</t>
  </si>
  <si>
    <t>49144253</t>
  </si>
  <si>
    <t>52114700</t>
  </si>
  <si>
    <t>53420187</t>
  </si>
  <si>
    <t>54242610</t>
  </si>
  <si>
    <t>53719154</t>
  </si>
  <si>
    <t>52029293</t>
  </si>
  <si>
    <t>71426777</t>
  </si>
  <si>
    <t>52091891</t>
  </si>
  <si>
    <t>50435589</t>
  </si>
  <si>
    <t>50452917</t>
  </si>
  <si>
    <t>53416239</t>
  </si>
  <si>
    <t>54406606</t>
  </si>
  <si>
    <t>48206057</t>
  </si>
  <si>
    <t>54035481</t>
  </si>
  <si>
    <t>53763956</t>
  </si>
  <si>
    <t>53049450</t>
  </si>
  <si>
    <t>54239197</t>
  </si>
  <si>
    <t>7535590</t>
  </si>
  <si>
    <t>53900307</t>
  </si>
  <si>
    <t>47047817</t>
  </si>
  <si>
    <t>52376297</t>
  </si>
  <si>
    <t>54243295</t>
  </si>
  <si>
    <t>9209292</t>
  </si>
  <si>
    <t>76124967</t>
  </si>
  <si>
    <t>53902556</t>
  </si>
  <si>
    <t>78687057</t>
  </si>
  <si>
    <t>50489865</t>
  </si>
  <si>
    <t>54036573</t>
  </si>
  <si>
    <t>180500187</t>
  </si>
  <si>
    <t>52970140</t>
  </si>
  <si>
    <t>47293848</t>
  </si>
  <si>
    <t>48203330</t>
  </si>
  <si>
    <t>53023081</t>
  </si>
  <si>
    <t>52979948</t>
  </si>
  <si>
    <t>2738689</t>
  </si>
  <si>
    <t>53719524</t>
  </si>
  <si>
    <t>7523104</t>
  </si>
  <si>
    <t>49145985</t>
  </si>
  <si>
    <t>14266581</t>
  </si>
  <si>
    <t>50425576</t>
  </si>
  <si>
    <t>48201039</t>
  </si>
  <si>
    <t>52122547</t>
  </si>
  <si>
    <t>53459360</t>
  </si>
  <si>
    <t>53721031</t>
  </si>
  <si>
    <t>53905406</t>
  </si>
  <si>
    <t>504529171</t>
  </si>
  <si>
    <t>50180723</t>
  </si>
  <si>
    <t>53048945</t>
  </si>
  <si>
    <t>50169076</t>
  </si>
  <si>
    <t>53040997</t>
  </si>
  <si>
    <t>2597742</t>
  </si>
  <si>
    <t>49147961</t>
  </si>
  <si>
    <t>53453473</t>
  </si>
  <si>
    <t>49453291W</t>
  </si>
  <si>
    <t>53903701</t>
  </si>
  <si>
    <t>50960640</t>
  </si>
  <si>
    <t>53036834</t>
  </si>
  <si>
    <t>70979893</t>
  </si>
  <si>
    <t>53905552</t>
  </si>
  <si>
    <t>54240465</t>
  </si>
  <si>
    <t>54034258</t>
  </si>
  <si>
    <t>71033778</t>
  </si>
  <si>
    <t>51492075</t>
  </si>
  <si>
    <t>5429732</t>
  </si>
  <si>
    <t>52982257</t>
  </si>
  <si>
    <t>54522958</t>
  </si>
  <si>
    <t>53421266</t>
  </si>
  <si>
    <t>53720140</t>
  </si>
  <si>
    <t>46929691</t>
  </si>
  <si>
    <t>53493412</t>
  </si>
  <si>
    <t>50290539</t>
  </si>
  <si>
    <t>53039195</t>
  </si>
  <si>
    <t>52981199</t>
  </si>
  <si>
    <t>52377140</t>
  </si>
  <si>
    <t>53900539</t>
  </si>
  <si>
    <t>50555636</t>
  </si>
  <si>
    <t>52374434</t>
  </si>
  <si>
    <t>54301408</t>
  </si>
  <si>
    <t>44409335</t>
  </si>
  <si>
    <t>2741588</t>
  </si>
  <si>
    <t>2740220</t>
  </si>
  <si>
    <t>53037318</t>
  </si>
  <si>
    <t>4211258</t>
  </si>
  <si>
    <t>47308148</t>
  </si>
  <si>
    <t>53451830</t>
  </si>
  <si>
    <t>53718319</t>
  </si>
  <si>
    <t>52018035</t>
  </si>
  <si>
    <t>50112814</t>
  </si>
  <si>
    <t>53459139</t>
  </si>
  <si>
    <t>811810</t>
  </si>
  <si>
    <t>25694892</t>
  </si>
  <si>
    <t>53040500</t>
  </si>
  <si>
    <t>550651391</t>
  </si>
  <si>
    <t>53904069</t>
  </si>
  <si>
    <t>52127040</t>
  </si>
  <si>
    <t>50443912</t>
  </si>
  <si>
    <t>53903319</t>
  </si>
  <si>
    <t>53720513</t>
  </si>
  <si>
    <t>49005735</t>
  </si>
  <si>
    <t>53717973</t>
  </si>
  <si>
    <t>47521199</t>
  </si>
  <si>
    <t>47452189</t>
  </si>
  <si>
    <t>2909665</t>
  </si>
  <si>
    <t>54402447</t>
  </si>
  <si>
    <t>55065412</t>
  </si>
  <si>
    <t>48913855</t>
  </si>
  <si>
    <t>49708898</t>
  </si>
  <si>
    <t>50194215</t>
  </si>
  <si>
    <t>5252751</t>
  </si>
  <si>
    <t>47664899</t>
  </si>
  <si>
    <t>2738688</t>
  </si>
  <si>
    <t>47488738</t>
  </si>
  <si>
    <t>52373198</t>
  </si>
  <si>
    <t>52504943</t>
  </si>
  <si>
    <t>52379826</t>
  </si>
  <si>
    <t>6516277</t>
  </si>
  <si>
    <t>53041873</t>
  </si>
  <si>
    <t>53546212</t>
  </si>
  <si>
    <t>53715566</t>
  </si>
  <si>
    <t>51949683</t>
  </si>
  <si>
    <t>52108347</t>
  </si>
  <si>
    <t>9141757</t>
  </si>
  <si>
    <t>53139972</t>
  </si>
  <si>
    <t>53904983</t>
  </si>
  <si>
    <t>52373277</t>
  </si>
  <si>
    <t>54523398</t>
  </si>
  <si>
    <t>2280912</t>
  </si>
  <si>
    <t>53037319</t>
  </si>
  <si>
    <t>53717608</t>
  </si>
  <si>
    <t>50156625</t>
  </si>
  <si>
    <t>53905038</t>
  </si>
  <si>
    <t>53458560</t>
  </si>
  <si>
    <t>49146521</t>
  </si>
  <si>
    <t>5438105</t>
  </si>
  <si>
    <t>53043485</t>
  </si>
  <si>
    <t>47318990</t>
  </si>
  <si>
    <t>5709113</t>
  </si>
  <si>
    <t>53040635</t>
  </si>
  <si>
    <t>51802003</t>
  </si>
  <si>
    <t>53456174</t>
  </si>
  <si>
    <t>53717632</t>
  </si>
  <si>
    <t>4230828</t>
  </si>
  <si>
    <t>52098379</t>
  </si>
  <si>
    <t>47303085</t>
  </si>
  <si>
    <t>49100640</t>
  </si>
  <si>
    <t>53041468</t>
  </si>
  <si>
    <t>7005867</t>
  </si>
  <si>
    <t>2249424</t>
  </si>
  <si>
    <t>53906394</t>
  </si>
  <si>
    <t>53427580</t>
  </si>
  <si>
    <t>54299142</t>
  </si>
  <si>
    <t>52099575</t>
  </si>
  <si>
    <t>53446878</t>
  </si>
  <si>
    <t>11851888</t>
  </si>
  <si>
    <t>54301901</t>
  </si>
  <si>
    <t>53450799</t>
  </si>
  <si>
    <t>54035063</t>
  </si>
  <si>
    <t>53900021</t>
  </si>
  <si>
    <t>53457624</t>
  </si>
  <si>
    <t>53036574</t>
  </si>
  <si>
    <t>47429619</t>
  </si>
  <si>
    <t>5329793</t>
  </si>
  <si>
    <t>54036256</t>
  </si>
  <si>
    <t>6273415</t>
  </si>
  <si>
    <t>53908186</t>
  </si>
  <si>
    <t>20267491</t>
  </si>
  <si>
    <t>2893273</t>
  </si>
  <si>
    <t>53452978</t>
  </si>
  <si>
    <t>53421029</t>
  </si>
  <si>
    <t>53036363</t>
  </si>
  <si>
    <t>8042050</t>
  </si>
  <si>
    <t>51988049</t>
  </si>
  <si>
    <t>53720118</t>
  </si>
  <si>
    <t>52097345</t>
  </si>
  <si>
    <t>46875927</t>
  </si>
  <si>
    <t>52373442</t>
  </si>
  <si>
    <t>49150105</t>
  </si>
  <si>
    <t>53907527</t>
  </si>
  <si>
    <t>54035017</t>
  </si>
  <si>
    <t>4159809</t>
  </si>
  <si>
    <t>54243250</t>
  </si>
  <si>
    <t>53457784</t>
  </si>
  <si>
    <t>8926523</t>
  </si>
  <si>
    <t>53456028</t>
  </si>
  <si>
    <t>53721812</t>
  </si>
  <si>
    <t>52377464</t>
  </si>
  <si>
    <t>52120399</t>
  </si>
  <si>
    <t>52125724</t>
  </si>
  <si>
    <t>8930755</t>
  </si>
  <si>
    <t>2244812</t>
  </si>
  <si>
    <t>50171306</t>
  </si>
  <si>
    <t>53717565</t>
  </si>
  <si>
    <t>49097276</t>
  </si>
  <si>
    <t>50843346</t>
  </si>
  <si>
    <t>53905407</t>
  </si>
  <si>
    <t>47319818</t>
  </si>
  <si>
    <t>11830556</t>
  </si>
  <si>
    <t>47532319</t>
  </si>
  <si>
    <t>53720119</t>
  </si>
  <si>
    <t>53908814</t>
  </si>
  <si>
    <t>54302658</t>
  </si>
  <si>
    <t>2283949</t>
  </si>
  <si>
    <t>50072646</t>
  </si>
  <si>
    <t>49005580</t>
  </si>
  <si>
    <t>9453573</t>
  </si>
  <si>
    <t>53044265</t>
  </si>
  <si>
    <t>54303818</t>
  </si>
  <si>
    <t>54299137</t>
  </si>
  <si>
    <t>52125703</t>
  </si>
  <si>
    <t>45135035</t>
  </si>
  <si>
    <t>53457840</t>
  </si>
  <si>
    <t>49146374</t>
  </si>
  <si>
    <t>53719139</t>
  </si>
  <si>
    <t>54032331</t>
  </si>
  <si>
    <t>49147470</t>
  </si>
  <si>
    <t>54712973</t>
  </si>
  <si>
    <t>31890799</t>
  </si>
  <si>
    <t>2222201</t>
  </si>
  <si>
    <t>47551434</t>
  </si>
  <si>
    <t>35683914</t>
  </si>
  <si>
    <t>521288511</t>
  </si>
  <si>
    <t>53445533</t>
  </si>
  <si>
    <t>5303434</t>
  </si>
  <si>
    <t>53902671</t>
  </si>
  <si>
    <t>54239522</t>
  </si>
  <si>
    <t>53453163</t>
  </si>
  <si>
    <t>50744979</t>
  </si>
  <si>
    <t>53040372</t>
  </si>
  <si>
    <t>53416579</t>
  </si>
  <si>
    <t>53719603</t>
  </si>
  <si>
    <t>53456751</t>
  </si>
  <si>
    <t>53046986</t>
  </si>
  <si>
    <t>5639090</t>
  </si>
  <si>
    <t>50068484</t>
  </si>
  <si>
    <t>47490422</t>
  </si>
  <si>
    <t>53906902</t>
  </si>
  <si>
    <t>52379765</t>
  </si>
  <si>
    <t>2232921</t>
  </si>
  <si>
    <t>53720282</t>
  </si>
  <si>
    <t>53907169</t>
  </si>
  <si>
    <t>54399548</t>
  </si>
  <si>
    <t>52372714</t>
  </si>
  <si>
    <t>49101691</t>
  </si>
  <si>
    <t>5467716</t>
  </si>
  <si>
    <t>54033178</t>
  </si>
  <si>
    <t>72581810</t>
  </si>
  <si>
    <t>53040237</t>
  </si>
  <si>
    <t>2545511</t>
  </si>
  <si>
    <t>53901705</t>
  </si>
  <si>
    <t>51090382</t>
  </si>
  <si>
    <t>54300959Y</t>
  </si>
  <si>
    <t>52371489</t>
  </si>
  <si>
    <t>53719566</t>
  </si>
  <si>
    <t>52981240</t>
  </si>
  <si>
    <t>54523174</t>
  </si>
  <si>
    <t>53457946</t>
  </si>
  <si>
    <t>49145314</t>
  </si>
  <si>
    <t>53134964</t>
  </si>
  <si>
    <t>54303085</t>
  </si>
  <si>
    <t>49588417</t>
  </si>
  <si>
    <t>52376074</t>
  </si>
  <si>
    <t>50162413</t>
  </si>
  <si>
    <t>53718005</t>
  </si>
  <si>
    <t>54036893</t>
  </si>
  <si>
    <t>49145548</t>
  </si>
  <si>
    <t>53418600</t>
  </si>
  <si>
    <t>5290880</t>
  </si>
  <si>
    <t>3105755</t>
  </si>
  <si>
    <t>49700689</t>
  </si>
  <si>
    <t>53719647</t>
  </si>
  <si>
    <t>53035045</t>
  </si>
  <si>
    <t>50336430</t>
  </si>
  <si>
    <t>52120209</t>
  </si>
  <si>
    <t>76013607</t>
  </si>
  <si>
    <t>23024785</t>
  </si>
  <si>
    <t>53421065</t>
  </si>
  <si>
    <t>47311131</t>
  </si>
  <si>
    <t>11813963</t>
  </si>
  <si>
    <t>47315289</t>
  </si>
  <si>
    <t>49841195</t>
  </si>
  <si>
    <t>53042061</t>
  </si>
  <si>
    <t>49142929</t>
  </si>
  <si>
    <t>53904742</t>
  </si>
  <si>
    <t>767227241</t>
  </si>
  <si>
    <t>70814831</t>
  </si>
  <si>
    <t>53042423</t>
  </si>
  <si>
    <t>52378090</t>
  </si>
  <si>
    <t>53040821</t>
  </si>
  <si>
    <t>53907153</t>
  </si>
  <si>
    <t>2089614</t>
  </si>
  <si>
    <t>50218167</t>
  </si>
  <si>
    <t>52370114</t>
  </si>
  <si>
    <t>53048472</t>
  </si>
  <si>
    <t>53909505</t>
  </si>
  <si>
    <t>50256532</t>
  </si>
  <si>
    <t>1177866</t>
  </si>
  <si>
    <t>50746584</t>
  </si>
  <si>
    <t>54035457</t>
  </si>
  <si>
    <t>52373534</t>
  </si>
  <si>
    <t>50715018</t>
  </si>
  <si>
    <t>3475456</t>
  </si>
  <si>
    <t>53450725</t>
  </si>
  <si>
    <t>6590420</t>
  </si>
  <si>
    <t>54036865</t>
  </si>
  <si>
    <t>54403463</t>
  </si>
  <si>
    <t>76120792</t>
  </si>
  <si>
    <t>50186630</t>
  </si>
  <si>
    <t>50205281</t>
  </si>
  <si>
    <t>2270223</t>
  </si>
  <si>
    <t>51156895</t>
  </si>
  <si>
    <t>53036800</t>
  </si>
  <si>
    <t>26040164</t>
  </si>
  <si>
    <t>48209365</t>
  </si>
  <si>
    <t>5398782</t>
  </si>
  <si>
    <t>11794667</t>
  </si>
  <si>
    <t>54032151</t>
  </si>
  <si>
    <t>6595201</t>
  </si>
  <si>
    <t>53044380</t>
  </si>
  <si>
    <t>968721</t>
  </si>
  <si>
    <t>52378904</t>
  </si>
  <si>
    <t>47318951</t>
  </si>
  <si>
    <t>45139813</t>
  </si>
  <si>
    <t>213772</t>
  </si>
  <si>
    <t>49147471</t>
  </si>
  <si>
    <t>49157663</t>
  </si>
  <si>
    <t>53420734</t>
  </si>
  <si>
    <t>X4774530Y</t>
  </si>
  <si>
    <t>50065933</t>
  </si>
  <si>
    <t>55067999</t>
  </si>
  <si>
    <t>9186801</t>
  </si>
  <si>
    <t>52184274</t>
  </si>
  <si>
    <t>523751861</t>
  </si>
  <si>
    <t>77335511</t>
  </si>
  <si>
    <t>53905283</t>
  </si>
  <si>
    <t>53904938</t>
  </si>
  <si>
    <t>2244814</t>
  </si>
  <si>
    <t>50193291</t>
  </si>
  <si>
    <t>54522712</t>
  </si>
  <si>
    <t>54240503</t>
  </si>
  <si>
    <t>52370581</t>
  </si>
  <si>
    <t>54036543</t>
  </si>
  <si>
    <t>49450999</t>
  </si>
  <si>
    <t>8932031</t>
  </si>
  <si>
    <t>52129208</t>
  </si>
  <si>
    <t>52973085</t>
  </si>
  <si>
    <t>50087086</t>
  </si>
  <si>
    <t>2553097</t>
  </si>
  <si>
    <t>53906376</t>
  </si>
  <si>
    <t>49147962</t>
  </si>
  <si>
    <t>54403267</t>
  </si>
  <si>
    <t>53353218</t>
  </si>
  <si>
    <t>53902713</t>
  </si>
  <si>
    <t>1921041</t>
  </si>
  <si>
    <t>53909504</t>
  </si>
  <si>
    <t>54240836</t>
  </si>
  <si>
    <t>52123729</t>
  </si>
  <si>
    <t>52129888</t>
  </si>
  <si>
    <t>53720535</t>
  </si>
  <si>
    <t>52557100</t>
  </si>
  <si>
    <t>50561386</t>
  </si>
  <si>
    <t>53903044</t>
  </si>
  <si>
    <t>53038100</t>
  </si>
  <si>
    <t>53715772</t>
  </si>
  <si>
    <t>53903011</t>
  </si>
  <si>
    <t>51507620</t>
  </si>
  <si>
    <t>49101503</t>
  </si>
  <si>
    <t>53718194</t>
  </si>
  <si>
    <t>53420498</t>
  </si>
  <si>
    <t>49453372</t>
  </si>
  <si>
    <t>45135036</t>
  </si>
  <si>
    <t>53718885</t>
  </si>
  <si>
    <t>54242660</t>
  </si>
  <si>
    <t>54035873</t>
  </si>
  <si>
    <t>50170081</t>
  </si>
  <si>
    <t>53909385</t>
  </si>
  <si>
    <t>2241547</t>
  </si>
  <si>
    <t>53902301</t>
  </si>
  <si>
    <t>52979412</t>
  </si>
  <si>
    <t>54241854</t>
  </si>
  <si>
    <t>52123051</t>
  </si>
  <si>
    <t>163613307</t>
  </si>
  <si>
    <t>52093975</t>
  </si>
  <si>
    <t>54036078</t>
  </si>
  <si>
    <t>53906428</t>
  </si>
  <si>
    <t>47300289</t>
  </si>
  <si>
    <t>572505</t>
  </si>
  <si>
    <t>53422643</t>
  </si>
  <si>
    <t>8926477</t>
  </si>
  <si>
    <t>54405721</t>
  </si>
  <si>
    <t>47035474</t>
  </si>
  <si>
    <t>7509056</t>
  </si>
  <si>
    <t>54036605</t>
  </si>
  <si>
    <t>53048435</t>
  </si>
  <si>
    <t>52186864</t>
  </si>
  <si>
    <t>53452324</t>
  </si>
  <si>
    <t>31704461</t>
  </si>
  <si>
    <t>9137738</t>
  </si>
  <si>
    <t>54241081</t>
  </si>
  <si>
    <t>54035507</t>
  </si>
  <si>
    <t>49008169</t>
  </si>
  <si>
    <t>49144976</t>
  </si>
  <si>
    <t>52372436</t>
  </si>
  <si>
    <t>50169165</t>
  </si>
  <si>
    <t>70242610</t>
  </si>
  <si>
    <t>54299198</t>
  </si>
  <si>
    <t>53450387</t>
  </si>
  <si>
    <t>53716024</t>
  </si>
  <si>
    <t>53903227</t>
  </si>
  <si>
    <t>52628703</t>
  </si>
  <si>
    <t>53901558</t>
  </si>
  <si>
    <t>10930750</t>
  </si>
  <si>
    <t>2868868</t>
  </si>
  <si>
    <t>53458281</t>
  </si>
  <si>
    <t>53417589</t>
  </si>
  <si>
    <t>54239907</t>
  </si>
  <si>
    <t>52378960</t>
  </si>
  <si>
    <t>46870824</t>
  </si>
  <si>
    <t>75121204</t>
  </si>
  <si>
    <t>53906427</t>
  </si>
  <si>
    <t>53720978</t>
  </si>
  <si>
    <t>54400380</t>
  </si>
  <si>
    <t>52374084</t>
  </si>
  <si>
    <t>50322710</t>
  </si>
  <si>
    <t>7557826</t>
  </si>
  <si>
    <t>53901706</t>
  </si>
  <si>
    <t>52377874</t>
  </si>
  <si>
    <t>58430920</t>
  </si>
  <si>
    <t>50198396</t>
  </si>
  <si>
    <t>52974477</t>
  </si>
  <si>
    <t>52129368</t>
  </si>
  <si>
    <t>52193475</t>
  </si>
  <si>
    <t>49148745</t>
  </si>
  <si>
    <t>52950674</t>
  </si>
  <si>
    <t>53039417</t>
  </si>
  <si>
    <t>1189646</t>
  </si>
  <si>
    <t>3475457</t>
  </si>
  <si>
    <t>2230240</t>
  </si>
  <si>
    <t>67172250</t>
  </si>
  <si>
    <t>54036648</t>
  </si>
  <si>
    <t>52378681</t>
  </si>
  <si>
    <t>52378458</t>
  </si>
  <si>
    <t>25991532</t>
  </si>
  <si>
    <t>53719990</t>
  </si>
  <si>
    <t>49453289</t>
  </si>
  <si>
    <t>47042253</t>
  </si>
  <si>
    <t>49590178</t>
  </si>
  <si>
    <t>53906929</t>
  </si>
  <si>
    <t>2628174</t>
  </si>
  <si>
    <t>53448818</t>
  </si>
  <si>
    <t>52123940</t>
  </si>
  <si>
    <t>2289209</t>
  </si>
  <si>
    <t>46865761</t>
  </si>
  <si>
    <t>2225144</t>
  </si>
  <si>
    <t>51941496</t>
  </si>
  <si>
    <t>54722872</t>
  </si>
  <si>
    <t>48161636</t>
  </si>
  <si>
    <t>53418377</t>
  </si>
  <si>
    <t>54033153</t>
  </si>
  <si>
    <t>9085922</t>
  </si>
  <si>
    <t>2267511</t>
  </si>
  <si>
    <t>46927417</t>
  </si>
  <si>
    <t>48201831</t>
  </si>
  <si>
    <t>52111159</t>
  </si>
  <si>
    <t>50185011</t>
  </si>
  <si>
    <t>33500939</t>
  </si>
  <si>
    <t>53905395</t>
  </si>
  <si>
    <t>50964116</t>
  </si>
  <si>
    <t>3877878</t>
  </si>
  <si>
    <t>3241696</t>
  </si>
  <si>
    <t>50031964</t>
  </si>
  <si>
    <t>50550220</t>
  </si>
  <si>
    <t>54302362</t>
  </si>
  <si>
    <t>874155</t>
  </si>
  <si>
    <t>Custom export field</t>
  </si>
  <si>
    <t>Gender</t>
  </si>
  <si>
    <t>Birthday</t>
  </si>
  <si>
    <t>Email</t>
  </si>
  <si>
    <t>Street address</t>
  </si>
  <si>
    <t>ZIP code</t>
  </si>
  <si>
    <t>City</t>
  </si>
  <si>
    <t>Phone</t>
  </si>
  <si>
    <t>Mobile</t>
  </si>
  <si>
    <t>Pro</t>
  </si>
  <si>
    <t>Member since</t>
  </si>
  <si>
    <t>Registration date</t>
  </si>
  <si>
    <t>Subscription reason</t>
  </si>
  <si>
    <t>Source</t>
  </si>
  <si>
    <t>U</t>
  </si>
  <si>
    <t>Leganés</t>
  </si>
  <si>
    <t>No</t>
  </si>
  <si>
    <t>Getafe</t>
  </si>
  <si>
    <t>Calle Torrelodones 5</t>
  </si>
  <si>
    <t>Calle Alcalde Manuel Gómez Casado 6</t>
  </si>
  <si>
    <t>LEGANÉS</t>
  </si>
  <si>
    <t>M</t>
  </si>
  <si>
    <t>GANAR MÚSCULO</t>
  </si>
  <si>
    <t>AMIGOS O FAMILIA</t>
  </si>
  <si>
    <t>F</t>
  </si>
  <si>
    <t>domandepelusokatheryn@gmail.com</t>
  </si>
  <si>
    <t>Calle Alcalde Manuel Gómez Casado 6 P01 A</t>
  </si>
  <si>
    <t>Zabedy Katheryn Doman De Peluso</t>
  </si>
  <si>
    <t>LOCALIZACIÓN</t>
  </si>
  <si>
    <t>Alcorcón</t>
  </si>
  <si>
    <t>Calle Móstoles</t>
  </si>
  <si>
    <t>yolidiazgomez9@gmail.com</t>
  </si>
  <si>
    <t>Calle Paracuellos del Jarama 31</t>
  </si>
  <si>
    <t>Yolanda Diaz Gomez</t>
  </si>
  <si>
    <t>gilbelmont45@gmail.com</t>
  </si>
  <si>
    <t>Calle Alcalde Saturnino del Yerro Alonso 21 Pbj A</t>
  </si>
  <si>
    <t>yolandahdez@telefonica.net</t>
  </si>
  <si>
    <t>Calle De Navalcarnero 64</t>
  </si>
  <si>
    <t>Yolanda Hernandez Gonzalez</t>
  </si>
  <si>
    <t>SALUD</t>
  </si>
  <si>
    <t>yoann.costa@gmail.com</t>
  </si>
  <si>
    <t>Calle Del Alcalde Pedro González González 19, p2, 1A</t>
  </si>
  <si>
    <t>yessi25.figueredo@gmail.com</t>
  </si>
  <si>
    <t>Calle De Pozuelo De Alarcón 67</t>
  </si>
  <si>
    <t>Móstoles</t>
  </si>
  <si>
    <t>yeredfernandez@gmail.com</t>
  </si>
  <si>
    <t>Calle Zaragoza 3 2D</t>
  </si>
  <si>
    <t>Yered Fernandez Vazquez</t>
  </si>
  <si>
    <t>yeray_polo@hotmail.com</t>
  </si>
  <si>
    <t>Calle Santa Aurea 26 Bajo B</t>
  </si>
  <si>
    <t>Madrid</t>
  </si>
  <si>
    <t>yeisonr.0017@gmail.com</t>
  </si>
  <si>
    <t>Calle Velázquez , 3</t>
  </si>
  <si>
    <t>Calle Alcalde Pedro González González</t>
  </si>
  <si>
    <t>yasminamedinanavas@gmail.com</t>
  </si>
  <si>
    <t>Plaza Alcalde José Manuel Matheo Luaces 3</t>
  </si>
  <si>
    <t>BÚSQUEDA POR INTERNET</t>
  </si>
  <si>
    <t>Calle Paracuellos del Jarama 35</t>
  </si>
  <si>
    <t>Calle Alcalde Pedro González González 17</t>
  </si>
  <si>
    <t>Fuenlabrada</t>
  </si>
  <si>
    <t>vitinvibla@gmail.com</t>
  </si>
  <si>
    <t>Calle Río Danubio 2</t>
  </si>
  <si>
    <t>suarezvictoria947@gmail.com</t>
  </si>
  <si>
    <t>Plaza Alcalde José Manuel Matheo Luaces 5</t>
  </si>
  <si>
    <t>vickymanzanero@gmail.com</t>
  </si>
  <si>
    <t>Calle De Aranjuez 71</t>
  </si>
  <si>
    <t>Victoria Manzanero Garcia</t>
  </si>
  <si>
    <t>MANTENIMIENTO</t>
  </si>
  <si>
    <t>vtcranch@gmail.com</t>
  </si>
  <si>
    <t>Plaza Alcalde José Manuel Matheo Luaces 7</t>
  </si>
  <si>
    <t>Avenida Conde de Barcelona</t>
  </si>
  <si>
    <t>rinvictor@gmail.com</t>
  </si>
  <si>
    <t>Calle Ciempozuelos 18</t>
  </si>
  <si>
    <t>Victor Manuel Rincon Yepes</t>
  </si>
  <si>
    <t>victormvs022@gmail.com</t>
  </si>
  <si>
    <t>Calle Coslada 18, BLOQUE 1, 1B</t>
  </si>
  <si>
    <t>Victor Manuel Valle Sanz</t>
  </si>
  <si>
    <t>victorlamberti@hotmail.com</t>
  </si>
  <si>
    <t>Calle Julia Mediavilla</t>
  </si>
  <si>
    <t>Victor Julio Lamberti Castellanos</t>
  </si>
  <si>
    <t>vicama19@gmail.com</t>
  </si>
  <si>
    <t>Calle De Alcobendas 10, 3B</t>
  </si>
  <si>
    <t>vcarballoantanes@gmail.com</t>
  </si>
  <si>
    <t>carmona.victor3@hotmail.es</t>
  </si>
  <si>
    <t>Calle De Ciempozuelos 7</t>
  </si>
  <si>
    <t>Victor Carmona Garcia</t>
  </si>
  <si>
    <t>victorchaparro91@yahoo.es</t>
  </si>
  <si>
    <t>Calle Burgos</t>
  </si>
  <si>
    <t>Victor Chaparro Lidon</t>
  </si>
  <si>
    <t>torvick6327@gmail.com</t>
  </si>
  <si>
    <t>Calle Miraflores de la Sierra 15</t>
  </si>
  <si>
    <t>Victor Del Moral Gutierrez</t>
  </si>
  <si>
    <t>victor97lega@gmail.com</t>
  </si>
  <si>
    <t>Victor Fernandez Alvarez</t>
  </si>
  <si>
    <t>Calle Rivas Vaciamadrid</t>
  </si>
  <si>
    <t>victormartamg85@gmail.com</t>
  </si>
  <si>
    <t>Calle Colmenar Viejo 60</t>
  </si>
  <si>
    <t>Raul Melchor Martin</t>
  </si>
  <si>
    <t>Griñón</t>
  </si>
  <si>
    <t>vromanos@gmail.com</t>
  </si>
  <si>
    <t>Calle Del Alcalde Pedro González González 17 B, 3D</t>
  </si>
  <si>
    <t>Calle Alcalde José María Durán y Pelayo 33</t>
  </si>
  <si>
    <t>victorvivarg41@gmail.com</t>
  </si>
  <si>
    <t>Calle De Paracuellos del Jarama 24</t>
  </si>
  <si>
    <t>vicex10@gmail.com</t>
  </si>
  <si>
    <t>Calle Tenis 2</t>
  </si>
  <si>
    <t>Vicente Gaitan Garrido</t>
  </si>
  <si>
    <t>vmohedanolorenzo@gmail.com</t>
  </si>
  <si>
    <t>avda juan XXIII 16 2 p05</t>
  </si>
  <si>
    <t>Calle Aranjuez</t>
  </si>
  <si>
    <t>guzly@hotmail.com</t>
  </si>
  <si>
    <t>Calle De Torrejón De Ardóz 7</t>
  </si>
  <si>
    <t>vero.monman@gmail.com</t>
  </si>
  <si>
    <t>Calle Aranjuez 71</t>
  </si>
  <si>
    <t>Juan Carlos Montes Martin</t>
  </si>
  <si>
    <t>veroviten@gmail.com</t>
  </si>
  <si>
    <t>Calle Alemania 165, E BAJO A</t>
  </si>
  <si>
    <t>Toledo</t>
  </si>
  <si>
    <t>Calle Torrejón de Ardoz</t>
  </si>
  <si>
    <t>Calle Alcobendas 18</t>
  </si>
  <si>
    <t>vanesafloresm17@gmail.com</t>
  </si>
  <si>
    <t>Calle Guadarrama 19</t>
  </si>
  <si>
    <t>Vanesa Flores Martinez</t>
  </si>
  <si>
    <t>Calle Alcalde José María Durán y Pelayo</t>
  </si>
  <si>
    <t>vyustearense@gmail.com</t>
  </si>
  <si>
    <t>Calle Miraflores de la Sierra 14</t>
  </si>
  <si>
    <t>Ana Isabel Garcia Arense</t>
  </si>
  <si>
    <t>gomezsierraunai@gmail.com</t>
  </si>
  <si>
    <t>Calle Aranjuez 9 1B</t>
  </si>
  <si>
    <t>Unai Gomez Sierra</t>
  </si>
  <si>
    <t>Calle Lehendakari Aguirre</t>
  </si>
  <si>
    <t>Calle Pozuelo de Alarcón</t>
  </si>
  <si>
    <t>Calle Torrelodones</t>
  </si>
  <si>
    <t>tibi1794@gmail.com</t>
  </si>
  <si>
    <t>Calle José María Durán Y Pelayo 14, 2A</t>
  </si>
  <si>
    <t>teseomario.alvaro@gmail.com</t>
  </si>
  <si>
    <t>CALLE COLMENAR VIEJO 14</t>
  </si>
  <si>
    <t>terelarubia22@gmail.com</t>
  </si>
  <si>
    <t>Plaza Alcalde José Manuel Matheo Luaces 9 Pb</t>
  </si>
  <si>
    <t>Calle Alcalde Saturnino del Yerro Alonso</t>
  </si>
  <si>
    <t>Avenida Manuel Azaña</t>
  </si>
  <si>
    <t>su.alvarez.garrido@gmail.com</t>
  </si>
  <si>
    <t>Susana Milagros Alvarez Garrido</t>
  </si>
  <si>
    <t>PERDER PESO</t>
  </si>
  <si>
    <t>Calle Alcalde Alfredo de Castro</t>
  </si>
  <si>
    <t>sgarciaportela@hotmail.com</t>
  </si>
  <si>
    <t>Calle De Mejorada Del Campo 54</t>
  </si>
  <si>
    <t>wwwsusana@hotmail.com</t>
  </si>
  <si>
    <t>Susana Garrido Diaz</t>
  </si>
  <si>
    <t>susanistica@hotmail.es</t>
  </si>
  <si>
    <t>Calle De Collado Villalba 10</t>
  </si>
  <si>
    <t>susananaba@yahoo.es</t>
  </si>
  <si>
    <t>Calle Aranjuez 8 Portal 2 2ºa</t>
  </si>
  <si>
    <t>Susana Peñuela Melero</t>
  </si>
  <si>
    <t>susanaprieto75@hotmail.com</t>
  </si>
  <si>
    <t>Calle De Aranjuez 8</t>
  </si>
  <si>
    <t>Calle Rivas Vaciamadrid 39</t>
  </si>
  <si>
    <t>herran.sanchez.susana@gmail.com</t>
  </si>
  <si>
    <t>Calle Josep Tarradellas</t>
  </si>
  <si>
    <t>Susana Sanchez Herran</t>
  </si>
  <si>
    <t>Calle Coslada 20</t>
  </si>
  <si>
    <t>Calle Alcalde Saturnino del Yerro Alonso 46</t>
  </si>
  <si>
    <t>leganés</t>
  </si>
  <si>
    <t>salcojor@hotmail.es</t>
  </si>
  <si>
    <t>Calle Huertas 1 Portal 5 4ºb</t>
  </si>
  <si>
    <t>Sonia Alcojor Rodriguez</t>
  </si>
  <si>
    <t>sfsoniafer@gmail.com</t>
  </si>
  <si>
    <t>Calle Móstoles 14</t>
  </si>
  <si>
    <t>sonia_new@hotmail.es</t>
  </si>
  <si>
    <t>Calle De Alcalá De Henares 10</t>
  </si>
  <si>
    <t>Calle Coslada 16</t>
  </si>
  <si>
    <t>lopezcs1980@gmail.com</t>
  </si>
  <si>
    <t>Calle De Tirso de Molina 3, Bajo D</t>
  </si>
  <si>
    <t>sonichiwa@hotmail.com</t>
  </si>
  <si>
    <t>garciacastellanossoledad@gmail.com</t>
  </si>
  <si>
    <t>guadarrma 7</t>
  </si>
  <si>
    <t>solenala222@gmail.com</t>
  </si>
  <si>
    <t>Calle Paracuellos del Jarama 39</t>
  </si>
  <si>
    <t>sofiacabellomoreno@gmail.com</t>
  </si>
  <si>
    <t>Calle Ancha 21</t>
  </si>
  <si>
    <t>Sofia Cabello Moreno</t>
  </si>
  <si>
    <t>sofisincro@gmail.com</t>
  </si>
  <si>
    <t>Calle De Algete 24</t>
  </si>
  <si>
    <t>san.sofia78@gmail.com</t>
  </si>
  <si>
    <t>Plaza Alcalde José Manuel Matheo Luaces</t>
  </si>
  <si>
    <t>Plaza Alcalde Jose Manuel Matheo Luaces 7, 1A</t>
  </si>
  <si>
    <t>sanzmartinsofia@gmail.com</t>
  </si>
  <si>
    <t>Calle De Arganda del Rey 31</t>
  </si>
  <si>
    <t>silviamariaherranz@gmail.com</t>
  </si>
  <si>
    <t>Calle Tres Cantos 11</t>
  </si>
  <si>
    <t>Eduardo Herranz Gilbert</t>
  </si>
  <si>
    <t>silvia-duque@hotmail.com</t>
  </si>
  <si>
    <t>Calle De Manzanares El Real 34</t>
  </si>
  <si>
    <t>silviait@hotmail.es</t>
  </si>
  <si>
    <t>Calle Haya 106</t>
  </si>
  <si>
    <t>silvialopezdemingo@gmail.com</t>
  </si>
  <si>
    <t>Calle Arganda del Rey</t>
  </si>
  <si>
    <t>Silvia Lopez De Mingo</t>
  </si>
  <si>
    <t>silvia.ruiz.gn@gmail.com</t>
  </si>
  <si>
    <t>Calle la Colonial 7 P1A</t>
  </si>
  <si>
    <t>Pinto</t>
  </si>
  <si>
    <t>Silvia Ruiz Garcia-Navas</t>
  </si>
  <si>
    <t>silvia.vozmediano@gmail.com</t>
  </si>
  <si>
    <t>Calle Del Alcalde Pedro González González 16B, 1A</t>
  </si>
  <si>
    <t>Calle Guadarrama</t>
  </si>
  <si>
    <t>Calle Diego Martínez Barrio</t>
  </si>
  <si>
    <t>sharaysolispedrero96@gmail.com</t>
  </si>
  <si>
    <t>Calle Sierra Alto de León 4 8A</t>
  </si>
  <si>
    <t>sergiostefan31@hotmail.es</t>
  </si>
  <si>
    <t>Calle Paracuellos del Jarama</t>
  </si>
  <si>
    <t>Ciobanu Lacamioara</t>
  </si>
  <si>
    <t>herbonature@herbonature.es</t>
  </si>
  <si>
    <t>Calle Puerta de Madrid</t>
  </si>
  <si>
    <t>Sergio Antonio Córdoba Gomez</t>
  </si>
  <si>
    <t>bernaldiazsergio@gmail.com</t>
  </si>
  <si>
    <t>Calle Algete 35</t>
  </si>
  <si>
    <t>Sergio Bernal Diaz</t>
  </si>
  <si>
    <t>sberrsai@gmail.com</t>
  </si>
  <si>
    <t>Calle Justicia 1</t>
  </si>
  <si>
    <t>Sergio Berrio Sainero</t>
  </si>
  <si>
    <t>gurrusan529@gmail.com</t>
  </si>
  <si>
    <t>Calle Huelva 5 1D</t>
  </si>
  <si>
    <t>Sergio Briviesca Jimenez</t>
  </si>
  <si>
    <t>Calle Mejorada del Campo</t>
  </si>
  <si>
    <t>xsergiocuervo@hotmail.com</t>
  </si>
  <si>
    <t>Calle Del Alcalde José María Durán Y Pelayo</t>
  </si>
  <si>
    <t>sergiodlcch@gmail.com</t>
  </si>
  <si>
    <t>Calle Colmenar Viejo 44</t>
  </si>
  <si>
    <t>Sergio De La Cruz Chamorro</t>
  </si>
  <si>
    <t>sdpg97@gmail.com</t>
  </si>
  <si>
    <t>Calle El Escorial</t>
  </si>
  <si>
    <t>Sergio Del Prado Gutierrez</t>
  </si>
  <si>
    <t>Calle Arquímedes 4</t>
  </si>
  <si>
    <t>sergio.delatorre.sergio@gmail.com</t>
  </si>
  <si>
    <t>Calle De La Acacia 7, 2A</t>
  </si>
  <si>
    <t>seriva13f@gmail.com</t>
  </si>
  <si>
    <t>alcalde pedro gonzalez 14b</t>
  </si>
  <si>
    <t>sfernandezredondo@gmail.com</t>
  </si>
  <si>
    <t>Calle De Rivas Vaciamadrid 6</t>
  </si>
  <si>
    <t>Calle Guadarrama 1</t>
  </si>
  <si>
    <t>Calle San Lorenzo de El Escorial</t>
  </si>
  <si>
    <t>Calle Hoyo de Manzanares</t>
  </si>
  <si>
    <t>sergio.gomezuzal@gmail.com</t>
  </si>
  <si>
    <t>Calle Federica Montseny 24 4D</t>
  </si>
  <si>
    <t>Sergio Gomez Uzal</t>
  </si>
  <si>
    <t>bebygc_96@hotmail.com</t>
  </si>
  <si>
    <t>Alberto Gonzalez Cabrera</t>
  </si>
  <si>
    <t>serherarr@yahoo.es</t>
  </si>
  <si>
    <t>Calle Manzanares El Real</t>
  </si>
  <si>
    <t>sergiomar876@gmail.com</t>
  </si>
  <si>
    <t>Calle Arroyomolinos 10</t>
  </si>
  <si>
    <t>minikino30@outlook.es</t>
  </si>
  <si>
    <t>pozuelo de alarcon 65</t>
  </si>
  <si>
    <t>Calle Alcalde José María Durán y Pelayo 14 2A</t>
  </si>
  <si>
    <t>sermore383@gmail.com</t>
  </si>
  <si>
    <t>Calle Tres Cantos</t>
  </si>
  <si>
    <t>chegiou@hotmail.com</t>
  </si>
  <si>
    <t>Calle Tres Cantos 16A</t>
  </si>
  <si>
    <t>Moraleja de Enmedio</t>
  </si>
  <si>
    <t>pradossergio67@gmail.com</t>
  </si>
  <si>
    <t>Calle Galapagar 6 Bajo</t>
  </si>
  <si>
    <t>sergiorivbar@gmail.com</t>
  </si>
  <si>
    <t>Calle Guadarrama 11</t>
  </si>
  <si>
    <t>sergio7522@yahoo.es</t>
  </si>
  <si>
    <t>Avenida Vicente Ferrer N 13</t>
  </si>
  <si>
    <t>Sergio Rodriguez Casillas</t>
  </si>
  <si>
    <t>sergioqae@gmail.com</t>
  </si>
  <si>
    <t>Calle Alcalde Pedro González González 5 02 P01 C</t>
  </si>
  <si>
    <t>Sergio Rodriguez Sanchez</t>
  </si>
  <si>
    <t>seryey_11@hotmail.com</t>
  </si>
  <si>
    <t>Calle Villanueva de la Cañada 11</t>
  </si>
  <si>
    <t>Sergio Ruiz Fernandez</t>
  </si>
  <si>
    <t>sergiossf@gmail.com</t>
  </si>
  <si>
    <t>Calle Río Danubio 2 E6 1A</t>
  </si>
  <si>
    <t>Sergio Saez Fernandez</t>
  </si>
  <si>
    <t>sergiosalasyanguas@gmail.com</t>
  </si>
  <si>
    <t>Avenida Glorietas</t>
  </si>
  <si>
    <t>svirseda@gmail.com</t>
  </si>
  <si>
    <t>Calle Alcalde Pablo Montero y Montero Y M 1 3 P01 C</t>
  </si>
  <si>
    <t>sergiosdepablo98@gmail.com</t>
  </si>
  <si>
    <t>solanillamalo@gmail.com</t>
  </si>
  <si>
    <t>Calle Seminario 25 P02</t>
  </si>
  <si>
    <t>serafin_f@icloud.com</t>
  </si>
  <si>
    <t>Avenida De Alzola 6</t>
  </si>
  <si>
    <t>dsp.diego.16@gmail.com</t>
  </si>
  <si>
    <t>Calle Nuestra Señora Angustias 8 4D</t>
  </si>
  <si>
    <t>Segundo Gonzalez Menaya</t>
  </si>
  <si>
    <t>basura@bluethinking.com</t>
  </si>
  <si>
    <t>Calle Velilla de San Antonio</t>
  </si>
  <si>
    <t>Saul Blanco</t>
  </si>
  <si>
    <t>saul.grande@gmail.com</t>
  </si>
  <si>
    <t>Saul Grande Gallardo</t>
  </si>
  <si>
    <t>sarahmaiasilveira@gmail.com</t>
  </si>
  <si>
    <t>saritaru19@gmail.com</t>
  </si>
  <si>
    <t>Calle Del Alcalde Pedro González González  11, 2, BAJO C</t>
  </si>
  <si>
    <t>saragilrivas@yahoo.es</t>
  </si>
  <si>
    <t>Sara Maria Gil Rivas</t>
  </si>
  <si>
    <t>saracano17132@gmail.com</t>
  </si>
  <si>
    <t>Calle Alcalá de Henares 8</t>
  </si>
  <si>
    <t>sara.bausela@gmail.com</t>
  </si>
  <si>
    <t>Calle Colmenar Viejo</t>
  </si>
  <si>
    <t>espanasanchezsara675@gmail.com</t>
  </si>
  <si>
    <t>Calle Velilla de San Antonio 8</t>
  </si>
  <si>
    <t>Sara España Sanchez</t>
  </si>
  <si>
    <t>Calle Pozuelo de Alarcón 29</t>
  </si>
  <si>
    <t>saruki2456@gmail.com</t>
  </si>
  <si>
    <t>Calle Ciempozuelos</t>
  </si>
  <si>
    <t>Juan Antonio Marco Hernandez</t>
  </si>
  <si>
    <t>sarittamarttin@gmail.com</t>
  </si>
  <si>
    <t>Calle Navalcarnero 9</t>
  </si>
  <si>
    <t>Sara Martin Garcia</t>
  </si>
  <si>
    <t>saramayope@gmail.com</t>
  </si>
  <si>
    <t>Calle Alcalá De Henares 8, E2, 3B</t>
  </si>
  <si>
    <t>Granada</t>
  </si>
  <si>
    <t>saritanh@outlook.es</t>
  </si>
  <si>
    <t>Calle De Diego Martínez Barrio 42</t>
  </si>
  <si>
    <t>Calle Navalcarnero</t>
  </si>
  <si>
    <t>poderososara@gmail.com</t>
  </si>
  <si>
    <t>Calle De La Alcarria 56, 7, 1</t>
  </si>
  <si>
    <t>santiago.beamud@gmail.com</t>
  </si>
  <si>
    <t>Calle San Sebastián de los Reyes 21</t>
  </si>
  <si>
    <t>Santiago Beamut Parra</t>
  </si>
  <si>
    <t>santielnavajas@hotmail.com</t>
  </si>
  <si>
    <t>Calle Alcalde Manuel Gómez Casado</t>
  </si>
  <si>
    <t>grupodaltico@gmail.com</t>
  </si>
  <si>
    <t>Calle Ciudad Real 5 1A</t>
  </si>
  <si>
    <t>Santiago Sevilla Gomez</t>
  </si>
  <si>
    <t>azula99@hotmail.com</t>
  </si>
  <si>
    <t>Sandra Liliana Arguello Calderon</t>
  </si>
  <si>
    <t>sanguitara@yahoo.es</t>
  </si>
  <si>
    <t>Calle Cercedilla 30</t>
  </si>
  <si>
    <t>Sandra Anguita Aragon</t>
  </si>
  <si>
    <t>badgoblin666@hotmail.com</t>
  </si>
  <si>
    <t>Calle Villanueva De La Cañada 23</t>
  </si>
  <si>
    <t>Calle Coslada</t>
  </si>
  <si>
    <t>Calle Alcalde Saturnino del Yerro Alonso 21</t>
  </si>
  <si>
    <t>sandrafergar2006@gmail.com</t>
  </si>
  <si>
    <t>Calle De Móstoles 26, 2, 3A</t>
  </si>
  <si>
    <t>espanasanchezsamuel5@gmail.com</t>
  </si>
  <si>
    <t>Calle Villarejo de Salvanés</t>
  </si>
  <si>
    <t>gavelacerrosamuel@gmail.com</t>
  </si>
  <si>
    <t>Calle De Collado Villalba 13</t>
  </si>
  <si>
    <t>samuel28914@gmail.com</t>
  </si>
  <si>
    <t>Calle De Casares Quiroga</t>
  </si>
  <si>
    <t>saamuus@gmail.com</t>
  </si>
  <si>
    <t>Calle Del  Alcalde Pedro González González 3</t>
  </si>
  <si>
    <t>samutg11@gmail.com</t>
  </si>
  <si>
    <t>Calle Pozuelo de Alarcón 16</t>
  </si>
  <si>
    <t>samir.abarkach.14@gmail.com</t>
  </si>
  <si>
    <t>Calle Valdemoro 5, 4D</t>
  </si>
  <si>
    <t>salmoba@telefonica.net</t>
  </si>
  <si>
    <t>Avenida Dos de Mayo 35 , 4B</t>
  </si>
  <si>
    <t>Salvador Molero Barrosco</t>
  </si>
  <si>
    <t>salvarguezdelgado@gmail.com</t>
  </si>
  <si>
    <t>Calle Jacobinia 62 6C</t>
  </si>
  <si>
    <t>Salvador Rodriguez Delgado</t>
  </si>
  <si>
    <t>ifh22547@gmail.com</t>
  </si>
  <si>
    <t>said_lega@hotmail.es</t>
  </si>
  <si>
    <t>Calle Valdemoro 5</t>
  </si>
  <si>
    <t>ruth.ayc@gmail.com</t>
  </si>
  <si>
    <t>Calle Alcalde Pedro González González 17C, 1A</t>
  </si>
  <si>
    <t>benur9@gmail.com</t>
  </si>
  <si>
    <t>Calle Algete 23</t>
  </si>
  <si>
    <t>Ruben Jesus Ballesteros Rodriguez</t>
  </si>
  <si>
    <t>rubenalonso3011@hotmail.com</t>
  </si>
  <si>
    <t>Calle Alcalde Manuel Gómez Casado 21</t>
  </si>
  <si>
    <t>Ruben Alonso Sierra</t>
  </si>
  <si>
    <t>poseidonlennon@gmail.com</t>
  </si>
  <si>
    <t>Calle Cuenca 13 1ºb</t>
  </si>
  <si>
    <t>Ruben Blazquez Paz</t>
  </si>
  <si>
    <t>rubenceamartinez@gmail.com</t>
  </si>
  <si>
    <t>Calle Aranjuez 85</t>
  </si>
  <si>
    <t>Ruben Cea Martinez</t>
  </si>
  <si>
    <t>rucortes@ucm.es</t>
  </si>
  <si>
    <t>Avenida Vicente Ferrer 11, 9, 2B</t>
  </si>
  <si>
    <t>rubeniizquierdo19@gmail.com</t>
  </si>
  <si>
    <t>Calle Manzanares El Real 4</t>
  </si>
  <si>
    <t>Ruben Izquierdo Izquierdo</t>
  </si>
  <si>
    <t>ruben@intercor.es</t>
  </si>
  <si>
    <t>Calle Villanueva de la Cañada</t>
  </si>
  <si>
    <t>Ruben Minguez Ortega</t>
  </si>
  <si>
    <t>Calle Alcalde Alfredo de Castro 21</t>
  </si>
  <si>
    <t>Calle Torrejón de Ardoz 8</t>
  </si>
  <si>
    <t>Avenida Francisco Javier Sauquillo 8 2D</t>
  </si>
  <si>
    <t>rubensanfe02@gmail.com</t>
  </si>
  <si>
    <t>Calle Tres Cantos 13</t>
  </si>
  <si>
    <t>Maria Jesus Hernandez</t>
  </si>
  <si>
    <t>rubensimon93@gmail.com</t>
  </si>
  <si>
    <t>Calle Río Urbión 15, 4B</t>
  </si>
  <si>
    <t>torresrubi10@gmail.com</t>
  </si>
  <si>
    <t>Ruben Torres Manzanares</t>
  </si>
  <si>
    <t>rubenvillalbamartin@gmail.com</t>
  </si>
  <si>
    <t>Calle Manzanares El Real 5</t>
  </si>
  <si>
    <t>Ruben Villalba Martin</t>
  </si>
  <si>
    <t>rosa@hernandezyvazquez.com</t>
  </si>
  <si>
    <t>Calle Diego Martínez Barrio 42 1C</t>
  </si>
  <si>
    <t>Rosa Maria Hernandez Fernandez</t>
  </si>
  <si>
    <t>rosa.alvarezlopez08@gmail.com</t>
  </si>
  <si>
    <t>Calle De Brunete 4</t>
  </si>
  <si>
    <t>rosadelafuente2012@gmail.com</t>
  </si>
  <si>
    <t>Rosa De La Fuente Calvo</t>
  </si>
  <si>
    <t>Calle Del Alcalde Pedro González González 18</t>
  </si>
  <si>
    <t>rv_bsc@hotmail.com</t>
  </si>
  <si>
    <t>Calle Álava 6, 5D</t>
  </si>
  <si>
    <t>rogorapa@gmail.com</t>
  </si>
  <si>
    <t>Calle Torrelodones 32</t>
  </si>
  <si>
    <t>Avenida los Pinos</t>
  </si>
  <si>
    <t>rod.gomez.o@gmail.com</t>
  </si>
  <si>
    <t>Calle De San Lorenzo 13</t>
  </si>
  <si>
    <t>Rodrigo Otero Gomez</t>
  </si>
  <si>
    <t>rodrigopema2007@gmail.com</t>
  </si>
  <si>
    <t>Calle De Móstoles 26, E5, 2B</t>
  </si>
  <si>
    <t>rodrigochacon93@gmail.com</t>
  </si>
  <si>
    <t>Rodrigo Rueda Chacon</t>
  </si>
  <si>
    <t>rodrigovh25pc@gmail.com</t>
  </si>
  <si>
    <t>Calle Diego Martínez Barrio 42. 1C</t>
  </si>
  <si>
    <t>Rodrigo Vazquez Hernandez</t>
  </si>
  <si>
    <t>rocio.041@hotmail.com</t>
  </si>
  <si>
    <t>Calle Mejorada del Campo 50</t>
  </si>
  <si>
    <t>Rocio Guzman Arias</t>
  </si>
  <si>
    <t>rociomaes256@gmail.com</t>
  </si>
  <si>
    <t>Calle Rivas Vaciamadrid 35</t>
  </si>
  <si>
    <t>Rocio Martinez Escarpa</t>
  </si>
  <si>
    <t>Parla</t>
  </si>
  <si>
    <t>roberto.alvarez@movistar.es</t>
  </si>
  <si>
    <t>Calle Jiménez de Asúa 12 Pbj</t>
  </si>
  <si>
    <t>Roberto Alvarez Liberal</t>
  </si>
  <si>
    <t>rcorrocha@gmail.com</t>
  </si>
  <si>
    <t>Calle Villaviciosa de Odón</t>
  </si>
  <si>
    <t>robertocortesdelcastillo@gmail.com</t>
  </si>
  <si>
    <t>Calle Alcalde José María Durán y Pelayo 2 04 P03 A</t>
  </si>
  <si>
    <t>Aracecu Del Castillo Campos</t>
  </si>
  <si>
    <t>roterbo5@gmail.com</t>
  </si>
  <si>
    <t>Avenida Vicente Ferrer 10</t>
  </si>
  <si>
    <t>roberto84.morgar@gmail.com</t>
  </si>
  <si>
    <t>Avenida Del Conde De Barcelona 19</t>
  </si>
  <si>
    <t>REDES SOCIALES</t>
  </si>
  <si>
    <t>robermgc@hotmail.com</t>
  </si>
  <si>
    <t>Plaza Del Alcalde  Manuel Gómez Matheo Luaces</t>
  </si>
  <si>
    <t>Roberto Muñoz Gomez</t>
  </si>
  <si>
    <t>zizouroberto@gmail.com</t>
  </si>
  <si>
    <t>Avenida los Frailes</t>
  </si>
  <si>
    <t>rpmrober73@gmail.com</t>
  </si>
  <si>
    <t>richard.gallego.v18@gmail.com</t>
  </si>
  <si>
    <t>Calle Juan Muñoz 16</t>
  </si>
  <si>
    <t>ricardocabanillasmadrid@gmail.com</t>
  </si>
  <si>
    <t>Calle Alcalde Pedro González González 11 2D</t>
  </si>
  <si>
    <t>ricardocallefernandez@gmail.com</t>
  </si>
  <si>
    <t>Ricardo Calle Fernandez</t>
  </si>
  <si>
    <t>Ricardo Reguera Balboa</t>
  </si>
  <si>
    <t>rrubiotorres1989@gmail.com</t>
  </si>
  <si>
    <t>Calle Cantabria 6, 12, 3A</t>
  </si>
  <si>
    <t>ricardovillena1976.rvg@gmail.com</t>
  </si>
  <si>
    <t>rebecca-alonso35@hotmail.es</t>
  </si>
  <si>
    <t>Avenida Vicente Ferrer 17</t>
  </si>
  <si>
    <t>raul.alonso1705@gmail.com</t>
  </si>
  <si>
    <t>Calle Miraflores de la Sierra 22</t>
  </si>
  <si>
    <t>Raul Alonso Tejon</t>
  </si>
  <si>
    <t>Calle Torrelodones 17</t>
  </si>
  <si>
    <t>rauldejesusgarcia@outlook.com</t>
  </si>
  <si>
    <t>Plaza Inmaculada</t>
  </si>
  <si>
    <t>Raul De Jesus Garcia</t>
  </si>
  <si>
    <t>raulfabian@gmail.com</t>
  </si>
  <si>
    <t>Calle Coslada 11</t>
  </si>
  <si>
    <t>Raul Fabian Escuredo</t>
  </si>
  <si>
    <t>raulgargil2002@gmail.com</t>
  </si>
  <si>
    <t>Calle Alcalá de Henares P1 1B</t>
  </si>
  <si>
    <t>Raul Garcia Gil</t>
  </si>
  <si>
    <t>raulguerrero1979@yahoo.es</t>
  </si>
  <si>
    <t>Calle Zurbarán 1</t>
  </si>
  <si>
    <t>Raul Guerrero Basallo</t>
  </si>
  <si>
    <t>PUBLICIDAD O BUZONEO</t>
  </si>
  <si>
    <t>rlopezcua@gmail.com</t>
  </si>
  <si>
    <t>Calle Guanabacoa 6 10 P4A</t>
  </si>
  <si>
    <t>raulmm18101970@gmail.com</t>
  </si>
  <si>
    <t>rx3.044@gmail.com</t>
  </si>
  <si>
    <t>Calle Chinchón 34</t>
  </si>
  <si>
    <t>Raul Rodriguez Rodriguez</t>
  </si>
  <si>
    <t>rsanroman27@gmail.com</t>
  </si>
  <si>
    <t>Calle Aranjuez 8 9 2C</t>
  </si>
  <si>
    <t>Raul San Roman Roman</t>
  </si>
  <si>
    <t>rauls930313@gmail.com</t>
  </si>
  <si>
    <t>Avenida Bélgica</t>
  </si>
  <si>
    <t>Raul Yunquera Sanchez</t>
  </si>
  <si>
    <t>Calle Manzanares El Real 10</t>
  </si>
  <si>
    <t>rbenitez1971@gmail.com</t>
  </si>
  <si>
    <t>Calle De Algete 15</t>
  </si>
  <si>
    <t>Raquel Benitez Reina</t>
  </si>
  <si>
    <t>raquel.lopezdegregorio@gmail.com</t>
  </si>
  <si>
    <t>Calle Miraflores De La Sierra 30</t>
  </si>
  <si>
    <t>juradasa@hotmail.com</t>
  </si>
  <si>
    <t>Raquel Martin Sanchez</t>
  </si>
  <si>
    <t>rquicios@yahoo.es</t>
  </si>
  <si>
    <t>Calle Alcalde Manuel Gómez Casado 25 6 1ºa</t>
  </si>
  <si>
    <t>Jorge Juan Osuna Marcos</t>
  </si>
  <si>
    <t>Calle Móstoles 16</t>
  </si>
  <si>
    <t>rsande13@hotmail.com</t>
  </si>
  <si>
    <t>Calle Rioja 14 3B</t>
  </si>
  <si>
    <t>rfgcr@yahoo.es</t>
  </si>
  <si>
    <t>Ramon Luis Franco Gomez</t>
  </si>
  <si>
    <t>llarandi1965@gmail.com</t>
  </si>
  <si>
    <t>Calle Paseo de los Olivos</t>
  </si>
  <si>
    <t>Ramon Llarandi Cid</t>
  </si>
  <si>
    <t>Calle Mejorada del Campo 5</t>
  </si>
  <si>
    <t>Rafaela Romero Moreno</t>
  </si>
  <si>
    <t>rafaelg.b23@gmail.com</t>
  </si>
  <si>
    <t>Calle Villanueva de la Cañada 28</t>
  </si>
  <si>
    <t>anfrafalfon@gmail.com</t>
  </si>
  <si>
    <t>Calle Arroyomolinos 4</t>
  </si>
  <si>
    <t>Rafael Gomez Canas</t>
  </si>
  <si>
    <t>Rafael Gomez Montoya</t>
  </si>
  <si>
    <t>Plaza Alcalde José Manuel Matheo Luaces 9</t>
  </si>
  <si>
    <t>puripulido@gmail.com</t>
  </si>
  <si>
    <t>Calle Navalcarnero 47</t>
  </si>
  <si>
    <t>Purificacion Lopez Pulido</t>
  </si>
  <si>
    <t>Calle Federica Montseny</t>
  </si>
  <si>
    <t>m.pilarmc@hotmail.com</t>
  </si>
  <si>
    <t>Calle Alcalde Pablo Durán y Pérez Castro 25 P1 1B</t>
  </si>
  <si>
    <t>ruizpedroj@yahoo.es</t>
  </si>
  <si>
    <t>Calle Coslada N 16 Portal 1</t>
  </si>
  <si>
    <t>pedrojesusc1969@gmail.com</t>
  </si>
  <si>
    <t>Pedro Jesus Cano Rodriguez</t>
  </si>
  <si>
    <t>Calle Alcalde José María Durán y Pelayo 31</t>
  </si>
  <si>
    <t>pedro.cifuentes@gmail.com</t>
  </si>
  <si>
    <t>Calle Arbolera</t>
  </si>
  <si>
    <t>pedro.pge@hotmail.com</t>
  </si>
  <si>
    <t>Pedro Garcia Esteban</t>
  </si>
  <si>
    <t>pedro.guerri@yahoo.es</t>
  </si>
  <si>
    <t>Calle Coslada 16 P2 3C</t>
  </si>
  <si>
    <t>periko220@hotmail.com</t>
  </si>
  <si>
    <t>Calle Majadahonda 9</t>
  </si>
  <si>
    <t>pedmorenonieto@gmail.com</t>
  </si>
  <si>
    <t>pedrogalgiri@gmail.com</t>
  </si>
  <si>
    <t>Calle Croat 14 3D</t>
  </si>
  <si>
    <t>pedropilarlega@gmail.com</t>
  </si>
  <si>
    <t>Calle Francisco Rabal, 13, BLOQUE C, 3º4</t>
  </si>
  <si>
    <t>Juan Ramon Pilar Sastre</t>
  </si>
  <si>
    <t>pedro.rguez.aparicio@gmail.com</t>
  </si>
  <si>
    <t>Avenida De Los Pinos 1, 5A</t>
  </si>
  <si>
    <t>pedro_rodri_lega@hotmail.com</t>
  </si>
  <si>
    <t>Avenida Vicente Ferrer 17 P1 2C</t>
  </si>
  <si>
    <t>Pedro Rodriguez Moreno</t>
  </si>
  <si>
    <t>paulaalbercadiez@gmail.com</t>
  </si>
  <si>
    <t>Avenida Del Conde De Barcelona 27</t>
  </si>
  <si>
    <t>Paula Alberca Diez</t>
  </si>
  <si>
    <t>paulameegias25@gmail.com</t>
  </si>
  <si>
    <t>Avenida De La Reina Sofía 17</t>
  </si>
  <si>
    <t>Paula Alvaro Megias</t>
  </si>
  <si>
    <t>paula.b@gmx.com</t>
  </si>
  <si>
    <t>Calle Haya 88</t>
  </si>
  <si>
    <t>Paula Bolaños Martinez</t>
  </si>
  <si>
    <t>paula@guerreros.eu</t>
  </si>
  <si>
    <t>Avenida Mariano Moreno el Músico 99</t>
  </si>
  <si>
    <t>paulagil8@icloud.com</t>
  </si>
  <si>
    <t>Calle Del Alcalde Pedro González González 17, C, 1B</t>
  </si>
  <si>
    <t>paula.herreraperez2@gmail.com</t>
  </si>
  <si>
    <t>Calle Ciempozuelos 9</t>
  </si>
  <si>
    <t>Paula Herrera Perez</t>
  </si>
  <si>
    <t>paulapinel02@gmail.com</t>
  </si>
  <si>
    <t>Calle San Martín de Valdeiglesias 12</t>
  </si>
  <si>
    <t>patriciabahon@gmail.com</t>
  </si>
  <si>
    <t>Calle De Lehendakari Aguirre 12</t>
  </si>
  <si>
    <t>Patricia Bahon Capitan</t>
  </si>
  <si>
    <t>patriciacmora@hotmail.com</t>
  </si>
  <si>
    <t>Calle Alcalde Pablo Montero y Montero 1</t>
  </si>
  <si>
    <t>pdelgadozazo@gmail.com</t>
  </si>
  <si>
    <t>Calle Fénix 4</t>
  </si>
  <si>
    <t>marinmorales.p@gmail.com</t>
  </si>
  <si>
    <t>Calle Alcalde Jose María Duran y Pelayo 31</t>
  </si>
  <si>
    <t>Patricia Marin Morales</t>
  </si>
  <si>
    <t>patriparron@gmail.com</t>
  </si>
  <si>
    <t>Calle Torrelodones 14</t>
  </si>
  <si>
    <t>patry0019@hotmail.com</t>
  </si>
  <si>
    <t>Calle Alcalde José María Durán y Pelayo 27 P02 D</t>
  </si>
  <si>
    <t>patricia_escuni@hotmail.com</t>
  </si>
  <si>
    <t>Calle San Pablo 1 Escalera 6 2L</t>
  </si>
  <si>
    <t>Patricia Perez Largo</t>
  </si>
  <si>
    <t>patricia2003ramosperez@gmail.com</t>
  </si>
  <si>
    <t>Calle Acacia 12 E4 P01 Iz</t>
  </si>
  <si>
    <t>Patricia Ramos Perez</t>
  </si>
  <si>
    <t>patriciarodrigueznavarro16@gmail.com</t>
  </si>
  <si>
    <t>Calle Boadilla del Monte 14</t>
  </si>
  <si>
    <t>Patricia Rodriguez Navarro</t>
  </si>
  <si>
    <t>fponceredondo@gmail.com</t>
  </si>
  <si>
    <t>Calle Colmenar Viejo 8</t>
  </si>
  <si>
    <t>Patricia Torrejon Martinez</t>
  </si>
  <si>
    <t>vallejo.patricia@hotmail.com</t>
  </si>
  <si>
    <t>Calle De Alcalá de Henares 8</t>
  </si>
  <si>
    <t>patriciazapata_2@hotmail.com</t>
  </si>
  <si>
    <t>Calle Villaviciosa de Odón 13</t>
  </si>
  <si>
    <t>Carranque</t>
  </si>
  <si>
    <t>pao_barr@yahoo.com</t>
  </si>
  <si>
    <t>Calle Alcalá de Henares 10 P5 1B</t>
  </si>
  <si>
    <t>pamedelli@hotmail.com</t>
  </si>
  <si>
    <t>Pamela Delli</t>
  </si>
  <si>
    <t>palomadiaz413@gmail.com</t>
  </si>
  <si>
    <t>Calle Coslada 23 1 1B</t>
  </si>
  <si>
    <t>Paloma Diaz Lago</t>
  </si>
  <si>
    <t>pgpoyato@yahoo.es</t>
  </si>
  <si>
    <t>Calle Rosalia De Castro 6</t>
  </si>
  <si>
    <t>Calle Soto del Real</t>
  </si>
  <si>
    <t>pablocarralero3@gmail.com</t>
  </si>
  <si>
    <t>Calle Manzanares El Real 6</t>
  </si>
  <si>
    <t>pdelcastillo2007@gmail.com</t>
  </si>
  <si>
    <t>Calle Coslada 23 p1, 3D</t>
  </si>
  <si>
    <t>detoro333@gmail.com</t>
  </si>
  <si>
    <t>Calle la Inmaculada N68 1º2</t>
  </si>
  <si>
    <t>pabloflores0104@gmail.com</t>
  </si>
  <si>
    <t>pablorecio5@hotmail.com</t>
  </si>
  <si>
    <t>Calle Arte Pop 7 3C</t>
  </si>
  <si>
    <t>oscalcazar@gmail.com</t>
  </si>
  <si>
    <t>Avenida Del Conde De Barcelona 31 , 2A</t>
  </si>
  <si>
    <t>oskar259@hotmail.com</t>
  </si>
  <si>
    <t>avda conde de barcelona 3 p02</t>
  </si>
  <si>
    <t>oskitar011@gmail.com</t>
  </si>
  <si>
    <t>Calle Tirso de Molina 13</t>
  </si>
  <si>
    <t>Oscar Galindo Uceda</t>
  </si>
  <si>
    <t>Calle Navalcarnero 18</t>
  </si>
  <si>
    <t>Maria Teresa Donate Garcia</t>
  </si>
  <si>
    <t>hnos_garcia@hotmail.es</t>
  </si>
  <si>
    <t>Oscar Garcia Muñoz Jimeno</t>
  </si>
  <si>
    <t>oscarlega@hotmail.com</t>
  </si>
  <si>
    <t>nuestra señora del pilar n6 1b</t>
  </si>
  <si>
    <t>oscargarvia@hotmail.com</t>
  </si>
  <si>
    <t>Avenida De Manuel Azaña 52</t>
  </si>
  <si>
    <t>godoybarrosooscar@gmail.com</t>
  </si>
  <si>
    <t>Calle Alcalde Manuel Gómez Casado 6 4 P03 A</t>
  </si>
  <si>
    <t>Oscar Godoy Barroso</t>
  </si>
  <si>
    <t>oscar@intercor.es</t>
  </si>
  <si>
    <t>Calle De  Josep Tarradellas</t>
  </si>
  <si>
    <t>Oscar Minguez Ortega</t>
  </si>
  <si>
    <t>oskillar84@gmail.com</t>
  </si>
  <si>
    <t>Calle De Indalecio Prieto , 16</t>
  </si>
  <si>
    <t>Oscar Ruiz Blazquez</t>
  </si>
  <si>
    <t>oscar-lega@hotmail.com</t>
  </si>
  <si>
    <t>Avenida Juan XXIII 18, 1, 1A</t>
  </si>
  <si>
    <t>oscar.soto.martin@gmail.com</t>
  </si>
  <si>
    <t>Calle Pozuelo de Alarcón 17</t>
  </si>
  <si>
    <t>Oscar Soto Martin</t>
  </si>
  <si>
    <t>omarhs22@gmail.com</t>
  </si>
  <si>
    <t>Omar Hernandez Sanchez</t>
  </si>
  <si>
    <t>obrofso@gmail.com</t>
  </si>
  <si>
    <t>Calle De Zamora 12, 1A</t>
  </si>
  <si>
    <t>expendeduria21@gmail.com</t>
  </si>
  <si>
    <t>Calle Alcalde Pedro González González 17 3A</t>
  </si>
  <si>
    <t>Olga Perez Diaz</t>
  </si>
  <si>
    <t>1999olayamarques@gmail.com</t>
  </si>
  <si>
    <t>Calle San Sebastián de los Reyes</t>
  </si>
  <si>
    <t>Olaya Marquez Gomez</t>
  </si>
  <si>
    <t>nussairemh@gmail.com</t>
  </si>
  <si>
    <t>Calle Alcalde Saturnino del Yerro Alonso 46 2 2B</t>
  </si>
  <si>
    <t>nuria.martinez0@gmail.com</t>
  </si>
  <si>
    <t>Nuria Maria Martinez Palmero</t>
  </si>
  <si>
    <t>Calle Velilla de San Antonio 19</t>
  </si>
  <si>
    <t>nmarcos1980@gmail.com</t>
  </si>
  <si>
    <t>Calle Torrelodones 1</t>
  </si>
  <si>
    <t>noemigrandediez@hotmail.com</t>
  </si>
  <si>
    <t>Calle Alcalde Alfredo de Castro 21 Po2 2ºa</t>
  </si>
  <si>
    <t>Noemi Grande Diez</t>
  </si>
  <si>
    <t>Calle Torrejón de Ardoz 14</t>
  </si>
  <si>
    <t>noelia_bdg@hotmail.es</t>
  </si>
  <si>
    <t>Calle Del Alcalde Pablo Durán Y Perez Castro 25</t>
  </si>
  <si>
    <t>noeliaqueque@hotmail.com</t>
  </si>
  <si>
    <t>Calle Alcalde Alfredo de Castro 28 3D</t>
  </si>
  <si>
    <t>Noelia Delgado Del Carmen</t>
  </si>
  <si>
    <t>Calle Aranjuez 8</t>
  </si>
  <si>
    <t>noeliagovi25@gmail.com</t>
  </si>
  <si>
    <t>Calle San Martín de Valdeiglesias</t>
  </si>
  <si>
    <t>Noelia Gomez Vicente</t>
  </si>
  <si>
    <t>noeliavindraa@gmail.com</t>
  </si>
  <si>
    <t>Noelia Lopez Garcia</t>
  </si>
  <si>
    <t>noeliamf1212@gmail.com</t>
  </si>
  <si>
    <t>Sonia Fernandez Parada</t>
  </si>
  <si>
    <t>noeliatg96@gmail.com</t>
  </si>
  <si>
    <t>Avenida Del Conde De Barcelona 19, 3D</t>
  </si>
  <si>
    <t>noerugby@yahoo.es</t>
  </si>
  <si>
    <t>alcalde saturnino del yierro alonso nº 21 nº 1A 1a</t>
  </si>
  <si>
    <t>m.pilarmc77@gmail.com</t>
  </si>
  <si>
    <t>Calle Alcalde Pablo Durán Y Perez De Castro 25, P1, 1B</t>
  </si>
  <si>
    <t>niko.bondarenko24@gmail.com</t>
  </si>
  <si>
    <t>Plaza De San Nicasio 2, 4, IZQUIERDO</t>
  </si>
  <si>
    <t>nicolas.jb@hotmail.es</t>
  </si>
  <si>
    <t>Calle Algete 36</t>
  </si>
  <si>
    <t>drawflyx@gmail.com</t>
  </si>
  <si>
    <t>Calle De Aranjuez 8, E5, 3B</t>
  </si>
  <si>
    <t>Calle Coslada 18</t>
  </si>
  <si>
    <t>nerea.cascajo@gmail.com</t>
  </si>
  <si>
    <t>Avenida Vicente Ferrer 6 P4 1A</t>
  </si>
  <si>
    <t>Nerea Cascajo Garcia</t>
  </si>
  <si>
    <t>nereadr2005@gmail.com</t>
  </si>
  <si>
    <t>neremual@gmail.com</t>
  </si>
  <si>
    <t>natihm_luz@hotmail.com</t>
  </si>
  <si>
    <t>n.chozasnuevo@gmail.com</t>
  </si>
  <si>
    <t>Calle Alcalde Alfredo de Castro 28 1A</t>
  </si>
  <si>
    <t>nataliacolo@gmail.com</t>
  </si>
  <si>
    <t>Calle Alcalde Alfredo de Castro 21 6 P04 B</t>
  </si>
  <si>
    <t>Natalia Coloma Rodriguez</t>
  </si>
  <si>
    <t>nataliamartindelasierra010@gmail.com</t>
  </si>
  <si>
    <t>Calle Colmenar Viejo 72</t>
  </si>
  <si>
    <t>Gema Romero Garcia</t>
  </si>
  <si>
    <t>Emmanuel San Francisco Sanchez</t>
  </si>
  <si>
    <t>nvillacabanillas@gmail.com</t>
  </si>
  <si>
    <t>David Villa Lopez</t>
  </si>
  <si>
    <t>escor-dan013@hotmail.com</t>
  </si>
  <si>
    <t>Calle Velázquez N3 Portal 9 3</t>
  </si>
  <si>
    <t>Nalsy Yoselin Rosero Gomez</t>
  </si>
  <si>
    <t>ngarciaantanes@gmail.com</t>
  </si>
  <si>
    <t>Cecilia Garcia Lopez</t>
  </si>
  <si>
    <t>nelmokaddim@gmail.com</t>
  </si>
  <si>
    <t>Calle Valdemoro 7</t>
  </si>
  <si>
    <t>mudassarsab@hotmail.com</t>
  </si>
  <si>
    <t>Calle Comunidad de Madrid 13 2B</t>
  </si>
  <si>
    <t>Mudassar Iobal</t>
  </si>
  <si>
    <t>monflor72@gmail.com</t>
  </si>
  <si>
    <t>Montserrat Flores Sanchez</t>
  </si>
  <si>
    <t>Calle Haya</t>
  </si>
  <si>
    <t>monsevegacruz@yahoo.es</t>
  </si>
  <si>
    <t>montse-dg@hotmail.es</t>
  </si>
  <si>
    <t>Calle Manzanares El Real 44</t>
  </si>
  <si>
    <t>Montse Dominguez Gomez</t>
  </si>
  <si>
    <t>monseasenjo@hotmail.com</t>
  </si>
  <si>
    <t>Calle Alcalde Pedro González González 11</t>
  </si>
  <si>
    <t>monicacresporomero@gmail.com</t>
  </si>
  <si>
    <t>Calle De Velilla De San Antonio 27</t>
  </si>
  <si>
    <t>mgarciaasenjo74@gmail.com</t>
  </si>
  <si>
    <t>Calle Majadahonda 7</t>
  </si>
  <si>
    <t>Monica Garcia Asenjo</t>
  </si>
  <si>
    <t>Calle Meco 6</t>
  </si>
  <si>
    <t>monica_mateoperez@elcorteingles.es</t>
  </si>
  <si>
    <t>Calle Torrelodones 19</t>
  </si>
  <si>
    <t>monicatoledodelgado@gmail.com</t>
  </si>
  <si>
    <t>Calle Alcobendas 20</t>
  </si>
  <si>
    <t>Miguel Angel Peinado Martin Loeches</t>
  </si>
  <si>
    <t>Calle Francisco Largo Caballero</t>
  </si>
  <si>
    <t>mohamedabarkach11@gmail.com</t>
  </si>
  <si>
    <t>mohamedchakirielhannaoui@gmail.com</t>
  </si>
  <si>
    <t>Avenida De Carmen Martín Gaite 55, E1, 4D</t>
  </si>
  <si>
    <t>mohamedelyahyaoui1996@gmail.com</t>
  </si>
  <si>
    <t>Calle Duquesa de Tamames 9 BAJO B</t>
  </si>
  <si>
    <t>mohamed.sorroukh@gmail.com</t>
  </si>
  <si>
    <t>mirtavll84@hotmail.com</t>
  </si>
  <si>
    <t>Calle Griñón 5</t>
  </si>
  <si>
    <t>Mirta Erlinda Vasquez Llanos</t>
  </si>
  <si>
    <t>Calle Alcobendas</t>
  </si>
  <si>
    <t>miriambravodiezma@gmail.com</t>
  </si>
  <si>
    <t>Calle Alcalde Saturnino del Yerro Alonso N32 2B</t>
  </si>
  <si>
    <t>miriamic2003@gmail.com</t>
  </si>
  <si>
    <t>Calle Colmenarejo 8</t>
  </si>
  <si>
    <t>Calle Alcobendas 7</t>
  </si>
  <si>
    <t>escaarpa@gmail.com</t>
  </si>
  <si>
    <t>Miriam Martinez Escarpa</t>
  </si>
  <si>
    <t>polimyri@gmail.com</t>
  </si>
  <si>
    <t>xmilagrosax@hotmail.com</t>
  </si>
  <si>
    <t>Calle Alcobendas 8 Bajo A</t>
  </si>
  <si>
    <t>Milagrosa Rodriguez Pecho</t>
  </si>
  <si>
    <t>Calle Valdelaguna</t>
  </si>
  <si>
    <t>miguelangelcanomorcillo@gmail.com</t>
  </si>
  <si>
    <t>isla de pascua nº 6</t>
  </si>
  <si>
    <t>Miguel Angel Cano Morcillo</t>
  </si>
  <si>
    <t>Calle Tres Cantos 22</t>
  </si>
  <si>
    <t>mfloreslopez4444@gmail.com</t>
  </si>
  <si>
    <t>Calle Navalcarnero 25</t>
  </si>
  <si>
    <t>Miguel Angel Flores Lopez</t>
  </si>
  <si>
    <t>miguelinjck@gmail.com</t>
  </si>
  <si>
    <t>Calle León Felipe 19 3º1</t>
  </si>
  <si>
    <t>Miguel Angel Lopez Aguilera</t>
  </si>
  <si>
    <t>mulegan@hotmail.com</t>
  </si>
  <si>
    <t>Miguel Angel Martin Regidor</t>
  </si>
  <si>
    <t>masbony@gmail.com</t>
  </si>
  <si>
    <t>Calle Villaviciosa de Odón 9</t>
  </si>
  <si>
    <t>Miguel Angel Mendoza Rodriguez</t>
  </si>
  <si>
    <t>elmiguelcod2@gmail.com</t>
  </si>
  <si>
    <t>Calle Paracuellos del Jarama 12</t>
  </si>
  <si>
    <t>Miguel Angel Moreno Campos</t>
  </si>
  <si>
    <t>mamorenorubio@gmail.com</t>
  </si>
  <si>
    <t>Miguel Angel Moreno Rubio</t>
  </si>
  <si>
    <t>mudanzade10@gmail.com</t>
  </si>
  <si>
    <t>riosartero01@gmail.com</t>
  </si>
  <si>
    <t>Calle Alcalde Pablo Montero y Montero Y Montero</t>
  </si>
  <si>
    <t>Miguel Angel Rios Artero</t>
  </si>
  <si>
    <t>rodriguezmiguelangel411@gmail.com</t>
  </si>
  <si>
    <t>Calle Alcalde Pedro González González 6 Portal 1 2B</t>
  </si>
  <si>
    <t>Miguel Angel Rodriguez Cortes</t>
  </si>
  <si>
    <t>mr_sanchez09@hotmail.com</t>
  </si>
  <si>
    <t>Calle Juan de Padilla 7 1D</t>
  </si>
  <si>
    <t>Torrejón de La Calzada</t>
  </si>
  <si>
    <t>Miguel Angel Sanchez Jorge</t>
  </si>
  <si>
    <t>mdmr8388@gmail.com</t>
  </si>
  <si>
    <t>Calle Arquímedes 7</t>
  </si>
  <si>
    <t>Miguel De Miguel Rabanos</t>
  </si>
  <si>
    <t>Calle Valdemoro</t>
  </si>
  <si>
    <t>miguelfm2000@hotmail.com</t>
  </si>
  <si>
    <t>Calle Coslada 23</t>
  </si>
  <si>
    <t>Miguel Fernandez Muñoz</t>
  </si>
  <si>
    <t>mjvmiguelmjv@gmail.com</t>
  </si>
  <si>
    <t>Calle Villa Del Prado 14</t>
  </si>
  <si>
    <t>xmiguelxdd@gmail.com</t>
  </si>
  <si>
    <t>Miguel Martinez Ordoñez</t>
  </si>
  <si>
    <t>Calle El Escorial 20</t>
  </si>
  <si>
    <t>miguelruiz7214@gmail.com</t>
  </si>
  <si>
    <t>Calle Colmenar Viejo 64</t>
  </si>
  <si>
    <t>msanchezj86@gmail.com</t>
  </si>
  <si>
    <t>Calle Alcobendas 19 3ºa</t>
  </si>
  <si>
    <t>Miguel Sanchez Jover</t>
  </si>
  <si>
    <t>m.robledolopez@gmail.com</t>
  </si>
  <si>
    <t>Calle Madroño</t>
  </si>
  <si>
    <t>Mercedes Robledo Lopez</t>
  </si>
  <si>
    <t>mercerobe@hotmail.com</t>
  </si>
  <si>
    <t>Calle Alcalde Pedro González González 2 4 P02 D</t>
  </si>
  <si>
    <t>mervaz@yahoo.es</t>
  </si>
  <si>
    <t>mayteroblesa71@gmail.com</t>
  </si>
  <si>
    <t>dvd21dvd21@hotmail.com</t>
  </si>
  <si>
    <t>martinalguacil@live.com</t>
  </si>
  <si>
    <t>Calle Manzanares El Real 16</t>
  </si>
  <si>
    <t>Martin Gomez Alguacil</t>
  </si>
  <si>
    <t>martas9@yahoo.es</t>
  </si>
  <si>
    <t>Calle Setúbal 2, E1, BAJO A</t>
  </si>
  <si>
    <t>La Fortuna</t>
  </si>
  <si>
    <t>Marta Arconada Testera</t>
  </si>
  <si>
    <t>igaboq@hotmail.com</t>
  </si>
  <si>
    <t>Calle Alcalde Pedro González González 14 C 2B</t>
  </si>
  <si>
    <t>Calle Rivas Vaciamadrid 9</t>
  </si>
  <si>
    <t>martadecastrohernandez@gmail.com</t>
  </si>
  <si>
    <t>Calle Tres Cantos 20</t>
  </si>
  <si>
    <t>Marta De Castro Hernandez</t>
  </si>
  <si>
    <t>marta.dediosperez@gmail.com</t>
  </si>
  <si>
    <t>Calle Polvoranca</t>
  </si>
  <si>
    <t>Marta De Dios Perez</t>
  </si>
  <si>
    <t>marta.lopez@actd.es</t>
  </si>
  <si>
    <t>Calle Sancho Panza 7 , 4, 1E</t>
  </si>
  <si>
    <t>edea1979@gmail.com</t>
  </si>
  <si>
    <t>Calle Torrejón De Ardoz 8, E1, 1D</t>
  </si>
  <si>
    <t>marturri2310@gmail.com</t>
  </si>
  <si>
    <t>Calle Alcalde Saturnino del Yerro Alonso 44</t>
  </si>
  <si>
    <t>Marta Martinez Valencia</t>
  </si>
  <si>
    <t>marse_ph@hotmail.com</t>
  </si>
  <si>
    <t>Marta Padilla Hornero</t>
  </si>
  <si>
    <t>martatoledo_05@hotmail.com</t>
  </si>
  <si>
    <t>Calle Luarca 2 2ºc</t>
  </si>
  <si>
    <t>Marta Rincon Perez</t>
  </si>
  <si>
    <t>marta.riquelme83@gmail.com</t>
  </si>
  <si>
    <t>Calle Bruselas</t>
  </si>
  <si>
    <t>martatd3@hotmail.com</t>
  </si>
  <si>
    <t>Marta Torres Dominguez</t>
  </si>
  <si>
    <t>marta.tristan@gmail.com</t>
  </si>
  <si>
    <t>Calle Alcalde Pedro González González 23 1A</t>
  </si>
  <si>
    <t>Marta Tristan Burgos</t>
  </si>
  <si>
    <t>martacorbas@gmail.com</t>
  </si>
  <si>
    <t>Calle Mejorada del Campo 40</t>
  </si>
  <si>
    <t>marlene_becerra@hotmail.com</t>
  </si>
  <si>
    <t>Avenida Manuel Azaña 56 P01 3</t>
  </si>
  <si>
    <t>Marlene Magaly Becerra Ibañez</t>
  </si>
  <si>
    <t>marisaplazapastor@gmail.com</t>
  </si>
  <si>
    <t>mario.moreno.antanes@gmail.com</t>
  </si>
  <si>
    <t>Mario Valentin Moreno Nieto</t>
  </si>
  <si>
    <t>marioagrelo03@gmail.com</t>
  </si>
  <si>
    <t>marroyan05@gmail.com</t>
  </si>
  <si>
    <t>Calle Villaviciosa de Odón 3</t>
  </si>
  <si>
    <t>Mario Arroyo Illan</t>
  </si>
  <si>
    <t>maratiramos@gmail.com</t>
  </si>
  <si>
    <t>Calle Ciempozuelos 30</t>
  </si>
  <si>
    <t>berde.mario@gmail.com</t>
  </si>
  <si>
    <t>Calle Arroyomolinos 19</t>
  </si>
  <si>
    <t>chavesmario2006@gmail.com</t>
  </si>
  <si>
    <t>Calle Del Alcalde Pedro González González 5, E2, 2C</t>
  </si>
  <si>
    <t>mariohidalgo265@gmail.com</t>
  </si>
  <si>
    <t>Calle De Manzanares El Real 39</t>
  </si>
  <si>
    <t>Mario Hidalgo Diaz</t>
  </si>
  <si>
    <t>mariomartincrespolloyd@gmail.com</t>
  </si>
  <si>
    <t>Maria Isabel Crespo Ranchar</t>
  </si>
  <si>
    <t>mmeuab@gmail.com</t>
  </si>
  <si>
    <t>Calle Villaverde 5 1A</t>
  </si>
  <si>
    <t>Mario Perez Rueda</t>
  </si>
  <si>
    <t>mariora999@gmail.com</t>
  </si>
  <si>
    <t>Rosa Maria Martin Atienza</t>
  </si>
  <si>
    <t>r.r.mario.222@gmail.com</t>
  </si>
  <si>
    <t>sanchezarjonamario@gmail.com</t>
  </si>
  <si>
    <t>Calle las Rozas de Madrid 5</t>
  </si>
  <si>
    <t>Francisca Arjona Gonzalez</t>
  </si>
  <si>
    <t>valerogarciamario@gmail.com</t>
  </si>
  <si>
    <t>Calle Alpedrete 6</t>
  </si>
  <si>
    <t>Mario Valero Garcia</t>
  </si>
  <si>
    <t>marioturan.mv@gmail.com</t>
  </si>
  <si>
    <t>Calle Villanueva de la Cañada 24</t>
  </si>
  <si>
    <t>mariozf07@gmail.com</t>
  </si>
  <si>
    <t>Plaza Alcalde José Manuel Matheo Luaces 2 5 1E</t>
  </si>
  <si>
    <t>Mario Zamora Fernandez</t>
  </si>
  <si>
    <t>marinaaltieri94@icloud.com</t>
  </si>
  <si>
    <t>Calle Sancha Barca 12, 5A</t>
  </si>
  <si>
    <t>marina.alvarez214@gmail.com</t>
  </si>
  <si>
    <t>Maria Victoria Sanchez Lopez</t>
  </si>
  <si>
    <t>santana_mar@hotmail.com</t>
  </si>
  <si>
    <t>Avenida los Pinos 21</t>
  </si>
  <si>
    <t>Marina Santade La Rosa</t>
  </si>
  <si>
    <t>mvazquez614@icloud.com</t>
  </si>
  <si>
    <t>Avenida Manuel Azaña 60 P03 4</t>
  </si>
  <si>
    <t>Marina Vazquez Caride</t>
  </si>
  <si>
    <t>julisalazar1804@gmail.com</t>
  </si>
  <si>
    <t>Calle Coslada 16, PORTAL 3, BAJO</t>
  </si>
  <si>
    <t>Calle Miraflores de la Sierra</t>
  </si>
  <si>
    <t>mariano.prietomontalban@gmail.com</t>
  </si>
  <si>
    <t>mariancedeno01@gmail.com</t>
  </si>
  <si>
    <t>victoria.amador18@gmail.com</t>
  </si>
  <si>
    <t>Calle Antonio Cánovas del Castillo</t>
  </si>
  <si>
    <t>Maria Victoria Amador Gonzalez</t>
  </si>
  <si>
    <t>alejandracejasprieto@gmail.com</t>
  </si>
  <si>
    <t>Calle Huertas 1, 12, 2A</t>
  </si>
  <si>
    <t>marivi.sanchez@hotmail.es</t>
  </si>
  <si>
    <t>tere28913@gmail.com</t>
  </si>
  <si>
    <t>Avenida Conde de Barcelona 9 1B</t>
  </si>
  <si>
    <t>Maria Teresa Cañizares Santos</t>
  </si>
  <si>
    <t>tedonate@yahoo.es</t>
  </si>
  <si>
    <t>gonzalezteressana@gmail.com</t>
  </si>
  <si>
    <t>Maria Teresa Ekame Gonzalez</t>
  </si>
  <si>
    <t>villaltammt@gmail.com</t>
  </si>
  <si>
    <t>Maria Teresa Villalta Martin</t>
  </si>
  <si>
    <t>smg.76@hotmail.com</t>
  </si>
  <si>
    <t>Calle Coslada 16 Bloque2 Bajo A</t>
  </si>
  <si>
    <t>Maria Sonia Moreno Gordillo</t>
  </si>
  <si>
    <t>mashe.h.duran@gmail.com</t>
  </si>
  <si>
    <t>Calle Escalno</t>
  </si>
  <si>
    <t>Maria Sheila Hernandez Duran</t>
  </si>
  <si>
    <t>rosina_huelmo@yahoo.es</t>
  </si>
  <si>
    <t>Calle Alcobendas 7 1ºa</t>
  </si>
  <si>
    <t>Maria Rosa Huelmo Barrientos</t>
  </si>
  <si>
    <t>Calle Alcalde Vicente de la Barrera Cano 4</t>
  </si>
  <si>
    <t>petrim20@live.com</t>
  </si>
  <si>
    <t>Maria Preta  Muñoz Diaz</t>
  </si>
  <si>
    <t>mmrio01@hotmail.es</t>
  </si>
  <si>
    <t>Maria Paz Muñoz Riolobos</t>
  </si>
  <si>
    <t>magdada1978@gmail.com</t>
  </si>
  <si>
    <t>Maria Magdalena Ramos Alberca</t>
  </si>
  <si>
    <t>mluzcuriel61@gmail.com</t>
  </si>
  <si>
    <t>Avenida Pablo Iglesias 9 1ºc</t>
  </si>
  <si>
    <t>Maria Luz Curiel Amador</t>
  </si>
  <si>
    <t>Calle Móstoles 26</t>
  </si>
  <si>
    <t>rlourh@gmail.com</t>
  </si>
  <si>
    <t>Calle Móstoles 28</t>
  </si>
  <si>
    <t>Maria Lourdes Hernandez Ruiz</t>
  </si>
  <si>
    <t>majbenitez@gmail.com</t>
  </si>
  <si>
    <t>Calle Colmenar Viejo 18</t>
  </si>
  <si>
    <t>Calle Alcalde Pedro González González 2 Portal 6 1ºd</t>
  </si>
  <si>
    <t>mjgonmell@gmail.com</t>
  </si>
  <si>
    <t>Maria Jose Gonzalez Mellado</t>
  </si>
  <si>
    <t>majorjoge@gmail.com</t>
  </si>
  <si>
    <t>Maria Jose Martin Hernandez</t>
  </si>
  <si>
    <t>mariajsanz@gmail.com</t>
  </si>
  <si>
    <t>Calle Del Alcalde Jose María Durán Y Pelayo 27</t>
  </si>
  <si>
    <t>galindo.herrero72@gmail.com</t>
  </si>
  <si>
    <t>Calle Alcobendas 10</t>
  </si>
  <si>
    <t>Maria Jesus Galindo Herrero</t>
  </si>
  <si>
    <t>jjjpichu@gmail.com</t>
  </si>
  <si>
    <t>alcalde manuel gomez casado 9 p4 1ºa</t>
  </si>
  <si>
    <t>ma.jjj@hotmail.com</t>
  </si>
  <si>
    <t>Maria Jesus Hernandez Rivera</t>
  </si>
  <si>
    <t>susipineirodriguez@gmail.com</t>
  </si>
  <si>
    <t>Calle Ciempozuelos 16</t>
  </si>
  <si>
    <t>Maria Jesus Piñeiro Rodriguez</t>
  </si>
  <si>
    <t>rodriguezguerreroalejandro@gmail.com</t>
  </si>
  <si>
    <t>Calle Bilbao 82</t>
  </si>
  <si>
    <t>Rivas Vaciamadrid</t>
  </si>
  <si>
    <t>Maria Isabel Cano Blazquez</t>
  </si>
  <si>
    <t>mblcrespo@gmail.com</t>
  </si>
  <si>
    <t>Calle Aranjuez 8 3 Pbj C</t>
  </si>
  <si>
    <t>m.garciafer@hotmail.com</t>
  </si>
  <si>
    <t>Calle Alcalde Manuel Gómez Casado 25 P5 3ºa</t>
  </si>
  <si>
    <t>Maria Isabel Garcia Fernandez</t>
  </si>
  <si>
    <t>isabelgarcia_valenciano@hotmail.com</t>
  </si>
  <si>
    <t>Calle Villarejo De Salvanes 38</t>
  </si>
  <si>
    <t>isabelmadridmundo@gmail.com</t>
  </si>
  <si>
    <t>Calle De Manzanares El Real 14</t>
  </si>
  <si>
    <t>isabelhermosog@hotmail.com</t>
  </si>
  <si>
    <t>Calle Alcalde Pedro González González 17- B 3ºc</t>
  </si>
  <si>
    <t>Maria Isabel Hermoso Gonzalez</t>
  </si>
  <si>
    <t>isa1970ari@hotmail.com</t>
  </si>
  <si>
    <t>Calle Boadilla del Monte 20</t>
  </si>
  <si>
    <t>Maria Isabel Ocaña Chamorro</t>
  </si>
  <si>
    <t>isabel.ortega@serem.com</t>
  </si>
  <si>
    <t>Calle San Lorenzo De El Escorial  11</t>
  </si>
  <si>
    <t>isadaneu@hotmail.com</t>
  </si>
  <si>
    <t>Maria Isabel Perez Paz</t>
  </si>
  <si>
    <t>inmasport@gmail.com</t>
  </si>
  <si>
    <t>Calle Navalcarnero 46</t>
  </si>
  <si>
    <t>Maria Inmaculada Camacho Garcia</t>
  </si>
  <si>
    <t>inmachal70@gmail.com</t>
  </si>
  <si>
    <t>Calle Colmenarejo</t>
  </si>
  <si>
    <t>Maria Inmaculada Chaves De Alonso</t>
  </si>
  <si>
    <t>maria_hinojal_s@hotmail.com</t>
  </si>
  <si>
    <t>Calle Alcalde Saturnino del Yerro Alonso 32</t>
  </si>
  <si>
    <t>Maria Inohal Sanz Sanchez</t>
  </si>
  <si>
    <t>Calle Boadilla del Monte</t>
  </si>
  <si>
    <t>gemacarras@gmail.com</t>
  </si>
  <si>
    <t>Calle Alcalde Pedro González González 19 4 Pbj B</t>
  </si>
  <si>
    <t>Maria Gema Carrasco Garcia</t>
  </si>
  <si>
    <t>gemarra00@gmail.com</t>
  </si>
  <si>
    <t>Calle Lehendakari Aguirre 67</t>
  </si>
  <si>
    <t>Maria Gema Romero Carrobles</t>
  </si>
  <si>
    <t>fsanchezcuenca@hotmail.com</t>
  </si>
  <si>
    <t>Calle Alcalde Alfredo de Castro 33 Bajo C</t>
  </si>
  <si>
    <t>Maria Flor Sanchez Cuenca</t>
  </si>
  <si>
    <t>empe121262@gmail.com</t>
  </si>
  <si>
    <t>Calle Salvador de Madariaga 5</t>
  </si>
  <si>
    <t>Maria Emperatriz Cubero Peña</t>
  </si>
  <si>
    <t>emigutizua@gmail.com</t>
  </si>
  <si>
    <t>Calle Manzanares El Real 53</t>
  </si>
  <si>
    <t>Maria Emilia Gutierrez Zuazua</t>
  </si>
  <si>
    <t>flucha79@gmail.com</t>
  </si>
  <si>
    <t>Calle Alcalde Pablo Montero y Montero Y M 1 E1 1C</t>
  </si>
  <si>
    <t>Maria Elena Arroyo Valverde</t>
  </si>
  <si>
    <t>lopezgarciaelena@hotmail.es</t>
  </si>
  <si>
    <t>Calle Del Alcalde Alfredo de Castro 21</t>
  </si>
  <si>
    <t>mdgil1973@gmail.com</t>
  </si>
  <si>
    <t>Maria Dolores Gil Carrasco</t>
  </si>
  <si>
    <t>drljgb@yahoo.es</t>
  </si>
  <si>
    <t>Calle Pozuelo de Alarcón 37</t>
  </si>
  <si>
    <t>plrdefrutos10@gmail.com</t>
  </si>
  <si>
    <t>Calle De Guadalajara 17</t>
  </si>
  <si>
    <t>Maria Del Pilar De Fruto Moreno</t>
  </si>
  <si>
    <t>ralip1952@hotmail.com</t>
  </si>
  <si>
    <t>Paseo Alberto Palacios 27</t>
  </si>
  <si>
    <t>Maria Del Pilar Rodriguez Lozano</t>
  </si>
  <si>
    <t>Calle Majadahonda 3</t>
  </si>
  <si>
    <t>Maria Del Mar Fernandez Espada</t>
  </si>
  <si>
    <t>casti_m@hotmail.com</t>
  </si>
  <si>
    <t>Calle Francisco Ribera , E5, 2A</t>
  </si>
  <si>
    <t>maicatras.02@gmail.com</t>
  </si>
  <si>
    <t>Calle Villarejo de Salvanés 24</t>
  </si>
  <si>
    <t>Maria Del Carmen Alvarez Alvarez</t>
  </si>
  <si>
    <t>mamendelrey@gmail.com</t>
  </si>
  <si>
    <t>Calle De Algete 31</t>
  </si>
  <si>
    <t>mcarmen77escribano@gmail.com</t>
  </si>
  <si>
    <t>Calle Alcalde Pedro González González 17A 1A</t>
  </si>
  <si>
    <t>Mari Carmen Escribano Santos</t>
  </si>
  <si>
    <t>carmen_gf77@hotmail.com</t>
  </si>
  <si>
    <t>carmen90@hotmail.es</t>
  </si>
  <si>
    <t>Calle Covadonga 12 3ºa</t>
  </si>
  <si>
    <t>Juan Carlos Solayo Cardiñosa</t>
  </si>
  <si>
    <t>marirb11@hotmail.es</t>
  </si>
  <si>
    <t>Calle Pontevedra 1 P02 0004</t>
  </si>
  <si>
    <t>Maria Del Carmen Rodriguez Barroso</t>
  </si>
  <si>
    <t>tercero183@gmail.com</t>
  </si>
  <si>
    <t>Calle Alcalde José María Durán y Pelayo 31 4 4A</t>
  </si>
  <si>
    <t>Maria Del Carmen Tercero Cano</t>
  </si>
  <si>
    <t>mariremematupez@gmail.com</t>
  </si>
  <si>
    <t>Calle Nuestra Señora de las Angustias 8 2D</t>
  </si>
  <si>
    <t>Maria De Los Remedios Maturana Lopez</t>
  </si>
  <si>
    <t>angeles.maroto71@yahoo.es</t>
  </si>
  <si>
    <t>Calle Mejorada del Campo 26</t>
  </si>
  <si>
    <t>mangelesortega@hotmail.com</t>
  </si>
  <si>
    <t>Maria De Los Angeles Ortega De Arcos</t>
  </si>
  <si>
    <t>merche71@gmail.com</t>
  </si>
  <si>
    <t>Calle Aranjuez 82 Pbj A</t>
  </si>
  <si>
    <t>Maria De Las Mercedes Garcia Miguel</t>
  </si>
  <si>
    <t>marquiviris2019@outlook.es</t>
  </si>
  <si>
    <t>Calle Alcalde Pedro González González Portal 18B 3ºa</t>
  </si>
  <si>
    <t>Maria De La Paz Sanchez Garcia</t>
  </si>
  <si>
    <t>alruedaga@gmail.com</t>
  </si>
  <si>
    <t>Maria De La Almudena Rueda Garcia</t>
  </si>
  <si>
    <t>cmoyamartin1978@gmail.com</t>
  </si>
  <si>
    <t>Calle Coslada 11, 1D</t>
  </si>
  <si>
    <t>concepcion.gonzalez.garcia@gmail.com</t>
  </si>
  <si>
    <t>Maria Concepcion Garcia</t>
  </si>
  <si>
    <t>celestepsarmentero@gmail.com</t>
  </si>
  <si>
    <t>Calle Nuestra Señora de las Angustias</t>
  </si>
  <si>
    <t>mariacatalinav3@gmail.com</t>
  </si>
  <si>
    <t>andresnoeliakiko@gmail.com</t>
  </si>
  <si>
    <t>Calle Rivas Vaciamadrid 36</t>
  </si>
  <si>
    <t>Maria Carmen Garcia Carrasco</t>
  </si>
  <si>
    <t>mbelengf6@gmail.com</t>
  </si>
  <si>
    <t>Calle Colmenar Viejo 76</t>
  </si>
  <si>
    <t>bgsantar@gmail.com</t>
  </si>
  <si>
    <t>Maria Belen Garcia Santar</t>
  </si>
  <si>
    <t>mauxi.xili28@gmail.com</t>
  </si>
  <si>
    <t>Calle Colmenar Viejo 56</t>
  </si>
  <si>
    <t>aralfon@hotmail.com</t>
  </si>
  <si>
    <t>marian412013@gmail.com</t>
  </si>
  <si>
    <t>Calle Salvador Dalí 1</t>
  </si>
  <si>
    <t>Villaviciosa de Odón</t>
  </si>
  <si>
    <t>Maria Angeles Baz Diaz</t>
  </si>
  <si>
    <t>mangeles.ramos@hotmail.com</t>
  </si>
  <si>
    <t>Calle Clara Campoamor</t>
  </si>
  <si>
    <t>Maria Angeles Ramos Lopez</t>
  </si>
  <si>
    <t>marisacapitan@gmail.com</t>
  </si>
  <si>
    <t>Maria Luisa Capitan Lominchar</t>
  </si>
  <si>
    <t>mariabahon@gmail.com</t>
  </si>
  <si>
    <t>Calle De Lehendakarri Aguirre 12</t>
  </si>
  <si>
    <t>Maria Bahon Capitan</t>
  </si>
  <si>
    <t>mariacamu2@hotmail.com</t>
  </si>
  <si>
    <t>Calle Coslada 20, 2, 4D</t>
  </si>
  <si>
    <t>mariacastro7512@gmail.com</t>
  </si>
  <si>
    <t>Calle Del Tenis 2</t>
  </si>
  <si>
    <t>María Castro Martin</t>
  </si>
  <si>
    <t>mariacuencamontejano@gmail.com</t>
  </si>
  <si>
    <t>Maria Cuenca Montejano</t>
  </si>
  <si>
    <t>gilgomezmaria14@gmail.com</t>
  </si>
  <si>
    <t>Calle De Cercedilla 31</t>
  </si>
  <si>
    <t>mariagonzalezsoto9@gmail.com</t>
  </si>
  <si>
    <t>Calle Alcalde Pedro González González 17 1E</t>
  </si>
  <si>
    <t>Maria Gonzalez Soto</t>
  </si>
  <si>
    <t>mariamartinezc12@gmail.com</t>
  </si>
  <si>
    <t>maria-montalban@hotmail.com</t>
  </si>
  <si>
    <t>Calle José María Durán Y Pelayo 33, Portal 1, 4B</t>
  </si>
  <si>
    <t>maria.navarro895@gmail.com</t>
  </si>
  <si>
    <t>Calle Sagasta 13</t>
  </si>
  <si>
    <t>Maria Navarro Sanchez</t>
  </si>
  <si>
    <t>mariaperezde95@gmail.com</t>
  </si>
  <si>
    <t>Calle Aragón 16 Bajo B</t>
  </si>
  <si>
    <t>Maria Perez De Eusebio</t>
  </si>
  <si>
    <t>s.adanmarisa@gmail.com</t>
  </si>
  <si>
    <t>Calle San José</t>
  </si>
  <si>
    <t>Maria Sanchez Adan</t>
  </si>
  <si>
    <t>msanzcano@usal.es</t>
  </si>
  <si>
    <t>Avenida De Los Pinos 15, 4B</t>
  </si>
  <si>
    <t>mariiiayuste@gmail.com</t>
  </si>
  <si>
    <t>Maria Yuste Arense</t>
  </si>
  <si>
    <t>mariazaframedra@gmail.com</t>
  </si>
  <si>
    <t>Calle Navalcarnero 1</t>
  </si>
  <si>
    <t>Maria Zafra Medrano</t>
  </si>
  <si>
    <t>margabarroso28@gmail.com</t>
  </si>
  <si>
    <t>Avenida Manuel Azaña 40</t>
  </si>
  <si>
    <t>Margarita Barroso Dominguez</t>
  </si>
  <si>
    <t>mjaensegovia@gmail.com</t>
  </si>
  <si>
    <t>yeyumarcos@gmail.com</t>
  </si>
  <si>
    <t>marcosferrearroyo@gmail.com</t>
  </si>
  <si>
    <t>Calle De Mejorada Del Campo 43</t>
  </si>
  <si>
    <t>aluminiosmarfran@yahoo.es</t>
  </si>
  <si>
    <t>Marcos Jodar Jimenez</t>
  </si>
  <si>
    <t>ojoraro25@gmail.com</t>
  </si>
  <si>
    <t>Calle Rascafría 10 Bajo</t>
  </si>
  <si>
    <t>Marcos Moreno Garcia</t>
  </si>
  <si>
    <t>marcosnagomez@gmail.com</t>
  </si>
  <si>
    <t>Calle Mejorada del Campo 30</t>
  </si>
  <si>
    <t>Marcos Naranjo Gomez</t>
  </si>
  <si>
    <t>marcos.meliton12@gmail.com</t>
  </si>
  <si>
    <t>Jesus Carlos San Meliton Sanz</t>
  </si>
  <si>
    <t>okerpowk4@gmail.com</t>
  </si>
  <si>
    <t>Calle Alcalde Alfredo de Castro 28 P4 2D</t>
  </si>
  <si>
    <t>Marco Quintana Gonzalez</t>
  </si>
  <si>
    <t>alesso.marcelo@gmail.com</t>
  </si>
  <si>
    <t>Marcelo Jose Alesso Guglielmone</t>
  </si>
  <si>
    <t>marcovinotos@gmail.com</t>
  </si>
  <si>
    <t>calle collado villalba 3</t>
  </si>
  <si>
    <t>maragargar705@gmail.com</t>
  </si>
  <si>
    <t>Calle De Las Ciencias 14, 3B</t>
  </si>
  <si>
    <t>Ivan Garcia Garcia</t>
  </si>
  <si>
    <t>noliferrero@gmail.com</t>
  </si>
  <si>
    <t>Avenida Vicente Ferrer 10 04 A01 A</t>
  </si>
  <si>
    <t>manuelmorenohurtado@gmail.com</t>
  </si>
  <si>
    <t>Calle Jaén 2</t>
  </si>
  <si>
    <t>manuellofernandez96@gmail.com</t>
  </si>
  <si>
    <t>Calle Móstoles 26 Ed5 1ºa</t>
  </si>
  <si>
    <t>Manuel Alejandro Lopez Fernandez</t>
  </si>
  <si>
    <t>manu.capi.2496@gmail.com</t>
  </si>
  <si>
    <t>Calle Ciempozuelos 16 Pbj</t>
  </si>
  <si>
    <t>Manuel Caceres Piñeiro</t>
  </si>
  <si>
    <t>esp6_5@hotmail.com</t>
  </si>
  <si>
    <t>Calle Artesanos 12</t>
  </si>
  <si>
    <t>Manuel Espina Rodriguez</t>
  </si>
  <si>
    <t>ggmanuel@gmail.com</t>
  </si>
  <si>
    <t>Calle Alcalde Manuel Gómez Casado 6 5 4A</t>
  </si>
  <si>
    <t>Manuel Garcia Gil</t>
  </si>
  <si>
    <t>arese03@gmail.com</t>
  </si>
  <si>
    <t>Avenida De Manuel Azaña 60A, 3A</t>
  </si>
  <si>
    <t>mamorenobonilla@gmail.com</t>
  </si>
  <si>
    <t>manuel.lega23@gmail.com</t>
  </si>
  <si>
    <t>Calle AlcaldeManuel Gómez Casado</t>
  </si>
  <si>
    <t>mrpminio@gmail.com</t>
  </si>
  <si>
    <t>Calle Velilla de San Antonio 7</t>
  </si>
  <si>
    <t>Manuel Rodriguez Peña</t>
  </si>
  <si>
    <t>manuelserranogarcia@icloud.com</t>
  </si>
  <si>
    <t>Avenida de los Frailes 7 P2</t>
  </si>
  <si>
    <t>Manuel Serrano Garcia</t>
  </si>
  <si>
    <t>maika.cabrera@gmail.com</t>
  </si>
  <si>
    <t>Maika Cabrera De Castro</t>
  </si>
  <si>
    <t>rmaika@hotmail.es</t>
  </si>
  <si>
    <t>Calle Galapagar</t>
  </si>
  <si>
    <t>Maika Jimenez Morales</t>
  </si>
  <si>
    <t>Avenida Pablo Iglesias</t>
  </si>
  <si>
    <t>luzmaria.mp16@gmail.com</t>
  </si>
  <si>
    <t>Luz Maria Muñoz Pose</t>
  </si>
  <si>
    <t>lapocass@hotmail.com</t>
  </si>
  <si>
    <t>Luz Adriana Pescador Osorio</t>
  </si>
  <si>
    <t>luna.cembellin@gmail.com</t>
  </si>
  <si>
    <t>Calle Algete 30</t>
  </si>
  <si>
    <t>luisagomez2429@hotmail.com</t>
  </si>
  <si>
    <t>Calle Pan y Toros 35,</t>
  </si>
  <si>
    <t>Calle Alcalde Pedro González González 10</t>
  </si>
  <si>
    <t>luismialvez@gmail.com</t>
  </si>
  <si>
    <t>lm.guti24@gmail.com</t>
  </si>
  <si>
    <t>Luis Miguel Gutierrez Martinez</t>
  </si>
  <si>
    <t>luisgch0831@gmail.com</t>
  </si>
  <si>
    <t>Calle Del Nogal 6. 4, 3B</t>
  </si>
  <si>
    <t>fernando@esteticavictoria.es</t>
  </si>
  <si>
    <t>Calle Navalcarnero 64</t>
  </si>
  <si>
    <t>luisda_elmejor@hotmail.com</t>
  </si>
  <si>
    <t>luis.alonso.sanjose@urjc.es</t>
  </si>
  <si>
    <t>Calle Alcalde Alfredo de Castro 25 3ºd</t>
  </si>
  <si>
    <t>Luis Alonso San Jose</t>
  </si>
  <si>
    <t>diezluis@hotmail.es</t>
  </si>
  <si>
    <t>Luis Diez Gonzalez</t>
  </si>
  <si>
    <t>luisperaltaros@gmail.com</t>
  </si>
  <si>
    <t>Calle Sancho Panza 9, 3C</t>
  </si>
  <si>
    <t>Calle Alcalde Alfredo de Castro 28</t>
  </si>
  <si>
    <t>alamanlucia96@gmail.com</t>
  </si>
  <si>
    <t>Calle De Los Monegros 34</t>
  </si>
  <si>
    <t>aciul81@gmail.com</t>
  </si>
  <si>
    <t>Calle Estrellas</t>
  </si>
  <si>
    <t>Ciempozuelos</t>
  </si>
  <si>
    <t>Lucia Barrera Villar</t>
  </si>
  <si>
    <t>callecastrolucia@icloud.com</t>
  </si>
  <si>
    <t>Calle Alcalde Pablo Montero y Montero 1 2A</t>
  </si>
  <si>
    <t>lcano68@gmail.com</t>
  </si>
  <si>
    <t>Avenida De Los Pinos 15</t>
  </si>
  <si>
    <t>lc334602@gmail.com</t>
  </si>
  <si>
    <t>Calle Soto del Real 18</t>
  </si>
  <si>
    <t>Lucia Castillo Holgado</t>
  </si>
  <si>
    <t>lucicrespogonzalez@gmail.com</t>
  </si>
  <si>
    <t>Avenida María Guerrero</t>
  </si>
  <si>
    <t>Lucia Crespo Gonzalez</t>
  </si>
  <si>
    <t>luciadmz02@gmail.com</t>
  </si>
  <si>
    <t>Calle Manzanares El Real 3 Pbj</t>
  </si>
  <si>
    <t>Lucia Dominguez Mellado</t>
  </si>
  <si>
    <t>lucia150111@gmail.com</t>
  </si>
  <si>
    <t>Lucia Escarpa Santamaria</t>
  </si>
  <si>
    <t>luciafernandezrub@gmail.com</t>
  </si>
  <si>
    <t>garciaruizlucia05@gmail.com</t>
  </si>
  <si>
    <t>Calle Navalcarnero 56</t>
  </si>
  <si>
    <t>Lucia Garcia Ruiz</t>
  </si>
  <si>
    <t>lucigp17@gmail.com</t>
  </si>
  <si>
    <t>Calle Velilla de San Antonio 9</t>
  </si>
  <si>
    <t>Lucia Garrido Perez</t>
  </si>
  <si>
    <t>luciagonzalezdiezma@gmail.com</t>
  </si>
  <si>
    <t>Calle De Alcobendas 25</t>
  </si>
  <si>
    <t>Lucia González Diezma</t>
  </si>
  <si>
    <t>luciariolobos@gmail.com</t>
  </si>
  <si>
    <t>Lucia Izquierdo Riolobos</t>
  </si>
  <si>
    <t>lucialf94@gmail.com</t>
  </si>
  <si>
    <t>Calle Del Alcalde Pedro González González</t>
  </si>
  <si>
    <t>Lucia Lopez Flores</t>
  </si>
  <si>
    <t>luciamegiasm@gmail.com</t>
  </si>
  <si>
    <t>Calle Rivas Vaciamadrid 94</t>
  </si>
  <si>
    <t>Lucia Megias Magan</t>
  </si>
  <si>
    <t>perealucia05@gmail.com</t>
  </si>
  <si>
    <t>Calle De Navalcarnero 50</t>
  </si>
  <si>
    <t>Lucia Perea Perez</t>
  </si>
  <si>
    <t>lucia.ramos.goicoechea@gmail.com</t>
  </si>
  <si>
    <t>Calle Coslada 16 P3 3E</t>
  </si>
  <si>
    <t>Lucia Ramos Goicoechea</t>
  </si>
  <si>
    <t>lucasquintanagonzalez@gmail.com</t>
  </si>
  <si>
    <t>Lucas Quintana Gonzalez</t>
  </si>
  <si>
    <t>lbenitot77@gmail.com</t>
  </si>
  <si>
    <t>Calle Colmenar Viejo 52</t>
  </si>
  <si>
    <t>lourdes.lopez@kone.com</t>
  </si>
  <si>
    <t>Calle Brunete 4</t>
  </si>
  <si>
    <t>Lourdes Lopez Corrales</t>
  </si>
  <si>
    <t>lorena_sanchez_7@hotmail.com</t>
  </si>
  <si>
    <t>alcalde jose maria duran y pelayo</t>
  </si>
  <si>
    <t>Lorena Sánchez Meneses</t>
  </si>
  <si>
    <t>lidiarguezaparicio@outlook.com</t>
  </si>
  <si>
    <t>Calle Móstoles 26 4 1E</t>
  </si>
  <si>
    <t>Lidia Rodriguez Aparicio</t>
  </si>
  <si>
    <t>lidiasaezma05@gmail.com</t>
  </si>
  <si>
    <t>Calle Alcalde José María Durán y Pelayo 27 P2 1ºe</t>
  </si>
  <si>
    <t>Maria Rosario Saez Martinez</t>
  </si>
  <si>
    <t>aranjuez 43</t>
  </si>
  <si>
    <t>letygo89@gmail.com</t>
  </si>
  <si>
    <t>Calle Coslada De 0016 E3 P01 A</t>
  </si>
  <si>
    <t>Leticia Gomez Rodriguez</t>
  </si>
  <si>
    <t>laura_ados@hotmail.com</t>
  </si>
  <si>
    <t>Avenida Guinea Ecuatorial 8 2B</t>
  </si>
  <si>
    <t>Laura Alonso Duran</t>
  </si>
  <si>
    <t>lcarrilloclavell86@gmail.com</t>
  </si>
  <si>
    <t>Calle Manuel Azaña 42</t>
  </si>
  <si>
    <t>lauracrespob@hotmail.com</t>
  </si>
  <si>
    <t>Calle Del Priorato 83</t>
  </si>
  <si>
    <t>laurifer_1@hotmail.com</t>
  </si>
  <si>
    <t>Calle Colmenar Viejo 82</t>
  </si>
  <si>
    <t>laurajareno@gmail.com</t>
  </si>
  <si>
    <t>Calle Portalegre 2, 1 2B</t>
  </si>
  <si>
    <t>Laura Garcia Jareño</t>
  </si>
  <si>
    <t>lgarciao.ext@gmail.com</t>
  </si>
  <si>
    <t>Calle Alcalde Manuel Gómez Casado 6 Portal 3 4B</t>
  </si>
  <si>
    <t>Laura Garcia Ormeño</t>
  </si>
  <si>
    <t>laurahm2002@gmail.com</t>
  </si>
  <si>
    <t>Maria Del Carmen Martin Rojo</t>
  </si>
  <si>
    <t>laura.luengo.gordillo@gmail.com</t>
  </si>
  <si>
    <t>Calle De Velilla De San Antonio 25</t>
  </si>
  <si>
    <t>lauramg79@gmail.com</t>
  </si>
  <si>
    <t>Calle Colmenar Viejo 68</t>
  </si>
  <si>
    <t>Laura Martin Gallego</t>
  </si>
  <si>
    <t>Antonia Martinez Carreras</t>
  </si>
  <si>
    <t>lauramrtnz14@gmail.com</t>
  </si>
  <si>
    <t>Laura Martinez Arenas</t>
  </si>
  <si>
    <t>laauraperea@gmail.com</t>
  </si>
  <si>
    <t>Laura Perea Perez</t>
  </si>
  <si>
    <t>lauraruizpantoja@gmail.com</t>
  </si>
  <si>
    <t>Urbanización Cañada Real 47</t>
  </si>
  <si>
    <t>l4ni099@gmail.com</t>
  </si>
  <si>
    <t>Laura San Roman Gonzalez</t>
  </si>
  <si>
    <t>laragonzalezgil2@gmail.com</t>
  </si>
  <si>
    <t>Calle Alto de la Pedriza 11</t>
  </si>
  <si>
    <t>Lara Asia Gonzalez Gil</t>
  </si>
  <si>
    <t>kelly_bull_1@hotmail.com</t>
  </si>
  <si>
    <t>Calle Juan Muñoz 16, 2D</t>
  </si>
  <si>
    <t>ksuescun14@gmail.com</t>
  </si>
  <si>
    <t>Kelly Johana Alvarez Suescun</t>
  </si>
  <si>
    <t>justosanchezb@gmail.com</t>
  </si>
  <si>
    <t>Calle Cuenca 1, P4, 4B</t>
  </si>
  <si>
    <t>justocano@yahoo.es</t>
  </si>
  <si>
    <t>Calle Del Alcalde Pedro González González 11</t>
  </si>
  <si>
    <t>Justo Jesus Cano Romero</t>
  </si>
  <si>
    <t>juliofuentesrodriguez2006@gmail.com</t>
  </si>
  <si>
    <t>Calle Villaviciosa de Odón 17</t>
  </si>
  <si>
    <t>Julio Fuentes Rodriguez</t>
  </si>
  <si>
    <t>js925htm@gmail.com</t>
  </si>
  <si>
    <t>juliarahuetes@gmail.com</t>
  </si>
  <si>
    <t>Julia Arahuetes Jimenez</t>
  </si>
  <si>
    <t>juditleon23@gmail.com</t>
  </si>
  <si>
    <t>Calle De Velilla de San Antonio 29</t>
  </si>
  <si>
    <t>Judit Leon Gonzalez</t>
  </si>
  <si>
    <t>juanaacebesperez@gmail.com</t>
  </si>
  <si>
    <t>Calle Pozuelo de Alarcón 28</t>
  </si>
  <si>
    <t>Juani Acebes Perez</t>
  </si>
  <si>
    <t>germancrespo@icloud.com</t>
  </si>
  <si>
    <t>Calle Alcalde Manuel Gómez Casado 4B</t>
  </si>
  <si>
    <t>lupencin@gmail.com</t>
  </si>
  <si>
    <t>Calle Aranjuez 8 P9</t>
  </si>
  <si>
    <t>Juana Gonzalez Sanchez</t>
  </si>
  <si>
    <t>tomvi@hotmail.com</t>
  </si>
  <si>
    <t>Calle Aranjuez 8 Portal 3 3ºa</t>
  </si>
  <si>
    <t>Juan Tomas Pedraza Moya</t>
  </si>
  <si>
    <t>jalbercaramirez@gmail.com</t>
  </si>
  <si>
    <t>Avenida Conde de Barcelona 27, 1A</t>
  </si>
  <si>
    <t>Juan Ramon Alberca Ramirez</t>
  </si>
  <si>
    <t>monsul@gmail.com</t>
  </si>
  <si>
    <t>Calle San Lorenzo de El Escorial 9</t>
  </si>
  <si>
    <t>Juan Miguel Solano Jimenez</t>
  </si>
  <si>
    <t>juanma9_1@hotmail.com</t>
  </si>
  <si>
    <t>Calle José  Luis González Medina 2, BAJO</t>
  </si>
  <si>
    <t>Torrejón de Velasco</t>
  </si>
  <si>
    <t>aluminiosransa@yahoo.es</t>
  </si>
  <si>
    <t>Calle Río Urbion</t>
  </si>
  <si>
    <t>Juan Manuel Rodriguez Piñero</t>
  </si>
  <si>
    <t>juanjogarcial@gmail.com</t>
  </si>
  <si>
    <t>Calle Zamora 12, 1A</t>
  </si>
  <si>
    <t>juanjoseherediagil@gmail.com</t>
  </si>
  <si>
    <t>Juan Jose Gil Heredia</t>
  </si>
  <si>
    <t>Calle Las Rozas De Madrid 12</t>
  </si>
  <si>
    <t>hernandezyjuan@gmail.com</t>
  </si>
  <si>
    <t>Calle Diego Martínez Barrio 42 3A</t>
  </si>
  <si>
    <t>jdavidmf75@gmail.com</t>
  </si>
  <si>
    <t>Calle Alcalde Manuel Gómez Casado 21 1B</t>
  </si>
  <si>
    <t>Juan David Morel Fernandez</t>
  </si>
  <si>
    <t>jccapoy@hotmail.com</t>
  </si>
  <si>
    <t>cresporanchal@gmail.com</t>
  </si>
  <si>
    <t>Juan Carlos Crespo Ranchal</t>
  </si>
  <si>
    <t>juancarlos_del_pozo@hotmail.com</t>
  </si>
  <si>
    <t>Calle  De San Nicolas 1, 4A</t>
  </si>
  <si>
    <t>jcduranmn@gmail.com</t>
  </si>
  <si>
    <t>Avenida Vicente Ferrer 7 7 5A</t>
  </si>
  <si>
    <t>Juan Carlos Duran Martin Nieto</t>
  </si>
  <si>
    <t>Calle Brunete 3</t>
  </si>
  <si>
    <t>escandayo.jcgs@gmail.com</t>
  </si>
  <si>
    <t>Juan  Carlos Garcia Sanchez</t>
  </si>
  <si>
    <t>turismoesterri@hotmail.com</t>
  </si>
  <si>
    <t>Juan Carlos Herrera Del Rio</t>
  </si>
  <si>
    <t>igaboq@gmail.com</t>
  </si>
  <si>
    <t>Calle Alcalde Pedro González González 14</t>
  </si>
  <si>
    <t>albercar040901@gmail.com</t>
  </si>
  <si>
    <t>Calle Del Alcalde Vicente De La Barrera Cano 2, 3C</t>
  </si>
  <si>
    <t>juan.carmontes@gmail.com</t>
  </si>
  <si>
    <t>jaceival@hotmail.com</t>
  </si>
  <si>
    <t>Calle Torrelodones 40</t>
  </si>
  <si>
    <t>juancarlosoo1987@hotmail.com</t>
  </si>
  <si>
    <t>Calle Del Alcalde José Maria Durán Y Pelayo 33 , E1 , 2B</t>
  </si>
  <si>
    <t>Valdemoro</t>
  </si>
  <si>
    <t>jcramo1975@gmail.com</t>
  </si>
  <si>
    <t>Calle Coslada 15 1D</t>
  </si>
  <si>
    <t>Juan Carlos Ramos Del Viejo</t>
  </si>
  <si>
    <t>micoco79@hotmail.com</t>
  </si>
  <si>
    <t>Calle Sancho Panza 15, E4, 1C</t>
  </si>
  <si>
    <t>vilarjc@gmail.com</t>
  </si>
  <si>
    <t>Calle De Pozuelo De Alarcón 66</t>
  </si>
  <si>
    <t>jcyuste@verderustica.com</t>
  </si>
  <si>
    <t>Calle Miraflores De La Sierra 14</t>
  </si>
  <si>
    <t>Juan Carlos Yuste De La Torre Capitan</t>
  </si>
  <si>
    <t>juanoocampo1997@gmail.com</t>
  </si>
  <si>
    <t>Calle San Eugenio 1 1C</t>
  </si>
  <si>
    <t>juannn93@hotmail.com</t>
  </si>
  <si>
    <t>Calle Del Alcalde Alfredo de Castro 28</t>
  </si>
  <si>
    <t>juanmarco61@hotmail.com</t>
  </si>
  <si>
    <t>entrenano@hotmail.es</t>
  </si>
  <si>
    <t>juanantonio.sanchezcorrales@telefonica.com</t>
  </si>
  <si>
    <t>Juan Anotnio Sanchez Corrales</t>
  </si>
  <si>
    <t>juan_argumanez88@hotmail.com</t>
  </si>
  <si>
    <t>Calle Del Alcalde Jose María Durán y Pelayo 31</t>
  </si>
  <si>
    <t>Juan Argumanez Martinez</t>
  </si>
  <si>
    <t>juandelpinovega@gmail.com</t>
  </si>
  <si>
    <t>Juan Del Pino Vega</t>
  </si>
  <si>
    <t>juanizquierdo2@msn.com</t>
  </si>
  <si>
    <t>Plaza Alcalde José Manuel Matheo Luaces 5 Esc 4 4ºa</t>
  </si>
  <si>
    <t>josetodiaz83@gmail.com</t>
  </si>
  <si>
    <t>Calle Río Jarama 2 Ed 2C</t>
  </si>
  <si>
    <t>Jose Tomas Diaz Marcelo</t>
  </si>
  <si>
    <t>jrubengallardo@gmail.com</t>
  </si>
  <si>
    <t>Jose Ruben Gallardo</t>
  </si>
  <si>
    <t>el_chacherojr@hotmail.com</t>
  </si>
  <si>
    <t>alcalde pedro gonzalez gonzalez 17 a 3a</t>
  </si>
  <si>
    <t>Jose Raul Chachero</t>
  </si>
  <si>
    <t>jr1995franco@gmail.com</t>
  </si>
  <si>
    <t>Jose Ramon Franco Gutierrez</t>
  </si>
  <si>
    <t>jrmartin71@icloud.com</t>
  </si>
  <si>
    <t>Jose Ramon Martin De La Sierra Piñero</t>
  </si>
  <si>
    <t>josejimenezalonso@gmail.com</t>
  </si>
  <si>
    <t>Plaza Navarrevisca 8 4C</t>
  </si>
  <si>
    <t>Jose Miguel Jimenez Alonso</t>
  </si>
  <si>
    <t>iborraj13@gmail.com</t>
  </si>
  <si>
    <t>Jose Miguel Jimenez Iborra</t>
  </si>
  <si>
    <t>josemigueljimeno@gmail.com</t>
  </si>
  <si>
    <t>Calle Móstoles 24, 2C</t>
  </si>
  <si>
    <t>fernandedelavegachema@gmail.com</t>
  </si>
  <si>
    <t>Calle Del Alcalde Alfredo De Castro 21 E3, 2A</t>
  </si>
  <si>
    <t>buenavista.talleres@gmail.com</t>
  </si>
  <si>
    <t>Calle San Lorenzo de El Escorial 31</t>
  </si>
  <si>
    <t>Jose Maria Garcia Sanchez</t>
  </si>
  <si>
    <t>saltor69@hotmail.com</t>
  </si>
  <si>
    <t>Calle De Arganda del Rey</t>
  </si>
  <si>
    <t>briviking67@gmail.com</t>
  </si>
  <si>
    <t>Calle Huelva</t>
  </si>
  <si>
    <t>Jose Manuel Briviesca Romero</t>
  </si>
  <si>
    <t>joosito@hotmail.es</t>
  </si>
  <si>
    <t>Calle Río Manzanares 2 4A</t>
  </si>
  <si>
    <t>Alcalá de Henares</t>
  </si>
  <si>
    <t>Jose Manuel Garcia Hijazo</t>
  </si>
  <si>
    <t>chema28900@gmail.com</t>
  </si>
  <si>
    <t>Jose Manuel Perea Gonzalez</t>
  </si>
  <si>
    <t>txt88@hotmail.com</t>
  </si>
  <si>
    <t>Calle De Collado  Villalba 17</t>
  </si>
  <si>
    <t>demingoes@yahoo.es</t>
  </si>
  <si>
    <t>Calle Del Alcalde José María Durán Y Pelayo 2, P2, 4B</t>
  </si>
  <si>
    <t>josedelamo848@hotmail.com</t>
  </si>
  <si>
    <t>Calle Alcobendas 5</t>
  </si>
  <si>
    <t>Jose Luis Del Amo Veliz</t>
  </si>
  <si>
    <t>joseluisespinosasimon@gmail.com</t>
  </si>
  <si>
    <t>gordonjoseluis23@gmail.com</t>
  </si>
  <si>
    <t>Calle Alcalde Alfredo de Castro 21 P2 1A</t>
  </si>
  <si>
    <t>joseluis.lapuente@gmail.com</t>
  </si>
  <si>
    <t>Jose Luis Lapuente Perea</t>
  </si>
  <si>
    <t>jotaese.be@hotmail.com</t>
  </si>
  <si>
    <t>Calle Sancho Panza 7 6</t>
  </si>
  <si>
    <t>Jose Luis Lominchar Sanchez Beato</t>
  </si>
  <si>
    <t>jlnietogarcia@gmail.com</t>
  </si>
  <si>
    <t>Jose Luis Nieto Garcia</t>
  </si>
  <si>
    <t>joseluisrubiotamayo@gmail.com</t>
  </si>
  <si>
    <t>Jose Luis Rubio Tamayo</t>
  </si>
  <si>
    <t>joselucasgijon49@gmail.com</t>
  </si>
  <si>
    <t>Calle  Del Arce 7, 4, 4º4</t>
  </si>
  <si>
    <t>Jose Javier Sales Martínez</t>
  </si>
  <si>
    <t>yojose10z@gmail.com</t>
  </si>
  <si>
    <t>Calle Río Guadarrama 24 Pbj</t>
  </si>
  <si>
    <t>Jose Ignacio Alonso Guzman</t>
  </si>
  <si>
    <t>Calle Río Pisuerga</t>
  </si>
  <si>
    <t>jfponce1971@gmail.com</t>
  </si>
  <si>
    <t>Calle Batalla de Lepanto 10</t>
  </si>
  <si>
    <t>joseestebanrobledo@gmail.com</t>
  </si>
  <si>
    <t>Calle Madroño 10</t>
  </si>
  <si>
    <t>Jose Esteban Robledo Ramirez</t>
  </si>
  <si>
    <t>hijamaja@gmail.com</t>
  </si>
  <si>
    <t>Calle Rascafría 10</t>
  </si>
  <si>
    <t>Jose Enrique Moreno Garcia</t>
  </si>
  <si>
    <t>josemarin001@gmail.com</t>
  </si>
  <si>
    <t>Plaza Del Alcalde Jose Manuel Matheo Luaces</t>
  </si>
  <si>
    <t>jose.valiente@cci-es.org</t>
  </si>
  <si>
    <t>Jose Delfin Valiente Pérez</t>
  </si>
  <si>
    <t>penalvergodoy@gmail.com</t>
  </si>
  <si>
    <t>Calle Navalcarnero 52</t>
  </si>
  <si>
    <t>Jose Carlos Peñalver Godoy</t>
  </si>
  <si>
    <t>agjoseantonio@msn.com</t>
  </si>
  <si>
    <t>Jose Antonio Almendro Gonzalez</t>
  </si>
  <si>
    <t>barrancojose83@gmail.com</t>
  </si>
  <si>
    <t>Calle  Del Águila 11</t>
  </si>
  <si>
    <t>Jose Antonio Barranco Rama</t>
  </si>
  <si>
    <t>joseblasher2@gmail.com</t>
  </si>
  <si>
    <t>Calle De Collado Villalba 2</t>
  </si>
  <si>
    <t>joseantonio.delcastillo@hp.com</t>
  </si>
  <si>
    <t>Calle Alcalde Vicente de la Barrera Cano 2 4A</t>
  </si>
  <si>
    <t>Jose Antonio Del Castillo Pineda</t>
  </si>
  <si>
    <t>gartalav@gmail.com</t>
  </si>
  <si>
    <t>Calle Alcalde Pedro González González 17 B P02 C</t>
  </si>
  <si>
    <t>Jose Antonio Garcia Talavera Zamora</t>
  </si>
  <si>
    <t>j.lober72@gmail.com</t>
  </si>
  <si>
    <t>Calle  Del Alcalde Pablo Montero y Montero 1</t>
  </si>
  <si>
    <t>fundio70@gmail.com</t>
  </si>
  <si>
    <t>Alejandro Torres Sanchez</t>
  </si>
  <si>
    <t>joseangelmorenodiaz.2508@gmail.com</t>
  </si>
  <si>
    <t>Calle Rivas Vaciamadrid 32</t>
  </si>
  <si>
    <t>Maria Rosa Diaz Martin</t>
  </si>
  <si>
    <t>jlt.culebro@gmail.com</t>
  </si>
  <si>
    <t>Jose Luis Torrado Valero</t>
  </si>
  <si>
    <t>joseabadca@gmail.com</t>
  </si>
  <si>
    <t>Plaza Alcalde José Manuel Matheo Luaces 7 P3</t>
  </si>
  <si>
    <t>jdm262002@gmail.com</t>
  </si>
  <si>
    <t>Calle Del Alcalde Alfredo De Castro 25, Bajo C</t>
  </si>
  <si>
    <t>pepopatriali@gmail.com</t>
  </si>
  <si>
    <t>Jose Jimenez Calero</t>
  </si>
  <si>
    <t>josert66@hotmail.com</t>
  </si>
  <si>
    <t>Calle Móstoles 16 P01 A</t>
  </si>
  <si>
    <t>jorgealmidas@gmail.com</t>
  </si>
  <si>
    <t>Calle De Majadahonda 9</t>
  </si>
  <si>
    <t>jorge.amaro.gomez@gmail.com</t>
  </si>
  <si>
    <t>Calle Igualdad 22</t>
  </si>
  <si>
    <t>Jorge Amaro Gomez</t>
  </si>
  <si>
    <t>jorgeariasalonso08@gmail.com</t>
  </si>
  <si>
    <t>Calle Del Alcalde Pedro González González 11, p3, 3B</t>
  </si>
  <si>
    <t>jorgecs010900@gmail.com</t>
  </si>
  <si>
    <t>joege.solis.delgado99@gmail.com</t>
  </si>
  <si>
    <t>jgardonate@gmail.com</t>
  </si>
  <si>
    <t>Jorge Garcia Donante</t>
  </si>
  <si>
    <t>jorgeglez.ramos5@gmail.com</t>
  </si>
  <si>
    <t>Calle Clara Campoamor 16</t>
  </si>
  <si>
    <t>Jorge Gonzalez Ramos</t>
  </si>
  <si>
    <t>j2004hm@gmail.com</t>
  </si>
  <si>
    <t>Calle Móstoles 26 4B</t>
  </si>
  <si>
    <t>Jorge Hernandez Martin</t>
  </si>
  <si>
    <t>jorgeii1818@gmail.com</t>
  </si>
  <si>
    <t>Judith Izquierdo Izquierdo</t>
  </si>
  <si>
    <t>jorgelopezburgos@hotmail.com</t>
  </si>
  <si>
    <t>Calle Ribeiro 9, 2A</t>
  </si>
  <si>
    <t>jorge_panta4@hotmail.com</t>
  </si>
  <si>
    <t>Calle Alcalá de Henares 8, P2, 3B</t>
  </si>
  <si>
    <t>jmoraislamela@gmail.com</t>
  </si>
  <si>
    <t>Calle Aranjuez 8 7 2C</t>
  </si>
  <si>
    <t>jorge.roblesizquierdo@gmail.com</t>
  </si>
  <si>
    <t>Calle Villa del Prado 8</t>
  </si>
  <si>
    <t>jorgerodriguezlazaro10@gmail.com</t>
  </si>
  <si>
    <t>Calle Manzanares El Real 46</t>
  </si>
  <si>
    <t>jdm.1985@hotmail.com</t>
  </si>
  <si>
    <t>Calle Batalla del Salado</t>
  </si>
  <si>
    <t>Jonathan Diaz Martin</t>
  </si>
  <si>
    <t>carreterojoel125@gmail.com</t>
  </si>
  <si>
    <t>Calle Alcobendas 5 2C</t>
  </si>
  <si>
    <t>Joel Carretero Gonzalez</t>
  </si>
  <si>
    <t>repetido_bjdjaa021822@gmail.com</t>
  </si>
  <si>
    <t>Joel Garcia Cuadros Billy</t>
  </si>
  <si>
    <t>joaquinjimenezcebriam@gmail.com</t>
  </si>
  <si>
    <t>Calle San Fernando de Henares 10 4 P03B</t>
  </si>
  <si>
    <t>Joaquin Jimenez Cebrián</t>
  </si>
  <si>
    <t>jesus_tm89@hotmail.com</t>
  </si>
  <si>
    <t>Calle Planeta Saturno 9 Port 2 8ºb</t>
  </si>
  <si>
    <t>Jesus Samuel Tirado Moreno</t>
  </si>
  <si>
    <t>matiasgalisa@yahoo.es</t>
  </si>
  <si>
    <t>alberto_com13@hotmail.es</t>
  </si>
  <si>
    <t>Avenida Conde de Barcelona 7 1D</t>
  </si>
  <si>
    <t>Jesus Alberto Camacho Payán</t>
  </si>
  <si>
    <t>jesusanaya23e@gmail.com</t>
  </si>
  <si>
    <t>jezux_cidoncha@hotmail.com</t>
  </si>
  <si>
    <t>Calle Villanueva De la Cañada 23</t>
  </si>
  <si>
    <t>Jesus Cidoncha Moreno</t>
  </si>
  <si>
    <t>jesus97gb@gmail.com</t>
  </si>
  <si>
    <t>Calle Pozuelo de Alarcón 22</t>
  </si>
  <si>
    <t>Maria Del Pilar Buendia Nieto</t>
  </si>
  <si>
    <t>huelsus.71@gmail.com</t>
  </si>
  <si>
    <t>Calle De Méjico 38, 3A</t>
  </si>
  <si>
    <t>jesus.martin2236@gmail.com</t>
  </si>
  <si>
    <t>Jesus Martin Lopez</t>
  </si>
  <si>
    <t>saralunae@hotmail.com</t>
  </si>
  <si>
    <t>Calle Alcalde Saturnino Del Yerro 21</t>
  </si>
  <si>
    <t>promanxo06@gmail.com</t>
  </si>
  <si>
    <t>Jesus Mayo Garcia</t>
  </si>
  <si>
    <t>jesusmorenocalvo@gmail.com</t>
  </si>
  <si>
    <t>Avenida los Pinos 7 Bajo D</t>
  </si>
  <si>
    <t>Jesus Moreno Calvo</t>
  </si>
  <si>
    <t>jesusriverapolo@gmail.com</t>
  </si>
  <si>
    <t>Calle Francisco Largo Caballero 96</t>
  </si>
  <si>
    <t>Jesus Rivera Polo</t>
  </si>
  <si>
    <t>yacari_18@hotmail.com</t>
  </si>
  <si>
    <t>Jessica Sereno Gomez</t>
  </si>
  <si>
    <t>javierblasfer10@gmail.com</t>
  </si>
  <si>
    <t>Calle Collado Villalba 2</t>
  </si>
  <si>
    <t>Javier Blas Fernandez</t>
  </si>
  <si>
    <t>jblazquezr1@gmail.com</t>
  </si>
  <si>
    <t>Calle San Lorenzo de El Escorial 12</t>
  </si>
  <si>
    <t>jcarballo2008@gmail.com</t>
  </si>
  <si>
    <t>Calle San Martín de Valdeiglesias 2</t>
  </si>
  <si>
    <t>javierdiazmaroto30@gmail.com</t>
  </si>
  <si>
    <t>Calle Del Alcalde Alfredo de Castro 25, BAJO C</t>
  </si>
  <si>
    <t>javier04gallardo@gmail.com</t>
  </si>
  <si>
    <t>Calle Laguna Negra 9</t>
  </si>
  <si>
    <t>javi.garcia.9907@gmail.com</t>
  </si>
  <si>
    <t>Calle Del Alcalde Alfredo de Castro 27</t>
  </si>
  <si>
    <t>Francisco Javier García</t>
  </si>
  <si>
    <t>newstagebarbershop@gmail.com</t>
  </si>
  <si>
    <t>Calle Portugal 24</t>
  </si>
  <si>
    <t>astujavier@gmail.com</t>
  </si>
  <si>
    <t>Calle Móstoles 24, 1A</t>
  </si>
  <si>
    <t>javihm05@gmail.com</t>
  </si>
  <si>
    <t>Calle Alcalde Saturnino del Yerro Alonso 32 P03 B</t>
  </si>
  <si>
    <t>Francisco Javier Hernangomez</t>
  </si>
  <si>
    <t>informacioninnovapeluqueros@gmail.com</t>
  </si>
  <si>
    <t>Calle Del Alcalde Pedro González González 19</t>
  </si>
  <si>
    <t>javierlt3@gmail.com</t>
  </si>
  <si>
    <t>Javier Lopez Trillo</t>
  </si>
  <si>
    <t>javiercecilia11@gmail.com</t>
  </si>
  <si>
    <t>Calle Alcalá de Henares 10 2</t>
  </si>
  <si>
    <t>javiermotosgca@gmail.com</t>
  </si>
  <si>
    <t>Javier Motos Garcia</t>
  </si>
  <si>
    <t>j.n.schez@gmail.com</t>
  </si>
  <si>
    <t>Javier  Navarro Sanchez</t>
  </si>
  <si>
    <t>javier.pereda.nieto@barrioloranca.com</t>
  </si>
  <si>
    <t>Calle Geranio</t>
  </si>
  <si>
    <t>Jose Luis Pereda De Paz</t>
  </si>
  <si>
    <t>aquiles14_88@hotmail.com</t>
  </si>
  <si>
    <t>Calle Libertad 89 Bloque 8 4C</t>
  </si>
  <si>
    <t>javiirodriz04@gmail.com</t>
  </si>
  <si>
    <t>Calle Mejorada del Campo 12</t>
  </si>
  <si>
    <t>Alonso Rubinos Gonzalez</t>
  </si>
  <si>
    <t>javiguezs@gmail.com</t>
  </si>
  <si>
    <t>Calle Encina 14 4A</t>
  </si>
  <si>
    <t>Javier Rodriguez San Jose</t>
  </si>
  <si>
    <t>salgadoaristos@gmail.com</t>
  </si>
  <si>
    <t>Calle Rivas Vaciamadrid 21</t>
  </si>
  <si>
    <t>javier_sanchez_89@hotmail.com</t>
  </si>
  <si>
    <t>Calle De Clara Campoamor 28</t>
  </si>
  <si>
    <t>Calle las Rozas de Madrid</t>
  </si>
  <si>
    <t>j.sanchez.hm@gmail.com</t>
  </si>
  <si>
    <t>Calle Alcalde Alfredo de Castro 28 P3 2ºb</t>
  </si>
  <si>
    <t>Javier Sanchez Rodriguez</t>
  </si>
  <si>
    <t>javierserranoh2001@hotmail.com</t>
  </si>
  <si>
    <t>Vicente Serrano Martinez</t>
  </si>
  <si>
    <t>javierverdejoromero611@gmail.com</t>
  </si>
  <si>
    <t>Calle Alcalde Pablo Montero y Montero Montero 1 1 2A</t>
  </si>
  <si>
    <t>javieryepes14.88@gmail.com</t>
  </si>
  <si>
    <t>Calle De Colmenarejo 3</t>
  </si>
  <si>
    <t>jaimebonillasosa@gmail.com</t>
  </si>
  <si>
    <t>Calle del Tenis 2</t>
  </si>
  <si>
    <t>jaimeblancodominguez@gmail.com</t>
  </si>
  <si>
    <t>Calle De La  Alcarria 24, 7C</t>
  </si>
  <si>
    <t>jbv999@gmail.com</t>
  </si>
  <si>
    <t>jaimebt11@hotmail.es</t>
  </si>
  <si>
    <t>Calle Alcalde Manuel Gómez Casado 25, 5</t>
  </si>
  <si>
    <t>jaimecdc1603@gmail.com</t>
  </si>
  <si>
    <t>Calle De Manzanares El Real 17</t>
  </si>
  <si>
    <t>devo9070@gmail.com</t>
  </si>
  <si>
    <t>Jaime Fernandez Ribelles</t>
  </si>
  <si>
    <t>jaimefm754@gmail.com</t>
  </si>
  <si>
    <t>jaimeminayaespinosa@gmail.com</t>
  </si>
  <si>
    <t>Calle Castilla Y León 3, E2, 4B</t>
  </si>
  <si>
    <t>jaimejr78@hotmail.com</t>
  </si>
  <si>
    <t>Jaen numero 7 portal 8 1B</t>
  </si>
  <si>
    <t>jreguerafraile@gmail.com</t>
  </si>
  <si>
    <t>Calle San Lorenzo de El Escorial 14</t>
  </si>
  <si>
    <t>izanmp06@gmail.com</t>
  </si>
  <si>
    <t>Calle Manuel Gómez Casado 6, P4, 2B</t>
  </si>
  <si>
    <t>rodriguezlunaizan@gmail.com</t>
  </si>
  <si>
    <t>Calle Alcalde José María Durán y Pelayo 2 4 4A</t>
  </si>
  <si>
    <t>Izan Rodriguez Luna</t>
  </si>
  <si>
    <t>sanchezmanceboizan@gmail.com</t>
  </si>
  <si>
    <t>Calle Aranjuez 8 1C</t>
  </si>
  <si>
    <t>Izan Sanchez Mancebo</t>
  </si>
  <si>
    <t>zmenciasizan@gmail.com</t>
  </si>
  <si>
    <t>Calle De Alcobendas 3</t>
  </si>
  <si>
    <t>Izan Zuñiga Mencías</t>
  </si>
  <si>
    <t>ivanalonso3011@gmail.com</t>
  </si>
  <si>
    <t>Calle Alcalde Manuel Gómez Casado 21 P1 3D</t>
  </si>
  <si>
    <t>Ivan Alonso Selas</t>
  </si>
  <si>
    <t>ivansiclaro@gmail.com</t>
  </si>
  <si>
    <t>sermariva@gmail.com</t>
  </si>
  <si>
    <t>ifnavarro99@gmail.com</t>
  </si>
  <si>
    <t>Ivan Fernandez Navarro</t>
  </si>
  <si>
    <t>ivan.mara@hotmail.com</t>
  </si>
  <si>
    <t>Calle Paraguay</t>
  </si>
  <si>
    <t>Ivan Garica Garcia</t>
  </si>
  <si>
    <t>ivangarrido75@hotmail.com</t>
  </si>
  <si>
    <t>Ivan Garrido Gomez</t>
  </si>
  <si>
    <t>martinivan1605@gmail.com</t>
  </si>
  <si>
    <t>RECUPERACIÓN LESIÓN</t>
  </si>
  <si>
    <t>vannds2002@gmail.com</t>
  </si>
  <si>
    <t>Calle Paracuellos del Jarama 15</t>
  </si>
  <si>
    <t>Ivan Merchan Ruiz</t>
  </si>
  <si>
    <t>iviims12@gmail.com</t>
  </si>
  <si>
    <t>Calle De Josep Tadarradellas</t>
  </si>
  <si>
    <t>i.roman@tecnirepar.com</t>
  </si>
  <si>
    <t>Ivan Roman Lopez</t>
  </si>
  <si>
    <t>ivansierrash10@gmail.com</t>
  </si>
  <si>
    <t>Calle Navalcarnero 19</t>
  </si>
  <si>
    <t>Ivan Sierra Hernandez</t>
  </si>
  <si>
    <t>i.toledanob@gmail.com</t>
  </si>
  <si>
    <t>Ivan Toledano Buendia</t>
  </si>
  <si>
    <t>itziarcanterla@gmail.com</t>
  </si>
  <si>
    <t>Calle Del Alcalde Pedro González González 16C, 1E</t>
  </si>
  <si>
    <t>isalgadoaristos@gmail.com</t>
  </si>
  <si>
    <t>iheras93@gmail.com</t>
  </si>
  <si>
    <t>Calle Del  Alcalde Pedro González González 9</t>
  </si>
  <si>
    <t>Ismael De Las Heras De La Cruz</t>
  </si>
  <si>
    <t>isma.iga535@gmail.com</t>
  </si>
  <si>
    <t>Calle Alcalde Saturnino del Yerro Alonso 46 E3 1A</t>
  </si>
  <si>
    <t>Ismail Igalla El Youssfi</t>
  </si>
  <si>
    <t>ismaelpezuela@hotmail.es</t>
  </si>
  <si>
    <t>Calle Puebla de Sanabria 12 P06 A</t>
  </si>
  <si>
    <t>ismaelqueipo@gmail.com</t>
  </si>
  <si>
    <t>Calle Del Alcalde Alfredo de Castro 28, PORTAL 4 , 2A</t>
  </si>
  <si>
    <t>isabelenmadrid@hotmail.com</t>
  </si>
  <si>
    <t>Calle Río Pisuegra 2, 2B</t>
  </si>
  <si>
    <t>isnieto90@gmail.com</t>
  </si>
  <si>
    <t>Calle Geranio 20</t>
  </si>
  <si>
    <t>irenealonso20@gmail.com</t>
  </si>
  <si>
    <t>Calle Alcalde Saturnino del Yerro Alonso 25 P2 1ºb</t>
  </si>
  <si>
    <t>irene.diazportales@gmail.com</t>
  </si>
  <si>
    <t>irenedgarcia13@gmail.com</t>
  </si>
  <si>
    <t>Calle Guadarrama 7</t>
  </si>
  <si>
    <t>Irene Domingo Garcia</t>
  </si>
  <si>
    <t>irene.fernandez2001@gmail.com</t>
  </si>
  <si>
    <t>fdez.schwarz@gmail.com</t>
  </si>
  <si>
    <t>Calle Alcalde José María Durán y Pelayo 33 E2 P01 B</t>
  </si>
  <si>
    <t>irenegargil@hotmail.com</t>
  </si>
  <si>
    <t>Calle Alcalá de Henares 6 P1 1B</t>
  </si>
  <si>
    <t>Irene Garcia Gil</t>
  </si>
  <si>
    <t>ireneharo93@gmail.com</t>
  </si>
  <si>
    <t>Calle Del Alcalde Alfredo De Castro 21, P1, 1B</t>
  </si>
  <si>
    <t>iremasa11@gmail.com</t>
  </si>
  <si>
    <t>Calle De Tarragona 33</t>
  </si>
  <si>
    <t>Irene Martinez Sanchez</t>
  </si>
  <si>
    <t>Calle Tres Cantos 32</t>
  </si>
  <si>
    <t>Calle Alcalde Pedro González González 9</t>
  </si>
  <si>
    <t>ireneferrero16@gmail.com</t>
  </si>
  <si>
    <t>ireavillares.a@gmail.com</t>
  </si>
  <si>
    <t>inmi.canolopez@hotmail.es</t>
  </si>
  <si>
    <t>Calle Coslada 20 Pbj D</t>
  </si>
  <si>
    <t>Inmaculada Cano Lopez</t>
  </si>
  <si>
    <t>inmichu31@hotmail.com</t>
  </si>
  <si>
    <t>Inmaculada Martinez Navarro</t>
  </si>
  <si>
    <t>maely15@yahoo.com</t>
  </si>
  <si>
    <t>Ingrid Ramos Benitez</t>
  </si>
  <si>
    <t>fdez.nieto16@gmail.com</t>
  </si>
  <si>
    <t>Calle Móstoles 24, 2D</t>
  </si>
  <si>
    <t>ikercarbajal2004@gmail.com</t>
  </si>
  <si>
    <t>Maitane Irazu Perona</t>
  </si>
  <si>
    <t>iker.novillo@gmail.com</t>
  </si>
  <si>
    <t>Cercedilla numero 32</t>
  </si>
  <si>
    <t>ikerlega07@gmail.com</t>
  </si>
  <si>
    <t>Calle Alcalde Pedro González González 19 5 3B</t>
  </si>
  <si>
    <t>Iker Villalba Fernandez</t>
  </si>
  <si>
    <t>nachpp@hotmail.com</t>
  </si>
  <si>
    <t>Calle Francisco Ribero 1, E5, 2A</t>
  </si>
  <si>
    <t>ivillart11@gmail.com</t>
  </si>
  <si>
    <t>Calle Alcalá de Henares 10 5 1B</t>
  </si>
  <si>
    <t>iherance11@gmail.com</t>
  </si>
  <si>
    <t>Calle Alcalde José María Durán y Pelayo 31 P4 4C</t>
  </si>
  <si>
    <t>ibaicachorro10@gmail.com</t>
  </si>
  <si>
    <t>Calle Sagasta 19</t>
  </si>
  <si>
    <t>Ibai Cachorro Vazquez</t>
  </si>
  <si>
    <t>hugodejuan8@gmail.com</t>
  </si>
  <si>
    <t>Calle Alcalde Pedro González González 11 4 Bc</t>
  </si>
  <si>
    <t>Hugo De Juan Campos</t>
  </si>
  <si>
    <t>gregougs@gmail.com</t>
  </si>
  <si>
    <t>Calle Las Rozas de Madrid 3</t>
  </si>
  <si>
    <t>hugo_arb@icloud.com</t>
  </si>
  <si>
    <t>Hugo Lopez Puerta</t>
  </si>
  <si>
    <t>martinhalfaro@gmail.com</t>
  </si>
  <si>
    <t>Plaza Alcalde José Manuel Matheo Luaces 4 P04 B</t>
  </si>
  <si>
    <t>Hortensia Martin Alfaro</t>
  </si>
  <si>
    <t>hildianac@hotmail.com</t>
  </si>
  <si>
    <t>Calle Alcalde Pedro González González 18A , 2C</t>
  </si>
  <si>
    <t>henrygolf87@hotmail.com</t>
  </si>
  <si>
    <t>Calle Oviedo</t>
  </si>
  <si>
    <t>Henry Tomas Bueicheku Mohaba</t>
  </si>
  <si>
    <t>camilo1004.chm@gmail.com</t>
  </si>
  <si>
    <t>Calle Jesús Miguel Haddad Blanco 11 E9 3 A</t>
  </si>
  <si>
    <t>hector.h.leganes@gmail.com</t>
  </si>
  <si>
    <t>Calle Del Tenis 4 , PORTAL 2, ÁTICO C</t>
  </si>
  <si>
    <t>Héctor Manuel Perez Benito</t>
  </si>
  <si>
    <t>hectorfjo@gmail.com</t>
  </si>
  <si>
    <t>Calle De Antonio Cánovas Del Castillo 87</t>
  </si>
  <si>
    <t>hectorusuario@gmail.com</t>
  </si>
  <si>
    <t>Gonzalo Molina Apestegui</t>
  </si>
  <si>
    <t>hector.moya.1789@gmail.com</t>
  </si>
  <si>
    <t>Calle Griñón 8</t>
  </si>
  <si>
    <t>Héctor Moya Sanchez Aranzueque</t>
  </si>
  <si>
    <t>hector0584@hotmail.com</t>
  </si>
  <si>
    <t>Hector Rivero Urdaneta</t>
  </si>
  <si>
    <t>hector_vk25@hotmail.com</t>
  </si>
  <si>
    <t>Hector Segador Martin</t>
  </si>
  <si>
    <t>hector.vera.sesmero@gmail.com</t>
  </si>
  <si>
    <t>Calle Del  Alcalde Pedro González González 5, 3A</t>
  </si>
  <si>
    <t>hanjunzhu2007@gmail.com</t>
  </si>
  <si>
    <t>Calle Del Alcalde Pedro González González 17</t>
  </si>
  <si>
    <t>Calle Del Alcalde Pedro González González 14B,  Bajo C</t>
  </si>
  <si>
    <t>gustavo.242@hotmail.es</t>
  </si>
  <si>
    <t>guillermo.mancheno@gmail.com</t>
  </si>
  <si>
    <t>Plaza José Luis López Aranguren 7 1 Puerta1 1A</t>
  </si>
  <si>
    <t>guillermomartin3407@gmail.com</t>
  </si>
  <si>
    <t>Calle De Navalcarnero 55</t>
  </si>
  <si>
    <t>Guillermo Martin Collado</t>
  </si>
  <si>
    <t>guillemrtnz7@gmail.com</t>
  </si>
  <si>
    <t>Calle Mejorada del Campo 17</t>
  </si>
  <si>
    <t>Guillermo  Martinez Martinez</t>
  </si>
  <si>
    <t>guidlektk@hotmail.com</t>
  </si>
  <si>
    <t>Calle Galapagar 2</t>
  </si>
  <si>
    <t>gjdrozd@gmail.com</t>
  </si>
  <si>
    <t>Calle Las Rozas De Madrid 3</t>
  </si>
  <si>
    <t>gonzalo110602@gmail.com</t>
  </si>
  <si>
    <t>Calle De Camarena 76</t>
  </si>
  <si>
    <t>batman002gon@gmail.com</t>
  </si>
  <si>
    <t>Maria Belen Garcia</t>
  </si>
  <si>
    <t>gonzalogd880@gmail.com</t>
  </si>
  <si>
    <t>Gonzalo Domingo Garcia</t>
  </si>
  <si>
    <t>lopezlopezgonzalo2000@gmail.com</t>
  </si>
  <si>
    <t>Calle De Collado Villalba 18</t>
  </si>
  <si>
    <t>gemavazquezsalado@yahoo.es</t>
  </si>
  <si>
    <t>poncetorrejongonzalo@gmail.com</t>
  </si>
  <si>
    <t>gzubietag@gmail.com</t>
  </si>
  <si>
    <t>Avenida Conde de Barcelona 9 3C</t>
  </si>
  <si>
    <t>Gloria Zubieta Gomez</t>
  </si>
  <si>
    <t>garciacanhas82@gmail.com</t>
  </si>
  <si>
    <t>Calle Alcalde Pedro González González 10 4 1A</t>
  </si>
  <si>
    <t>German Garcia Cañas</t>
  </si>
  <si>
    <t>marquezgenaro300@gmail.com</t>
  </si>
  <si>
    <t>Calle Alcalde Pedro González González 15A P43C</t>
  </si>
  <si>
    <t>Cristina Sanchez Garcia</t>
  </si>
  <si>
    <t>horcaj@hotmail.com</t>
  </si>
  <si>
    <t>Gema Maria Gomez Horcajuelo</t>
  </si>
  <si>
    <t>gemaleon08@gmail.com</t>
  </si>
  <si>
    <t>Gema Leon Rodriguez</t>
  </si>
  <si>
    <t>gmarrupeb@hotmail.com</t>
  </si>
  <si>
    <t>gemarg71@gmail.com</t>
  </si>
  <si>
    <t>gemywinnie@hotmail.com</t>
  </si>
  <si>
    <t>Gema Sam Toledano</t>
  </si>
  <si>
    <t>Calle Alcalde Pedro González González 19 P5 2ºb</t>
  </si>
  <si>
    <t>Gema Vazquez Salado</t>
  </si>
  <si>
    <t>gabrielacanor2005@gmail.com</t>
  </si>
  <si>
    <t>gabrielafombuena@gmail.com</t>
  </si>
  <si>
    <t>Calle Algete De 0023</t>
  </si>
  <si>
    <t>gabriela.lazmur@gmail.com</t>
  </si>
  <si>
    <t>Calle Villanueva de la Cañada 5</t>
  </si>
  <si>
    <t>Gabriela Lazaro Murillo</t>
  </si>
  <si>
    <t>angelquiros@gmail.com</t>
  </si>
  <si>
    <t>Calle Alcalde Pedro González González 19 Portal 2 2B</t>
  </si>
  <si>
    <t>Franciso Angel Garcia Quiros</t>
  </si>
  <si>
    <t>pacofdez2008@gmail.com</t>
  </si>
  <si>
    <t>Calle Del Alcalde Vicente Barrera Cana 2, 2, 3D</t>
  </si>
  <si>
    <t>fuenla.fran90@gmail.com</t>
  </si>
  <si>
    <t>Calle  De Cáceres  11</t>
  </si>
  <si>
    <t>javierbraceros@gmail.com</t>
  </si>
  <si>
    <t>Francisco Javier Braceros</t>
  </si>
  <si>
    <t>frajacamo@gmail.com</t>
  </si>
  <si>
    <t>Calle San Lorenzo de El Escorial 11</t>
  </si>
  <si>
    <t>Francisco Javier Contreras Romeral</t>
  </si>
  <si>
    <t>fjel_73@yahoo.es</t>
  </si>
  <si>
    <t>Calle Velilla de San Antonio 8, Bajo</t>
  </si>
  <si>
    <t>sanalfonso4@gmail.com</t>
  </si>
  <si>
    <t>franmolguero@gmail.com</t>
  </si>
  <si>
    <t>Calle Priorato 32 9A</t>
  </si>
  <si>
    <t>Francisco Javier Gonzalez Molguero</t>
  </si>
  <si>
    <t>fjherranzm@gmail.com</t>
  </si>
  <si>
    <t>Avenida Conde de Barcelona 25 P02 A</t>
  </si>
  <si>
    <t>Francisco Javier Muñoz Herranz</t>
  </si>
  <si>
    <t>javierlopezbravo@outlook.com</t>
  </si>
  <si>
    <t>Francisco Javier Lopez Bravo</t>
  </si>
  <si>
    <t>javil112002@gmail.com</t>
  </si>
  <si>
    <t>Calle De Antonio Cánovas Del Castillo 6</t>
  </si>
  <si>
    <t>javier.sanchez.ord@gmail.com</t>
  </si>
  <si>
    <t>Calle Aragón 30</t>
  </si>
  <si>
    <t>Francisco Javier Sanchez Ordoñez</t>
  </si>
  <si>
    <t>jriado@hotmail.com</t>
  </si>
  <si>
    <t>Calle Sancho Panza 17, 6, 2C</t>
  </si>
  <si>
    <t>jsolis094@gmail.com</t>
  </si>
  <si>
    <t>Calle Alcobendas 2</t>
  </si>
  <si>
    <t>Francisco Javier Solís</t>
  </si>
  <si>
    <t>franciscoanthr@gmail.com</t>
  </si>
  <si>
    <t>Avenida Cerro Prieto 8 3C</t>
  </si>
  <si>
    <t>f.borrego@oasip.es</t>
  </si>
  <si>
    <t>Calle Del Alcalde Manuel Gómez 21</t>
  </si>
  <si>
    <t>Francisco Borrego Jimenez</t>
  </si>
  <si>
    <t>fran6_giron@hotmail.com</t>
  </si>
  <si>
    <t>alcalde jose maria duran y pelayo 31 4º 3c</t>
  </si>
  <si>
    <t>Leganes</t>
  </si>
  <si>
    <t>pelipko@yahoo.es</t>
  </si>
  <si>
    <t>Calle Ánimas 3, 1C</t>
  </si>
  <si>
    <t>Francisco Navarro Rodriguez</t>
  </si>
  <si>
    <t>fr.oviedo@gmail.com</t>
  </si>
  <si>
    <t>Calle Velázquez 3, 8, 2A</t>
  </si>
  <si>
    <t>fcojavierrodriguezsierra@gmail.com</t>
  </si>
  <si>
    <t>Calle Concepción Arenal Nº11 Portal 4 2º Puerta 4</t>
  </si>
  <si>
    <t>Francisco Rodriguez Sierra</t>
  </si>
  <si>
    <t>frueda@gmail.com</t>
  </si>
  <si>
    <t>Calle De Pozuelo De Alarcón 34</t>
  </si>
  <si>
    <t>arjonagonzalez3@gmail.com</t>
  </si>
  <si>
    <t>f_borreguero@hotmail.com</t>
  </si>
  <si>
    <t>carmenrime@hotmail.com</t>
  </si>
  <si>
    <t>Calle Alcalde Pedro González González 15 C 3 E</t>
  </si>
  <si>
    <t>falonsogp@gmail.com</t>
  </si>
  <si>
    <t>office812hk@gmail.com</t>
  </si>
  <si>
    <t>lualobus@gmail.com</t>
  </si>
  <si>
    <t>Fernando Alonso Martin</t>
  </si>
  <si>
    <t>correalfernando3@gmail.com</t>
  </si>
  <si>
    <t>Fernando Correal Gonzalez</t>
  </si>
  <si>
    <t>fernandoleganes@yahoo.es</t>
  </si>
  <si>
    <t>fmarin510@yahoo.es</t>
  </si>
  <si>
    <t>Fernando Marin Ruiz</t>
  </si>
  <si>
    <t>fenandomonton@gmail.com</t>
  </si>
  <si>
    <t>Calle Majadahonda</t>
  </si>
  <si>
    <t>Fernando Monton Muñoz</t>
  </si>
  <si>
    <t>fernando.m.b@outlook.es</t>
  </si>
  <si>
    <t>fernavfervk@gmail.com</t>
  </si>
  <si>
    <t>Calle Alcalde Pedro González González 10A</t>
  </si>
  <si>
    <t>Fernando Navas Fernandez</t>
  </si>
  <si>
    <t>fponce@pelayo.com</t>
  </si>
  <si>
    <t>Calle Alpujarras 35 P02 B</t>
  </si>
  <si>
    <t>felixbehappy@gmail.com</t>
  </si>
  <si>
    <t>Calle Alcalde Pedro González González 6</t>
  </si>
  <si>
    <t>Felix Fullola Familiar</t>
  </si>
  <si>
    <t>marruendafelix@gmail.com</t>
  </si>
  <si>
    <t>Calle Alcalde Pablo Durán y Pérez Castro 25 3D</t>
  </si>
  <si>
    <t>Felix Marruenda De Aisa</t>
  </si>
  <si>
    <t>felipecozar@msn.com</t>
  </si>
  <si>
    <t>Calle de Aranjuez 8</t>
  </si>
  <si>
    <t>Felipe Cozar Gordo</t>
  </si>
  <si>
    <t>fhn1982@gmail.com</t>
  </si>
  <si>
    <t>Avenida Manuel Azaña 5, 7, 3B</t>
  </si>
  <si>
    <t>fatiab1992@outlook.es</t>
  </si>
  <si>
    <t>Calle Alcalde José María Durán y Pelayo 33 Portal 1 2B</t>
  </si>
  <si>
    <t>Fatima Arribas Baeza</t>
  </si>
  <si>
    <t>farogo6@gmail.com</t>
  </si>
  <si>
    <t>Avenida María Moliner</t>
  </si>
  <si>
    <t>Fatima Rollano Gomez</t>
  </si>
  <si>
    <t>fabiohv150@hotmail.com</t>
  </si>
  <si>
    <t>Calle Indalecio Prieto 5</t>
  </si>
  <si>
    <t>Fabio Hernandez Villar</t>
  </si>
  <si>
    <t>fabio.valientecas@gmail.com</t>
  </si>
  <si>
    <t>Calle Colmenar Viejo De 0056</t>
  </si>
  <si>
    <t>Maria Auxiliadora Castillo Roldan</t>
  </si>
  <si>
    <t>mieve0108@gmail.com</t>
  </si>
  <si>
    <t>evajm@hotmail.es</t>
  </si>
  <si>
    <t>Calle Lealtad 99</t>
  </si>
  <si>
    <t>Eva Maria Jimenez Morales</t>
  </si>
  <si>
    <t>eva.lunatoruiz@gmail.com</t>
  </si>
  <si>
    <t>Calle Pozuelo de Alarcón 6</t>
  </si>
  <si>
    <t>Calle Manuel Bartolomé Cossío</t>
  </si>
  <si>
    <t>evavalle.leganes@gmail.com</t>
  </si>
  <si>
    <t>Eva Valle Fernandez</t>
  </si>
  <si>
    <t>fernandoeva02@gmail.com</t>
  </si>
  <si>
    <t>Avenida De Los Pinos 25, 2B</t>
  </si>
  <si>
    <t>eunicoliz@gmail.com</t>
  </si>
  <si>
    <t>Calle Móstoles 26 De P02 A</t>
  </si>
  <si>
    <t>eugenioserranomayor@gmail.com</t>
  </si>
  <si>
    <t>Calle Alcalde Alfredo de Castro 35 Bajo D</t>
  </si>
  <si>
    <t>Calle Ruperto Chapí 2</t>
  </si>
  <si>
    <t>esthermartinezvazquez76@gmail.com</t>
  </si>
  <si>
    <t>Esther Martinez Vazquez</t>
  </si>
  <si>
    <t>esthergarcia765@gmail.com</t>
  </si>
  <si>
    <t>Calle Colmenarejo 1 Bajo</t>
  </si>
  <si>
    <t>Ester Garcia Perez</t>
  </si>
  <si>
    <t>estefaniaalvarezcallejas@outlook.es</t>
  </si>
  <si>
    <t>Calle Alcalde Pedro González González 18A 1D</t>
  </si>
  <si>
    <t>Estefania Alvarez Callejas</t>
  </si>
  <si>
    <t>fany_jl11@hotmail.com</t>
  </si>
  <si>
    <t>Avenida Conde de Barcelona 3 3A</t>
  </si>
  <si>
    <t>Estefania Jordan Leiva</t>
  </si>
  <si>
    <t>edurgal3@gmail.com</t>
  </si>
  <si>
    <t>Calle De Pozuelo De Alarcón 24</t>
  </si>
  <si>
    <t>esmeraldah@gonvarri.com</t>
  </si>
  <si>
    <t>Esmeralda Hernandez De La Cruz</t>
  </si>
  <si>
    <t>ergavil22@gmail.com</t>
  </si>
  <si>
    <t>Calle Jaén 1 2B</t>
  </si>
  <si>
    <t>quique.barios@gmail.com</t>
  </si>
  <si>
    <t>Avenida Sierra De Gredos 11, 15, 2A</t>
  </si>
  <si>
    <t>Villanueva de la Cañada</t>
  </si>
  <si>
    <t>Enrique Barios Lopez</t>
  </si>
  <si>
    <t>quique-barroso@hotmail.com</t>
  </si>
  <si>
    <t>Calle Alcalde José María Durán y Pelayo Nº2 Portal5 3ºa</t>
  </si>
  <si>
    <t>Entique Barroso Albares</t>
  </si>
  <si>
    <t>ferronenrique@hotmail.com</t>
  </si>
  <si>
    <t>Enrique Guerrero Ferron</t>
  </si>
  <si>
    <t>enriquelobatocol@hotmail.com</t>
  </si>
  <si>
    <t>Enrique Lobato Colon</t>
  </si>
  <si>
    <t>kike_kike@telefonica.net</t>
  </si>
  <si>
    <t>Enrique Muñoz Garcia</t>
  </si>
  <si>
    <t>Enrique Rodriguez Marimón</t>
  </si>
  <si>
    <t>enkarnyamador@hotmail.com</t>
  </si>
  <si>
    <t>Calle De Móstoles 26 E3, 1A</t>
  </si>
  <si>
    <t>encaser9@gmail.com</t>
  </si>
  <si>
    <t>Plaza Alcalde José Manuel Matheo Luaces 3, PORTAL 1, 3D</t>
  </si>
  <si>
    <t>Encarnacion Serrano Frias</t>
  </si>
  <si>
    <t>escuela@teatrosistemico.com</t>
  </si>
  <si>
    <t>Calle Los Robles 48</t>
  </si>
  <si>
    <t>Cuba de Las Sagras</t>
  </si>
  <si>
    <t>herancemunoz@icloud.com</t>
  </si>
  <si>
    <t>Calle Penedés 8 1º1</t>
  </si>
  <si>
    <t>egallo@minsait.com</t>
  </si>
  <si>
    <t>ekkius@outlook.com</t>
  </si>
  <si>
    <t>Calle Del  Alcalde Alfredo De Castro 21, Portal 1, 1B</t>
  </si>
  <si>
    <t>emanuelcotiga94@gmail.com</t>
  </si>
  <si>
    <t>Emanuel  Ionut Cotiga</t>
  </si>
  <si>
    <t>lisabispo@hotmail.com</t>
  </si>
  <si>
    <t>eliecermj@gmail.com</t>
  </si>
  <si>
    <t>Calle de Navalcarnero 38</t>
  </si>
  <si>
    <t>elenachavarria@ymail.com</t>
  </si>
  <si>
    <t>Calle Colmenar Viejo 50</t>
  </si>
  <si>
    <t>elenagr_2005@hotmail.com</t>
  </si>
  <si>
    <t>Calle Austria 3</t>
  </si>
  <si>
    <t>Elena Garcia Ruiz</t>
  </si>
  <si>
    <t>elenuchi@msn.com</t>
  </si>
  <si>
    <t>Calle Alcalde Alfredo de Castro 28 P3 3A</t>
  </si>
  <si>
    <t>Elena Magan Gonzalez</t>
  </si>
  <si>
    <t>emairalp@gmail.com</t>
  </si>
  <si>
    <t>Calle Lehendakari Aguirre 24</t>
  </si>
  <si>
    <t>elenamartin.mart@gmail.com</t>
  </si>
  <si>
    <t>parraelena779@gmail.com</t>
  </si>
  <si>
    <t>Calle Meco 2</t>
  </si>
  <si>
    <t>elenahvzz@gmail.com</t>
  </si>
  <si>
    <t>Calle Diego Martínez Barrio n 42 1C</t>
  </si>
  <si>
    <t>Elena Vazquez Hernandez</t>
  </si>
  <si>
    <t>edudelseis@gmail.com</t>
  </si>
  <si>
    <t>Calle De Alcobendas 18</t>
  </si>
  <si>
    <t>Eduardo Delgado Sanchez</t>
  </si>
  <si>
    <t>eduflores17@gmail.com</t>
  </si>
  <si>
    <t>Calle Alcalde Pedro González González 18 C Bajo B</t>
  </si>
  <si>
    <t>Eduardo Flores Garcia</t>
  </si>
  <si>
    <t>Paseo Santiago Casares Quiroga 3</t>
  </si>
  <si>
    <t>edu0.5@hotmail.com</t>
  </si>
  <si>
    <t>Calle Del Alcalde Pedro González González  19, portal 1, 1A</t>
  </si>
  <si>
    <t>edu.valdekire@gmail.com</t>
  </si>
  <si>
    <t>Calle Mallorca 13</t>
  </si>
  <si>
    <t>Eduardo Peña De Castro</t>
  </si>
  <si>
    <t>eduperea66@gmail.com</t>
  </si>
  <si>
    <t>edu.p.28014@gmail.com</t>
  </si>
  <si>
    <t>Calle Galapagar 8</t>
  </si>
  <si>
    <t>edgar.riega@mudanzasajuar.com</t>
  </si>
  <si>
    <t>dosigs@hotmail.com</t>
  </si>
  <si>
    <t>Calle Zaragoza P02 A</t>
  </si>
  <si>
    <t>Dosinada Gonzalez Salgueiro</t>
  </si>
  <si>
    <t>dora.gogroup@gmail.com</t>
  </si>
  <si>
    <t>Dora Constanza Jimenez Rincon</t>
  </si>
  <si>
    <t>diegoalvarez1197@gmail.com</t>
  </si>
  <si>
    <t>Avenida De Bélgica 87, 2A</t>
  </si>
  <si>
    <t>13diegocar@gmail.com</t>
  </si>
  <si>
    <t>diegocorri2005@gmail.com</t>
  </si>
  <si>
    <t>Berta Marquez Mollera</t>
  </si>
  <si>
    <t>diecue12@gmail.com</t>
  </si>
  <si>
    <t>Calle De Paracuellos Del Jarama 11, Bajo</t>
  </si>
  <si>
    <t>diefergon15@gmail.com</t>
  </si>
  <si>
    <t>Diego Fernandez Gonzalez</t>
  </si>
  <si>
    <t>dgarciademuro@gmail.com</t>
  </si>
  <si>
    <t>Diana Garcia De Muro Flores</t>
  </si>
  <si>
    <t>dianasgonzalo@gmail.com</t>
  </si>
  <si>
    <t>Calle Nogal 62</t>
  </si>
  <si>
    <t>Diana Nazek Al Seirawan Gonzalo</t>
  </si>
  <si>
    <t>leganes_med@hotmail.com</t>
  </si>
  <si>
    <t>Calle Ancha 2 P03 C</t>
  </si>
  <si>
    <t>bboy.dennys@gmail.com</t>
  </si>
  <si>
    <t>Avenida Doctor Martín Vegué</t>
  </si>
  <si>
    <t>Dennys Francisco Machasilla Sanchez</t>
  </si>
  <si>
    <t>David Dominguez Rodriguez</t>
  </si>
  <si>
    <t>mustorgi@gmail.com</t>
  </si>
  <si>
    <t>Calle Albinoni 68</t>
  </si>
  <si>
    <t>davidaguil16@gmail.com</t>
  </si>
  <si>
    <t>Calle Tenis 4</t>
  </si>
  <si>
    <t>davpintura@gmail.com</t>
  </si>
  <si>
    <t>Calle De Diego Martínez Barrio 7</t>
  </si>
  <si>
    <t>berde.david@gmail.com</t>
  </si>
  <si>
    <t>dulcedavid1977@gmail.com</t>
  </si>
  <si>
    <t>Calle Alcalde Manuel Gómez Casado 21 1C</t>
  </si>
  <si>
    <t>dcasquerog@hotmail.com</t>
  </si>
  <si>
    <t>Calle Miguel Hernández 35</t>
  </si>
  <si>
    <t>soyelda@gmail.com</t>
  </si>
  <si>
    <t>Plaza Emilio Simón</t>
  </si>
  <si>
    <t>David De La Rubia Salas</t>
  </si>
  <si>
    <t>David Diez Fraile</t>
  </si>
  <si>
    <t>PREPARACIÓN PRUEBAS FÍSICAS</t>
  </si>
  <si>
    <t>molucadomingo@gmail.com</t>
  </si>
  <si>
    <t>david.dominguez.reformas@gmail.com</t>
  </si>
  <si>
    <t>davjdfs@gmail.com</t>
  </si>
  <si>
    <t>Calle Alcalde Alfredo de Castro 21 , PORTAL 5, BAJO B</t>
  </si>
  <si>
    <t>Barbara Sanchez Sanchez</t>
  </si>
  <si>
    <t>david_sierra_90@hotmail.com</t>
  </si>
  <si>
    <t>Calle Alcalde Manuel Gómez Casado 21, PORTAL, 3A</t>
  </si>
  <si>
    <t>David Fernandez Sierra</t>
  </si>
  <si>
    <t>davidferreras99@gmail.com</t>
  </si>
  <si>
    <t>Calle La Higuera 2, 3B</t>
  </si>
  <si>
    <t>davidgarciaandres@yahoo.es</t>
  </si>
  <si>
    <t>David Garcia Andres</t>
  </si>
  <si>
    <t>dagoro_89@hotmail.com</t>
  </si>
  <si>
    <t>David Gomez Rosado</t>
  </si>
  <si>
    <t>davidhurtadog97@gmail.com</t>
  </si>
  <si>
    <t>David Hurtado Gomez</t>
  </si>
  <si>
    <t>bhersan1.di@gmail.com</t>
  </si>
  <si>
    <t>Calle De Móstoles 26</t>
  </si>
  <si>
    <t>david23vb@gmail.com</t>
  </si>
  <si>
    <t>Travesía de los depositos 6</t>
  </si>
  <si>
    <t>David Lopez Gonzalez</t>
  </si>
  <si>
    <t>dlopezantanes12@gmail.com</t>
  </si>
  <si>
    <t>Calle Guadarrama N6</t>
  </si>
  <si>
    <t>david.delucia@hotmail.com</t>
  </si>
  <si>
    <t>Calle Vasco de Gama 4 Bajo 1</t>
  </si>
  <si>
    <t>David Lucia Fernandez</t>
  </si>
  <si>
    <t>legadavid2004@gmail.com</t>
  </si>
  <si>
    <t>Avenida De La Mancha 44, 2B</t>
  </si>
  <si>
    <t>100347566@alumnos.uc3m.er</t>
  </si>
  <si>
    <t>Pasaje Colón 1 E2 P01 B</t>
  </si>
  <si>
    <t>David Martinez Rodriguez</t>
  </si>
  <si>
    <t>martinezmatamorosdavid@gmail.com</t>
  </si>
  <si>
    <t>Calle Rascafría 11</t>
  </si>
  <si>
    <t>Pilar Martinez Perez</t>
  </si>
  <si>
    <t>davidlanza14@gmail.com</t>
  </si>
  <si>
    <t>Calle De Navalcarnero 60</t>
  </si>
  <si>
    <t>davidparedesserrano@gmail.com</t>
  </si>
  <si>
    <t>Calle El Escorial 7</t>
  </si>
  <si>
    <t>Maria Isabel Serrano Garcia</t>
  </si>
  <si>
    <t>davidescalonaperny@gmail.com</t>
  </si>
  <si>
    <t>daresan2003@gmail.com</t>
  </si>
  <si>
    <t>Jose Ramon Real</t>
  </si>
  <si>
    <t>d.redondov@gmail.com</t>
  </si>
  <si>
    <t>Calle De Alcobendas 15, E5. 3B</t>
  </si>
  <si>
    <t>davidrodhorca@gmail.com</t>
  </si>
  <si>
    <t>Calle Alcalde José María Durán y Pelayo 4A</t>
  </si>
  <si>
    <t>David Rodriguez Horcajada</t>
  </si>
  <si>
    <t>davidvalenzuelamart@gmail.com</t>
  </si>
  <si>
    <t>David Valenzuela Martinez</t>
  </si>
  <si>
    <t>villa.david2@gmail.com</t>
  </si>
  <si>
    <t>Calle Aranjuez 8 P6 1B</t>
  </si>
  <si>
    <t>david19yepes95@gmail.com</t>
  </si>
  <si>
    <t>davidzayasgomez@gmail.com</t>
  </si>
  <si>
    <t>Calle Balonmano 1</t>
  </si>
  <si>
    <t>dariobarquero18@gmail.com</t>
  </si>
  <si>
    <t>Calle Coslada 11 1C</t>
  </si>
  <si>
    <t>Dario Barquero Hernandez</t>
  </si>
  <si>
    <t>dferre@mapfre.com</t>
  </si>
  <si>
    <t>Calle Mejorada De Campo</t>
  </si>
  <si>
    <t>Dario Ferrers Moreno</t>
  </si>
  <si>
    <t>darioseivreun@gmail.com</t>
  </si>
  <si>
    <t>Calle Alcalde Pedro González González 11 4 Ba</t>
  </si>
  <si>
    <t>Dario Herrero Ganso</t>
  </si>
  <si>
    <t>1dancas013@gmail.com</t>
  </si>
  <si>
    <t>aleinda2107@gmail.com</t>
  </si>
  <si>
    <t>Calle Hoyo de Manzanares 1</t>
  </si>
  <si>
    <t>Daniela Perez Rodriguez</t>
  </si>
  <si>
    <t>daniela.sanchezgom28@gmail.com</t>
  </si>
  <si>
    <t>Calle Del Alcalde Pablo Montero Y Montero 1 , P3, 1C</t>
  </si>
  <si>
    <t>daniel.ccarmona89@gmail.com</t>
  </si>
  <si>
    <t>Calle Alicante 2 P1 1B</t>
  </si>
  <si>
    <t>danicor2005@gmail.com</t>
  </si>
  <si>
    <t>d_eiriz@hotmail.com</t>
  </si>
  <si>
    <t>Calle Almazara 15</t>
  </si>
  <si>
    <t>dgs1977@hotmail.com</t>
  </si>
  <si>
    <t>Calle Alcalde Manuel Gómez Casado 6 2 P03 B</t>
  </si>
  <si>
    <t>Daniel Garcia Sanchez</t>
  </si>
  <si>
    <t>daniibajimenez1@gmail.com</t>
  </si>
  <si>
    <t>Daniel Ibañez Jimenez</t>
  </si>
  <si>
    <t>alposte2017@gmail.com</t>
  </si>
  <si>
    <t>Luz Curiel</t>
  </si>
  <si>
    <t>daniversatil@gmail.com</t>
  </si>
  <si>
    <t>dani.lucia.dani@gmail.com</t>
  </si>
  <si>
    <t>Avenida Orellana 22</t>
  </si>
  <si>
    <t>Daniel Lucia Fernandez</t>
  </si>
  <si>
    <t>mairal97.dm@gmail.com</t>
  </si>
  <si>
    <t>dan2456@hotmail.com</t>
  </si>
  <si>
    <t>danimartin20123@gmail.com</t>
  </si>
  <si>
    <t>Calle Alcalde Alfredo de Castro 25 P03 B</t>
  </si>
  <si>
    <t>Daniel Martin Rodriguez</t>
  </si>
  <si>
    <t>danielmegiasm@gmail.com</t>
  </si>
  <si>
    <t>Calle De Rivas - Vaciamadrid 24</t>
  </si>
  <si>
    <t>dmoraisfe@gmail.com</t>
  </si>
  <si>
    <t>Calle De María Odiaga 39, 2A</t>
  </si>
  <si>
    <t>danielmunoznaranjo99@gmail.com</t>
  </si>
  <si>
    <t>danielngrande@gmail.com</t>
  </si>
  <si>
    <t>danielnh98@hotmail.com</t>
  </si>
  <si>
    <t>Calle De Diego Martínez Barrio  42</t>
  </si>
  <si>
    <t>daniparraga2007@gmail.com</t>
  </si>
  <si>
    <t>Calle Del Alcalde Pedro González González 10, A , 2, 2B</t>
  </si>
  <si>
    <t>Calle Suecia</t>
  </si>
  <si>
    <t>danpegov@gmail.com</t>
  </si>
  <si>
    <t>Calle Villaverde</t>
  </si>
  <si>
    <t>Daniel Perez Gonzalezz</t>
  </si>
  <si>
    <t>daniel.pinedabeltran@gmail.com</t>
  </si>
  <si>
    <t>Avenida Vicente Ferrer 6 4 1A</t>
  </si>
  <si>
    <t>Calle Velilla de San Antonio 17</t>
  </si>
  <si>
    <t>dani.rodri@hotmail.es</t>
  </si>
  <si>
    <t>Daniel Rodriguez Población</t>
  </si>
  <si>
    <t>danielsanfe99@gmail.com</t>
  </si>
  <si>
    <t>Calle De Tres Cantos 13</t>
  </si>
  <si>
    <t>sanromandaniel67@gmail.com</t>
  </si>
  <si>
    <t>Daniel San Roman Gonzalez</t>
  </si>
  <si>
    <t>cobaledasanchezz@gmail.com</t>
  </si>
  <si>
    <t>Sandra Cobaleda</t>
  </si>
  <si>
    <t>danilega95@gmail.com</t>
  </si>
  <si>
    <t>Calle De Manzanares El Real 30</t>
  </si>
  <si>
    <t>cristobalcalventeparra@gmail.com</t>
  </si>
  <si>
    <t>Cristobal Javier Calvente Parra</t>
  </si>
  <si>
    <t>cristobal.ortegalara@gmail.com</t>
  </si>
  <si>
    <t>Calle De Francisco Largo Caballero 61</t>
  </si>
  <si>
    <t>crisalko@outlook.com</t>
  </si>
  <si>
    <t>Calle Andrómeda 32</t>
  </si>
  <si>
    <t>Cristina Alcobendas Gutierrez</t>
  </si>
  <si>
    <t>cchorro@live.com</t>
  </si>
  <si>
    <t>Cristina  Chorro Gonzalez</t>
  </si>
  <si>
    <t>criistina.dl@hotmail.com</t>
  </si>
  <si>
    <t>Calle De Alicante 13, 3B</t>
  </si>
  <si>
    <t>Arroyomolinos</t>
  </si>
  <si>
    <t>cercanias2011@gmail.com</t>
  </si>
  <si>
    <t>Calle Alcalá de Henares 10</t>
  </si>
  <si>
    <t>Cristina Garcia Castellanos</t>
  </si>
  <si>
    <t>crisbm12@gmail.com</t>
  </si>
  <si>
    <t>Plaza De La Inmaculada 10, 1º3</t>
  </si>
  <si>
    <t>crisgo10@vcm.es</t>
  </si>
  <si>
    <t>Calle Escalona</t>
  </si>
  <si>
    <t>Cristina Gonzalez Jimenez</t>
  </si>
  <si>
    <t>cgrueso11@gmail.com</t>
  </si>
  <si>
    <t>Calle Del Alcalde Manuel Gómez Casado 21, Portal 4, 1C</t>
  </si>
  <si>
    <t>crisherraizl@gmail.com</t>
  </si>
  <si>
    <t>Cristina Herraiz Lopez</t>
  </si>
  <si>
    <t>jimenezalonsocristina@gmail.com</t>
  </si>
  <si>
    <t>Calle Juan Ponce de León 5 4º2</t>
  </si>
  <si>
    <t>Cristina Jimenez Alonso</t>
  </si>
  <si>
    <t>cris_rubi60@hotmail.com</t>
  </si>
  <si>
    <t>Cristina Lopez Almena</t>
  </si>
  <si>
    <t>cristinaml@outlook.es</t>
  </si>
  <si>
    <t>christ_nm_@hotmail.com</t>
  </si>
  <si>
    <t>Avenida Vicente Ferrer 13 P4 5E</t>
  </si>
  <si>
    <t>crispaniagua@hotmail.es</t>
  </si>
  <si>
    <t>Calle Oporto</t>
  </si>
  <si>
    <t>crixtina_rubio@hotmail.com</t>
  </si>
  <si>
    <t>Calle Paraguay 15 2F</t>
  </si>
  <si>
    <t>Cristina Rubio Gomez</t>
  </si>
  <si>
    <t>cristorres22a@gmail.com</t>
  </si>
  <si>
    <t>Calle De Bilbao 18 2B</t>
  </si>
  <si>
    <t>yacuzafactory@gmail.com</t>
  </si>
  <si>
    <t>Cristian Moises Alemán Acosta</t>
  </si>
  <si>
    <t>defrugar@hotmail.com</t>
  </si>
  <si>
    <t>Calle De Tres Cantos 31</t>
  </si>
  <si>
    <t>claudialcazar2005@gmail.com</t>
  </si>
  <si>
    <t>Avenida Del Conde De Barcelona 31, 2A</t>
  </si>
  <si>
    <t>claughurjc03@gmail.com</t>
  </si>
  <si>
    <t>Calle Alcalde Pedro González González 19 1 2A</t>
  </si>
  <si>
    <t>Claudia Gonzalez Huerga</t>
  </si>
  <si>
    <t>claudiaa615@yahoo.com</t>
  </si>
  <si>
    <t>Miriam López Gómez De Zamora</t>
  </si>
  <si>
    <t>claudialaracab@gmail.com</t>
  </si>
  <si>
    <t>Calle Miraflores de la Sierra 25</t>
  </si>
  <si>
    <t>Antonio Jesus Lara Moreno</t>
  </si>
  <si>
    <t>clara.gonzalezsoto700@gmail.com</t>
  </si>
  <si>
    <t>Calle Alcalde Pedro González González 17 C 1E</t>
  </si>
  <si>
    <t>Clara Gonzalez Soto</t>
  </si>
  <si>
    <t>christian.heru.3029@gmail.com</t>
  </si>
  <si>
    <t>cobra-2001@hotmail.com</t>
  </si>
  <si>
    <t>c.aguirresanchez8@gmail.com</t>
  </si>
  <si>
    <t>Avenida de los Rosales 56 5C</t>
  </si>
  <si>
    <t>Cesar Aguirre Sanchez</t>
  </si>
  <si>
    <t>ccg169@hotmail.com</t>
  </si>
  <si>
    <t>Cesar Camara Garcia</t>
  </si>
  <si>
    <t>cesardg663@gmail.com</t>
  </si>
  <si>
    <t>Calle De Aranjuez 31</t>
  </si>
  <si>
    <t>cesargm77@hotmail.com</t>
  </si>
  <si>
    <t>Cesar Guijarro Morales</t>
  </si>
  <si>
    <t>cminguela120@gmail.com</t>
  </si>
  <si>
    <t>Cesar Minguela Medina</t>
  </si>
  <si>
    <t>indycesar09@gmail.com</t>
  </si>
  <si>
    <t>Calle Del Alcalde Pedro González González 14B , 2B</t>
  </si>
  <si>
    <t>cpetisco@gmail.com</t>
  </si>
  <si>
    <t>Calle De Rascafría 5</t>
  </si>
  <si>
    <t>cesarsilleras@gmail.com</t>
  </si>
  <si>
    <t>Calle Del Alcalde Pedro González González 6</t>
  </si>
  <si>
    <t>celiaestebansanchez@gmail.com</t>
  </si>
  <si>
    <t>Celia Esteban Sanchez</t>
  </si>
  <si>
    <t>celia.jimenez1@educa.madrid.org</t>
  </si>
  <si>
    <t>Celia Jimenez Diaz</t>
  </si>
  <si>
    <t>celiamendozamunoz@gmail.com</t>
  </si>
  <si>
    <t>garcialopezcecilia@yahoo.es</t>
  </si>
  <si>
    <t>Calle Alcalde Saturnino del Yerro Alonso 46 3-2ºd</t>
  </si>
  <si>
    <t>cayetanazarra@gmail.com</t>
  </si>
  <si>
    <t>Calle De Mejorada Del Campo 52</t>
  </si>
  <si>
    <t>karol_297@hotmail.com</t>
  </si>
  <si>
    <t>Carolina Alaman Jaramillo</t>
  </si>
  <si>
    <t>aldanacarolina455@gmail.com</t>
  </si>
  <si>
    <t>Calle Bolivia 66</t>
  </si>
  <si>
    <t>Carolina Aldana Garzon</t>
  </si>
  <si>
    <t>carolina.uf1981@gmail.com</t>
  </si>
  <si>
    <t>Calle Alcalde José María Durán y Pelayo 6</t>
  </si>
  <si>
    <t>Carolina Fernandez Ureña</t>
  </si>
  <si>
    <t>carolina.lc27@icloud.com</t>
  </si>
  <si>
    <t>Calle De San Antonio de Padua 15</t>
  </si>
  <si>
    <t>caro_mora95@hotmail.com</t>
  </si>
  <si>
    <t>Calle Aranjuez 8 P1 3A</t>
  </si>
  <si>
    <t>carmenpgg@gmail.com</t>
  </si>
  <si>
    <t>Avenida María Guerrero 46</t>
  </si>
  <si>
    <t>Carmen Pilar Gonzalez Garcia</t>
  </si>
  <si>
    <t>carmenclr85@hotmail.com</t>
  </si>
  <si>
    <t>Calle Tres Cantos 33</t>
  </si>
  <si>
    <t>Carmen Maria Clavijo Ramirez</t>
  </si>
  <si>
    <t>mpeirorico@gmail.com</t>
  </si>
  <si>
    <t>Calle San Fernando de Henares 10 1B</t>
  </si>
  <si>
    <t>carmensm07@gmail.com</t>
  </si>
  <si>
    <t>Calle De Arganda Del Rey 31</t>
  </si>
  <si>
    <t>carlota.jimjun@gmail.com</t>
  </si>
  <si>
    <t>Calle Villanueva De La Cañada 18</t>
  </si>
  <si>
    <t>blancomed@gmail.com</t>
  </si>
  <si>
    <t>Calle Alcalde Alfredo de Castro 21 4 2A</t>
  </si>
  <si>
    <t>Carlos Fabian Blanco Medina</t>
  </si>
  <si>
    <t>carlos.plasticosalonso@gmail.com</t>
  </si>
  <si>
    <t>carcuevasdiaz2@gmail.com</t>
  </si>
  <si>
    <t>Carlos Cuevas Diaz</t>
  </si>
  <si>
    <t>carlosdelgado@icam.es</t>
  </si>
  <si>
    <t>Calle Coslada 23 P2 3A</t>
  </si>
  <si>
    <t>carferoca2008@icloud.com</t>
  </si>
  <si>
    <t>Calle De Boadilla Del Monte 20</t>
  </si>
  <si>
    <t>carlos.gallego@prosegur.com</t>
  </si>
  <si>
    <t>Carlos Gallego Dominguez</t>
  </si>
  <si>
    <t>gorgonzalez81@gmail.com</t>
  </si>
  <si>
    <t>Calle Huertas 1 P11 2A</t>
  </si>
  <si>
    <t>Carlos Gonzalez Gomez</t>
  </si>
  <si>
    <t>carloshdezcastro@gmail.com</t>
  </si>
  <si>
    <t>Calle Alcalá de Henares 8 1A</t>
  </si>
  <si>
    <t>Carlos Hernandez Castro</t>
  </si>
  <si>
    <t>carlos_4mejias@hotmail.com</t>
  </si>
  <si>
    <t>Calle Zaragoza 3 P01 0001</t>
  </si>
  <si>
    <t>carlospm97lateral@gmail.com</t>
  </si>
  <si>
    <t>Calle De Navalcarnero 52</t>
  </si>
  <si>
    <t>cramos05antanes@gmail.com</t>
  </si>
  <si>
    <t>Calle Coslada 11 1D</t>
  </si>
  <si>
    <t>carlos.meliton11@gmail.com</t>
  </si>
  <si>
    <t>nuria_24@hotmail.com</t>
  </si>
  <si>
    <t>Calle Alcalde Manuel Gómez Casado 21 P2. 2D</t>
  </si>
  <si>
    <t>c.sobrinom@gmail.com</t>
  </si>
  <si>
    <t>carlosvidalgon@gmail.com</t>
  </si>
  <si>
    <t>Calle Del Alcalde Pedro González González 19, 5, 3A</t>
  </si>
  <si>
    <t>carlita.gb13@gmail.com</t>
  </si>
  <si>
    <t>Juan Carlos Garcia Sanchez</t>
  </si>
  <si>
    <t>caarlaagv@gmail.com</t>
  </si>
  <si>
    <t>Clara García Valledor</t>
  </si>
  <si>
    <t>carlalobato2008@gmail.com</t>
  </si>
  <si>
    <t>Calle Torrejón De Ardóz 14, 2A</t>
  </si>
  <si>
    <t>Sevilla</t>
  </si>
  <si>
    <t>carlaa.olivares6@gmail.com</t>
  </si>
  <si>
    <t>Calle San Pablo 12 4A</t>
  </si>
  <si>
    <t>Carla Olivares Calderon</t>
  </si>
  <si>
    <t>ctovarbispo@gmail.com</t>
  </si>
  <si>
    <t>Calle Coslada 20, E3, 4A</t>
  </si>
  <si>
    <t>bryanti12@hotmail.com</t>
  </si>
  <si>
    <t>brandon19021996@gmail.com</t>
  </si>
  <si>
    <t>Calle De Pozuelo de Alarcón 67</t>
  </si>
  <si>
    <t>borjajg96@gmail.com</t>
  </si>
  <si>
    <t>Calle Arte Mudéjar</t>
  </si>
  <si>
    <t>Borja Jimenez Gonzalez</t>
  </si>
  <si>
    <t>canca.c@gmail.com</t>
  </si>
  <si>
    <t>bertamagan@yahoo.es</t>
  </si>
  <si>
    <t>Calle Rivas Vaciamadrid 24</t>
  </si>
  <si>
    <t>Berta Magan Sanchez</t>
  </si>
  <si>
    <t>belenfdezmarcote@gmail.com</t>
  </si>
  <si>
    <t>Calle Torrejón de Ardoz 07 3</t>
  </si>
  <si>
    <t>bgdfisio@gmail.com</t>
  </si>
  <si>
    <t>Calle Alcalde José María Durán y Pelayo 2 P02 A</t>
  </si>
  <si>
    <t>Belen Garcia Davila</t>
  </si>
  <si>
    <t>bmoncalvillourjc@gmail.com</t>
  </si>
  <si>
    <t>Calle San Martín de Valdeiglesias 6</t>
  </si>
  <si>
    <t>Belen Moncalvillo Gonzalez</t>
  </si>
  <si>
    <t>bprieto@inottec.com</t>
  </si>
  <si>
    <t>Belen Prieto Asenjo</t>
  </si>
  <si>
    <t>begokas@hotmail.com</t>
  </si>
  <si>
    <t>Calle Alcalde Manuel Gómez Casado 6 5 P04 A</t>
  </si>
  <si>
    <t>Begoña Gonzalez Sabio</t>
  </si>
  <si>
    <t>begoes2013@gmail.com</t>
  </si>
  <si>
    <t>Calle San Fernando de Henares 10 4 P3 B</t>
  </si>
  <si>
    <t>balcoper@gmail.com</t>
  </si>
  <si>
    <t>Travesía De Los Depósitos 6</t>
  </si>
  <si>
    <t>beatrizcsoro@gmail.com</t>
  </si>
  <si>
    <t>Calle Torrejón de Ardoz 8 P2</t>
  </si>
  <si>
    <t>Beatriz Correal Sanchez Oro</t>
  </si>
  <si>
    <t>bdrz93@gmail.com</t>
  </si>
  <si>
    <t>Calle De La Pícara Molinera</t>
  </si>
  <si>
    <t>beatrizfernandezschwarz@gmail.com</t>
  </si>
  <si>
    <t>Calle Aranjuez 8 3ºb</t>
  </si>
  <si>
    <t>Beatriz Fernandez Schwarz</t>
  </si>
  <si>
    <t>beatrizdiazmanjon@hotmail.com</t>
  </si>
  <si>
    <t>Beatriz Manjon Diaz</t>
  </si>
  <si>
    <t>bmartinez@beiel.net</t>
  </si>
  <si>
    <t>Calle Navalcarnero 38</t>
  </si>
  <si>
    <t>Beatriz Martinez Grande</t>
  </si>
  <si>
    <t>beamonba@hotmail.com</t>
  </si>
  <si>
    <t>Calle Alcalde Pedro González González 17B 3B</t>
  </si>
  <si>
    <t>beatrizpm04@gmail.com</t>
  </si>
  <si>
    <t>Calle Yugoslavia 5, 6C</t>
  </si>
  <si>
    <t>beatriz.rollano@gmail.com</t>
  </si>
  <si>
    <t>Calle Panamá 2E P03 C</t>
  </si>
  <si>
    <t>Beatriz Rollano Gomez</t>
  </si>
  <si>
    <t>bautistagutierrezcano@hotmail.com</t>
  </si>
  <si>
    <t>Calle Alcalde Saturnino del Yerro Alonso 42, 2C</t>
  </si>
  <si>
    <t>bar81scormyandwery@gmail.com</t>
  </si>
  <si>
    <t>Calle De Oviedo 16, 6º3</t>
  </si>
  <si>
    <t>azucena-moreno@hotmail.com</t>
  </si>
  <si>
    <t>Calle Alcalde Pedro González González 18A, 3D</t>
  </si>
  <si>
    <t>ayoublega13@gmail.com</t>
  </si>
  <si>
    <t>Calle Alcalde Saturnino del Yerro Alonso 31 3A</t>
  </si>
  <si>
    <t>asierroblesfernandez@gmail.com</t>
  </si>
  <si>
    <t>ariifernandezoc@gmail.com</t>
  </si>
  <si>
    <t>Ariadna Fernandez Ocaña</t>
  </si>
  <si>
    <t>delcastillocampos@hotmail.com</t>
  </si>
  <si>
    <t>Calle Jose Maria Duran Y Pelayo 2</t>
  </si>
  <si>
    <t>Aranzazu Del Castillo Campos</t>
  </si>
  <si>
    <t>aranchagt1975@gmail.com</t>
  </si>
  <si>
    <t>Aranzazu Garcia Torres</t>
  </si>
  <si>
    <t>aperez@sgonline.es</t>
  </si>
  <si>
    <t>Calle Ourense 8</t>
  </si>
  <si>
    <t>Aranzazu Perez Gonzalez</t>
  </si>
  <si>
    <t>aranchitasf@gmail.com</t>
  </si>
  <si>
    <t>Aranzazu Saez Fernandez</t>
  </si>
  <si>
    <t>perezmedinaarantxa@gmail.com</t>
  </si>
  <si>
    <t>Calle De Diego Martínez Barrio 10</t>
  </si>
  <si>
    <t>aranchapdm@gmail.com</t>
  </si>
  <si>
    <t>Calle Obispo Manzano 11</t>
  </si>
  <si>
    <t>Arancha Perez De Matías</t>
  </si>
  <si>
    <t>antoalba1975@gmail.com</t>
  </si>
  <si>
    <t>antoniocaceresserrano@gmail.com</t>
  </si>
  <si>
    <t>Calle Alcalá de Henares N 10</t>
  </si>
  <si>
    <t>Antonio Alfonso Caceres Serrano</t>
  </si>
  <si>
    <t>antonio.diazserra@gmail.com</t>
  </si>
  <si>
    <t>Avenida los Andes</t>
  </si>
  <si>
    <t>Antonio Diaz Serrano</t>
  </si>
  <si>
    <t>antoniocop@gmail.com</t>
  </si>
  <si>
    <t>Calle Venezuela 8 , 1A</t>
  </si>
  <si>
    <t>idtony17@gmail.com</t>
  </si>
  <si>
    <t>Calle De Fray Luis De León 15, 3, 4</t>
  </si>
  <si>
    <t>annatar76@gmail.com</t>
  </si>
  <si>
    <t>aocanachamorro@gmail.com</t>
  </si>
  <si>
    <t>Calle Boadilla Del Monte</t>
  </si>
  <si>
    <t>aramosmoya2007@gmail.com</t>
  </si>
  <si>
    <t>tonypower2007@gmail.com</t>
  </si>
  <si>
    <t>Calle del Alcalde Pedro González González 11</t>
  </si>
  <si>
    <t>dalacumain5@gmail.com</t>
  </si>
  <si>
    <t>Calle Pozuelo De Alarcón 3</t>
  </si>
  <si>
    <t>zaframa1956@gmail.com</t>
  </si>
  <si>
    <t>asolcun84@gmail.com</t>
  </si>
  <si>
    <t>Calle Alcalde José María Durán y Pelayo 2 2 3A</t>
  </si>
  <si>
    <t>angelesperezpascual@icloud.com</t>
  </si>
  <si>
    <t>Angelines Perez Pascual</t>
  </si>
  <si>
    <t>angelabadca@hotmail.com</t>
  </si>
  <si>
    <t>Angela Abad Cañadas</t>
  </si>
  <si>
    <t>ahernandezf@salud.madrid.org</t>
  </si>
  <si>
    <t>angelfitness10@icloud.com</t>
  </si>
  <si>
    <t>Calle Polonia 3, 8, IZQ</t>
  </si>
  <si>
    <t>amarriero@gmail.com</t>
  </si>
  <si>
    <t>Calle Móstoles 28 Bajo L</t>
  </si>
  <si>
    <t>Angel Luis Martín Arriero</t>
  </si>
  <si>
    <t>angel.alvaro@gmail.com</t>
  </si>
  <si>
    <t>Calle Colmenar Viejo 14</t>
  </si>
  <si>
    <t>Angel Álvaro Sánchez</t>
  </si>
  <si>
    <t>angelballesterosada@gmail.com</t>
  </si>
  <si>
    <t>Angel Ballesteros Plaza</t>
  </si>
  <si>
    <t>angelballesteros@telefonica.net</t>
  </si>
  <si>
    <t>angelcalvo.0583@gmail.com</t>
  </si>
  <si>
    <t>Calle Del Alcalde Pedro González González 10</t>
  </si>
  <si>
    <t>Angel Calvo Moyano</t>
  </si>
  <si>
    <t>gavelaangel@gmail.com</t>
  </si>
  <si>
    <t>aguerreromolero@gmail.com</t>
  </si>
  <si>
    <t>Calle Alcalde Vicente de la Barrera Cano 2 2A</t>
  </si>
  <si>
    <t>Angel Guerrero Molero</t>
  </si>
  <si>
    <t>agbonilla10@hotmail.com</t>
  </si>
  <si>
    <t>Calle Osa Mayor</t>
  </si>
  <si>
    <t>Angel Gutierrez Bonilla</t>
  </si>
  <si>
    <t>angelmegias@telefonica.net</t>
  </si>
  <si>
    <t>Angel Megias Herencias</t>
  </si>
  <si>
    <t>angelmrleganes@gmail.com</t>
  </si>
  <si>
    <t>Calle Zamora 33</t>
  </si>
  <si>
    <t>Angel Muñoz Rodriguez</t>
  </si>
  <si>
    <t>angelricsan@gmail.com</t>
  </si>
  <si>
    <t>Calle De Móstoles 26, E2, BAJO A</t>
  </si>
  <si>
    <t>angelsanchezcnt@gmail.com</t>
  </si>
  <si>
    <t>Calle Alcalde Saturnino del Yerro Alonso 25 P 2 1B</t>
  </si>
  <si>
    <t>Angel Sánchez-Bermejo García</t>
  </si>
  <si>
    <t>kamilo.lbc@gmail.com</t>
  </si>
  <si>
    <t>Calle San Juan Bosco 7</t>
  </si>
  <si>
    <t>andrex10005@gmail.com</t>
  </si>
  <si>
    <t>Victor Andres La Torre Varela</t>
  </si>
  <si>
    <t>andresdecastromesa@gmail.com</t>
  </si>
  <si>
    <t>Andres De Castro Mesa</t>
  </si>
  <si>
    <t>andres.fdezmol@gmail.com</t>
  </si>
  <si>
    <t>Calle Gabriela Mistral 12, 4B</t>
  </si>
  <si>
    <t>andres1598gomez@gmail.com</t>
  </si>
  <si>
    <t>Andres Gomez Canas</t>
  </si>
  <si>
    <t>alopezgarcia778@gmail.com</t>
  </si>
  <si>
    <t>Andres Lopez Garcia</t>
  </si>
  <si>
    <t>ptandres@hotmail.com</t>
  </si>
  <si>
    <t>Andres Perez Torres</t>
  </si>
  <si>
    <t>andresrivasrubio@gmail.com</t>
  </si>
  <si>
    <t>Calle Alcalá de Henares 8 PORTAL 3 3D</t>
  </si>
  <si>
    <t>Andres Rivas Rubio</t>
  </si>
  <si>
    <t>andrewrodval@gmail.com</t>
  </si>
  <si>
    <t>andrexroque@gmail.com</t>
  </si>
  <si>
    <t>Calle Torrelodones 11</t>
  </si>
  <si>
    <t>Andres Roque Bravo</t>
  </si>
  <si>
    <t>sialorena@gmail.com</t>
  </si>
  <si>
    <t>Andred Lorena Alvarez Agudelo</t>
  </si>
  <si>
    <t>andratenea@gmail.com</t>
  </si>
  <si>
    <t>andreacedeno93@hotmail.com</t>
  </si>
  <si>
    <t>Calle Del Alcalde Manuel Gómez Casado 21</t>
  </si>
  <si>
    <t>andrea.a.g.2013@gmail.com</t>
  </si>
  <si>
    <t>andreabarrado@hotmail.com</t>
  </si>
  <si>
    <t>andreabcodiaz@gmail.com</t>
  </si>
  <si>
    <t>Avenida los Andes 32</t>
  </si>
  <si>
    <t>Andrea Barranco Diaz</t>
  </si>
  <si>
    <t>andrea.mar219@gmail.com</t>
  </si>
  <si>
    <t>Andrea Martin Gonzalo</t>
  </si>
  <si>
    <t>fandy.vet@gmail.com</t>
  </si>
  <si>
    <t>Andrea Valiente</t>
  </si>
  <si>
    <t>geneciscruz@icloud.com</t>
  </si>
  <si>
    <t>Avenida Rey Juan Carlos I 16</t>
  </si>
  <si>
    <t>reemplazar_email18@outlook.com</t>
  </si>
  <si>
    <t>patriciaballesteros2000@gmail.com</t>
  </si>
  <si>
    <t>amcuartango@hotmail.com</t>
  </si>
  <si>
    <t>Ana Maria Cuartango Morales</t>
  </si>
  <si>
    <t>anam.ferrera@hotmail.com</t>
  </si>
  <si>
    <t>Calle Alcalde Manuel Gómez Casado 25 P5 3ºb</t>
  </si>
  <si>
    <t>Ana Maria Ferrera Garcia</t>
  </si>
  <si>
    <t>avalledel@hotmail.com</t>
  </si>
  <si>
    <t>Ana Isabel Del Valle Corteron</t>
  </si>
  <si>
    <t>info@verderustica.com</t>
  </si>
  <si>
    <t>ana_isabelgp@hotmail.com</t>
  </si>
  <si>
    <t>Calle Pinto</t>
  </si>
  <si>
    <t>Ana Isabel Gomez Perez</t>
  </si>
  <si>
    <t>anamonpa@yahoo.es</t>
  </si>
  <si>
    <t>anaroquemerino@gmail.com</t>
  </si>
  <si>
    <t>Calle De Collado Villalba 17</t>
  </si>
  <si>
    <t>belenescriba@hotmail.com</t>
  </si>
  <si>
    <t>Calle  De Pozuelo De Alarcón</t>
  </si>
  <si>
    <t>Ana Belen Escribano Arévalo</t>
  </si>
  <si>
    <t>abgc79@gmail.com</t>
  </si>
  <si>
    <t>Calle Alcalde Pedro González González 3 E1 P03 A</t>
  </si>
  <si>
    <t>Ana Belen Garcia Castellanos</t>
  </si>
  <si>
    <t>anitayariadna2587@gmail.com</t>
  </si>
  <si>
    <t>Calle Río Ter 4, 4A</t>
  </si>
  <si>
    <t>vbjivbji@gmail.com</t>
  </si>
  <si>
    <t>Ana Belen Polo Moran</t>
  </si>
  <si>
    <t>anuska.villajos@gmail.com</t>
  </si>
  <si>
    <t>Calle Alcalde Pedro González González 17C 3ºa</t>
  </si>
  <si>
    <t>Ana Belen Villajos Roman</t>
  </si>
  <si>
    <t>anamaruganruiz@gmail.com</t>
  </si>
  <si>
    <t>Calle Manzanares El Real 32</t>
  </si>
  <si>
    <t>Ana Marugan Ruiz</t>
  </si>
  <si>
    <t>nitatd@yahoo.es</t>
  </si>
  <si>
    <t>Calle Alcobendas Numero 7 Portal A</t>
  </si>
  <si>
    <t>Ana Torres Dominguez</t>
  </si>
  <si>
    <t>amiracano2002@gmail.com</t>
  </si>
  <si>
    <t>aminpro330@gmail.com</t>
  </si>
  <si>
    <t>Calle Valdemoro 7 3D</t>
  </si>
  <si>
    <t>Amin El Mokaddim</t>
  </si>
  <si>
    <t>kalamidaz3000@hotmail.com</t>
  </si>
  <si>
    <t>Calle Del Alcalde Pedro González González 15C , 3A</t>
  </si>
  <si>
    <t>sabio.amador@gmail.com</t>
  </si>
  <si>
    <t>Avenida Pintor Antonio López 11, 2, 1C</t>
  </si>
  <si>
    <t>alacosgar2@gmail.com</t>
  </si>
  <si>
    <t>Calle De Alpedrete 9</t>
  </si>
  <si>
    <t>Alvaro Acosta Gonzalez</t>
  </si>
  <si>
    <t>alvaro_30601@hotmail.com</t>
  </si>
  <si>
    <t>Avenida Rey Juan Carlos I 3 1</t>
  </si>
  <si>
    <t>Alvaro Calderon Izquierdo</t>
  </si>
  <si>
    <t>alvaroguties@gmail.com</t>
  </si>
  <si>
    <t>alvaro.lucasgarcia@hotmail.com</t>
  </si>
  <si>
    <t>Calle Del  Alcalde Pablo Durán y Perez Castro</t>
  </si>
  <si>
    <t>clearisteo@hotmail.com</t>
  </si>
  <si>
    <t>Alvaro Moreno Navas</t>
  </si>
  <si>
    <t>navarrograndealvaro@gmail.com</t>
  </si>
  <si>
    <t>Calle Alcalde Alfredo de Castro 21 P2 2A</t>
  </si>
  <si>
    <t>Alvaro Navarro Grande</t>
  </si>
  <si>
    <t>alvaronietovazquez@gmail.com</t>
  </si>
  <si>
    <t>Calle Del  Alcalde Pedro González González  19, E5, 2B</t>
  </si>
  <si>
    <t>alvaroph567@gmail.com</t>
  </si>
  <si>
    <t>Calle Diego Martínez Barrio 42 2A</t>
  </si>
  <si>
    <t>Alvaro Patón Hernandez</t>
  </si>
  <si>
    <t>alvaroleganes97@gmail.com</t>
  </si>
  <si>
    <t>Calle Francisco Rabal 13 A 13</t>
  </si>
  <si>
    <t>Alvaro Perez Luengo</t>
  </si>
  <si>
    <t>alvi250807@gmail.com</t>
  </si>
  <si>
    <t>Alvaro Ponce Costa</t>
  </si>
  <si>
    <t>alvarorued@gmail.com</t>
  </si>
  <si>
    <t>Calle Arroyomolinos 9</t>
  </si>
  <si>
    <t>alvaror777@gmail.com</t>
  </si>
  <si>
    <t>Calle Del Alcalde Alfredo De Castro 33</t>
  </si>
  <si>
    <t>Alvaro Sanchez Chiquito</t>
  </si>
  <si>
    <t>alvarovalenzuela2007@gmail.com</t>
  </si>
  <si>
    <t>Calle Navalcarnero 32</t>
  </si>
  <si>
    <t>Alvaro Valenzuela Martinez</t>
  </si>
  <si>
    <t>alvaro.viv@gmail.com</t>
  </si>
  <si>
    <t>Alvaro Vivar Armenteros</t>
  </si>
  <si>
    <t>rafaelamor.ae25@gmail.com</t>
  </si>
  <si>
    <t>Plaza Del Alcalde José Manuel Matheo Luaces</t>
  </si>
  <si>
    <t>alonsovh30@gmail.com</t>
  </si>
  <si>
    <t>Calle Diego Martínez Barrio 42 P01 C</t>
  </si>
  <si>
    <t>Alonso Vazquez Hernandez</t>
  </si>
  <si>
    <t>almudenamaroto.t@gmail.com</t>
  </si>
  <si>
    <t>Calle Papelpampa 17</t>
  </si>
  <si>
    <t>almudena@pereztejon.es</t>
  </si>
  <si>
    <t>Calle De Rascafria 2</t>
  </si>
  <si>
    <t>almusp93@hotmail.com</t>
  </si>
  <si>
    <t>Calle Pozuelo de Alarcón 52</t>
  </si>
  <si>
    <t>almarodriguezreq@gmail.com</t>
  </si>
  <si>
    <t>Calle De Velilla de San Antonio</t>
  </si>
  <si>
    <t>alicia.carrasquilla@gmail.com</t>
  </si>
  <si>
    <t>Alicia Carasquilla Rodriguez</t>
  </si>
  <si>
    <t>Calla Navalcarnero 55</t>
  </si>
  <si>
    <t>aligdelrio@gmail.com</t>
  </si>
  <si>
    <t>Alicia Garcia Del Rio</t>
  </si>
  <si>
    <t>alicia.martinezarenas3@gmail.com</t>
  </si>
  <si>
    <t>Calle De Aranjuez 8, 6, 2C</t>
  </si>
  <si>
    <t>aliciaa19.mg@gmail.com</t>
  </si>
  <si>
    <t>Calle Arganda del Rey 29</t>
  </si>
  <si>
    <t>aliciasierrag@gmail.com</t>
  </si>
  <si>
    <t>Alicia Sierra Gomez</t>
  </si>
  <si>
    <t>rubiotorres10@gmail.com</t>
  </si>
  <si>
    <t>Calle De Rosa Luxemburgo 7</t>
  </si>
  <si>
    <t>aralfan@hotmail.com</t>
  </si>
  <si>
    <t>Alfonso Macias Julian</t>
  </si>
  <si>
    <t>alfonso.ramirez.resino@gmail.com</t>
  </si>
  <si>
    <t>Calle Aragón 16</t>
  </si>
  <si>
    <t>Alfonso Ramirez Resino</t>
  </si>
  <si>
    <t>zarkytor@hotmail.com</t>
  </si>
  <si>
    <t>Plaza Alcalde José Manuel Matheo Luaces 2 E5 P03</t>
  </si>
  <si>
    <t>Alfonso Zarco Estefania</t>
  </si>
  <si>
    <t>alexandra.arroyo@gmail.com</t>
  </si>
  <si>
    <t>Calle Federica Montseny 6</t>
  </si>
  <si>
    <t>astt15@hotmail.com</t>
  </si>
  <si>
    <t>Plaza Tesillo</t>
  </si>
  <si>
    <t>Alejandro Sebastian Toasa Toaza</t>
  </si>
  <si>
    <t>alexgomezb10@gmail.com</t>
  </si>
  <si>
    <t>alex24alia@gmail.com</t>
  </si>
  <si>
    <t>alejandrocecilia@ymail.com</t>
  </si>
  <si>
    <t>alcorrocha@gmail.com</t>
  </si>
  <si>
    <t>Calle De Villaviciosa De Odón 1</t>
  </si>
  <si>
    <t>Roberto Corrochano Peletera</t>
  </si>
  <si>
    <t>alejandrocortesdelcastillo@gmail.com</t>
  </si>
  <si>
    <t>Calle Alcalde José María Durán y Pelayo 2 P4 3A</t>
  </si>
  <si>
    <t>alejandro.diezmu@gmail.com</t>
  </si>
  <si>
    <t>Calle Clarinete</t>
  </si>
  <si>
    <t>Alejandro Diez Muñoz</t>
  </si>
  <si>
    <t>alejandrogallegodominguez2006@gmail.com</t>
  </si>
  <si>
    <t>Alejandro Gallego Dominguez</t>
  </si>
  <si>
    <t>alejandrogarciagomez75@gmail.com</t>
  </si>
  <si>
    <t>alejandrogovi5@gmail.com</t>
  </si>
  <si>
    <t>Alejandro Gomez Vicente</t>
  </si>
  <si>
    <t>loscabales@hotmail.com</t>
  </si>
  <si>
    <t>Calle De Móstoles 26, P5, 4B</t>
  </si>
  <si>
    <t>Maria Jose Martín Hernández</t>
  </si>
  <si>
    <t>alexhernando20@gmail.com</t>
  </si>
  <si>
    <t>alexxxherrero@gmail.com</t>
  </si>
  <si>
    <t>Calle Alcalde Pedro González González 11 Portal 4 Bajo A</t>
  </si>
  <si>
    <t>Maria Isabel Ganso Bueno</t>
  </si>
  <si>
    <t>alex_honrado@hotmail.com</t>
  </si>
  <si>
    <t>Avenida los Pinos 5</t>
  </si>
  <si>
    <t>Alejandro Honrado Lopez</t>
  </si>
  <si>
    <t>alexpipo04@gmail.com</t>
  </si>
  <si>
    <t>Calle Lealdad 99</t>
  </si>
  <si>
    <t>Alejandro Lopez Jimenez</t>
  </si>
  <si>
    <t>alejandromanzanoalvarez@gmail.com</t>
  </si>
  <si>
    <t>Calle Delfín 20, Bajo A</t>
  </si>
  <si>
    <t>amartinezord1@gmail.com</t>
  </si>
  <si>
    <t>Calle Pozuelo de Alarcón 54</t>
  </si>
  <si>
    <t>Alejandro Martinez Ordoñez</t>
  </si>
  <si>
    <t>alejandromayogarcia@gmail.com</t>
  </si>
  <si>
    <t>mendoza2005xd@gmail.com</t>
  </si>
  <si>
    <t>Calle Alcalde José María Durán y Pelayo 31 3 1B</t>
  </si>
  <si>
    <t>navarrohalex@gmail.com</t>
  </si>
  <si>
    <t>Avenida del Hospital 3 Bajo C</t>
  </si>
  <si>
    <t>Alejandro Navarro Hernandez</t>
  </si>
  <si>
    <t>ortegamatamala18@gmail.com</t>
  </si>
  <si>
    <t>Calle De Pozuelo De Alarcón 11</t>
  </si>
  <si>
    <t>alejandro.riojo98@gmail.com</t>
  </si>
  <si>
    <t>Calle Getafe</t>
  </si>
  <si>
    <t>Alejandro Rodriguez</t>
  </si>
  <si>
    <t>alexrgzcontacto@gmail.com</t>
  </si>
  <si>
    <t>Calle Móstoles Portal 16ºc 1ºa</t>
  </si>
  <si>
    <t>Maria Teresa Robles Arenas</t>
  </si>
  <si>
    <t>alexvcerezo06@gmail.com</t>
  </si>
  <si>
    <t>Calle Alcalde José María Durán y Pelayo 14</t>
  </si>
  <si>
    <t>Alejandro Vazquez Cerezo</t>
  </si>
  <si>
    <t>jandri28@gmail.com</t>
  </si>
  <si>
    <t>Alejandro Vazquez Garcia</t>
  </si>
  <si>
    <t>alejandro.spitfire1@gmail.com</t>
  </si>
  <si>
    <t>Calle De Collado de Villalba 3</t>
  </si>
  <si>
    <t>ales17ya@gmail.com</t>
  </si>
  <si>
    <t>Calle Miraflores de la sierra 14</t>
  </si>
  <si>
    <t>alejandra0582@gmail.com</t>
  </si>
  <si>
    <t>Calle Alcalde Jose María Durán y Pelayo</t>
  </si>
  <si>
    <t>alejandrabastanteahijado@gmail.com</t>
  </si>
  <si>
    <t>Calle Mejorada del Campo 1</t>
  </si>
  <si>
    <t>alejandradominguezdominguez@gmail.com</t>
  </si>
  <si>
    <t>Alejandra Dominguez Dominguez</t>
  </si>
  <si>
    <t>alejandralopmarin@gmail.com</t>
  </si>
  <si>
    <t>Calle Hernán Cortés 18</t>
  </si>
  <si>
    <t>Alejandra Lopez Marin</t>
  </si>
  <si>
    <t>aleejandramartinn@gmail.com</t>
  </si>
  <si>
    <t>Alicia Collado Sanchez</t>
  </si>
  <si>
    <t>aleormecole@gmail.com</t>
  </si>
  <si>
    <t>Calle Rivas Vaciamadrid 15</t>
  </si>
  <si>
    <t>albertoarellano15199@gmail.com</t>
  </si>
  <si>
    <t>calderonvillaralberto@gmail.com</t>
  </si>
  <si>
    <t>Calle Alcalde Manuel Gómez Casado 6 6 3D</t>
  </si>
  <si>
    <t>Alberto Calderon Villar</t>
  </si>
  <si>
    <t>alberto.dmateo@gmail.com</t>
  </si>
  <si>
    <t>Calle Vizcaya</t>
  </si>
  <si>
    <t>Alberto Dominguez Mateo</t>
  </si>
  <si>
    <t>albertobetusa@gmail.com</t>
  </si>
  <si>
    <t>Alberto Fernandez Pastor</t>
  </si>
  <si>
    <t>anchu74@gmail.com</t>
  </si>
  <si>
    <t>Alberto Anchuelo Roman</t>
  </si>
  <si>
    <t>albertojabonerogonzalez@gmail.com</t>
  </si>
  <si>
    <t>Calle Ourense 11, 3A</t>
  </si>
  <si>
    <t>nsancho30@gmail.com</t>
  </si>
  <si>
    <t>Calle San Sebastián de los Reyes 25</t>
  </si>
  <si>
    <t>albertobausela@gmail.com</t>
  </si>
  <si>
    <t>Calle De Colmenar Viejo 36</t>
  </si>
  <si>
    <t>albertomurmoon@gmail.com</t>
  </si>
  <si>
    <t>Calle Mejorada del Campo 21</t>
  </si>
  <si>
    <t>Alberto Muriel</t>
  </si>
  <si>
    <t>tatuii66@gmail.com</t>
  </si>
  <si>
    <t>Calle Bajada de la Universidad</t>
  </si>
  <si>
    <t>Alberto Peinado Sanchez</t>
  </si>
  <si>
    <t>titoescolar@hotmail.es</t>
  </si>
  <si>
    <t>Calle Río Duero 71 2A</t>
  </si>
  <si>
    <t>Alberto Perez Escolar</t>
  </si>
  <si>
    <t>albertoreyesdiaz2014@gmail.com</t>
  </si>
  <si>
    <t>Alberto Reyes Diaz</t>
  </si>
  <si>
    <t>albadecastromunoz@gmail.com</t>
  </si>
  <si>
    <t>Plaza V Centenario 5</t>
  </si>
  <si>
    <t>Malpartida de Plasencia</t>
  </si>
  <si>
    <t>albagalan92@hotmail.com</t>
  </si>
  <si>
    <t>Avenida De Rosa Chacel 34, 4A</t>
  </si>
  <si>
    <t>26alba.mj@gmail.com</t>
  </si>
  <si>
    <t>albaph61@gmail.com</t>
  </si>
  <si>
    <t>Calle De Alcobendas 7</t>
  </si>
  <si>
    <t>albaperalc@gmail.com</t>
  </si>
  <si>
    <t>Calle Isla De Pascua 6</t>
  </si>
  <si>
    <t>albitassanchez@gmail.com</t>
  </si>
  <si>
    <t>Calle Del  Alcalde José María Durán Y Pelayo 27</t>
  </si>
  <si>
    <t>alejandrorivasalaneduardo84@gmail.com</t>
  </si>
  <si>
    <t>Calle Del Alcalde Manuel Gómez Casado 21, Portal 3, 4C</t>
  </si>
  <si>
    <t>alainh65@hotmail.com</t>
  </si>
  <si>
    <t>Urbanización Nuevo Versalles 236, 10B</t>
  </si>
  <si>
    <t>aitormartin.trabajo@hotmail.com</t>
  </si>
  <si>
    <t>Urbanización Nuevo Versalles 207</t>
  </si>
  <si>
    <t>athormp@gmail.com</t>
  </si>
  <si>
    <t>aitanabuenoturrillas@gmail.com</t>
  </si>
  <si>
    <t>ainhoaalvarezdiaz@gmail.com</t>
  </si>
  <si>
    <t>Ainhoa Alvarez Diaz</t>
  </si>
  <si>
    <t>depedroainhoa@gmail.com</t>
  </si>
  <si>
    <t>Calle De La Rioja 56, 3D</t>
  </si>
  <si>
    <t>aidamares98@gmail.com</t>
  </si>
  <si>
    <t>Calle De Bilbao 2, 2C</t>
  </si>
  <si>
    <t>agus__ma@hotmail.com</t>
  </si>
  <si>
    <t>Calle Aragón 28 E6 4B</t>
  </si>
  <si>
    <t>Agustin Manuel Suero Morales</t>
  </si>
  <si>
    <t>adrianagomezrico3@gmail.com</t>
  </si>
  <si>
    <t>adalisedab@gmail.com</t>
  </si>
  <si>
    <t>Calle Río Genil</t>
  </si>
  <si>
    <t>Adrian Aliseda Briega</t>
  </si>
  <si>
    <t>adri.blazquez10@gmail.com</t>
  </si>
  <si>
    <t>Adrian Blazquez Ramirez</t>
  </si>
  <si>
    <t>acurras1998@gmail.com</t>
  </si>
  <si>
    <t>Urbanización Nuevo Versalles 207, 11D</t>
  </si>
  <si>
    <t>adrian.anchuelo.lega@gmail.com</t>
  </si>
  <si>
    <t>Calle Móstoles 26 3 3A</t>
  </si>
  <si>
    <t>Adrian Anchuelo Gonzalez</t>
  </si>
  <si>
    <t>adrianmartincrespo25@gmail.com</t>
  </si>
  <si>
    <t>Calle Aranjuez 8 Portal 3</t>
  </si>
  <si>
    <t>adrian.martin1507@gmail.com</t>
  </si>
  <si>
    <t>adriancasaresperez7@gmail.com</t>
  </si>
  <si>
    <t>Paseo de la Estación 2 3D</t>
  </si>
  <si>
    <t>Adrian Martinez Perez</t>
  </si>
  <si>
    <t>adri96.fp1415@hotmail.com</t>
  </si>
  <si>
    <t>Adrian Muñoz Cubiles</t>
  </si>
  <si>
    <t>adrianper48@gmail.com</t>
  </si>
  <si>
    <t>Calle Villa del Prado</t>
  </si>
  <si>
    <t>Francisco Javier Perez Albarran</t>
  </si>
  <si>
    <t>mmartinezcampos018@gmail.com</t>
  </si>
  <si>
    <t>Calle De Alcalá De Henares 10, E8, 3C</t>
  </si>
  <si>
    <t>adrisen2005@gmail.com</t>
  </si>
  <si>
    <t>adri_carrascal_96@hotmail.com</t>
  </si>
  <si>
    <t>Calle Rio Lozoya 17</t>
  </si>
  <si>
    <t>adelaidajg73@gmail.com</t>
  </si>
  <si>
    <t>Calle De Huelva 5, 1D</t>
  </si>
  <si>
    <t>Adelaida Jimenez Garcia</t>
  </si>
  <si>
    <t>ada.cembellin@gmail.com</t>
  </si>
  <si>
    <t>achraffarhi4@gmail.com</t>
  </si>
  <si>
    <t>Achraf  Farhi Kaddourat</t>
  </si>
  <si>
    <t>abraham.delcampo@icloud.com</t>
  </si>
  <si>
    <t>Plaza De La Flor 12 2C</t>
  </si>
  <si>
    <t>khatakashmankh@gmail.com</t>
  </si>
  <si>
    <t>Calle Valdemoro 7 2C</t>
  </si>
  <si>
    <t>sm_000_sm@hotmail.com</t>
  </si>
  <si>
    <t>Calle Del Corindón 16, 2D</t>
  </si>
  <si>
    <t>aaronbarrosodominguez@gmail.com</t>
  </si>
  <si>
    <t>Calle Francisco Largo Caballero 67</t>
  </si>
  <si>
    <t>Aaron Barroso Dominguez</t>
  </si>
  <si>
    <t>aarongavela3@gmail.com</t>
  </si>
  <si>
    <t>Contract start date</t>
  </si>
  <si>
    <t>Contract end date</t>
  </si>
  <si>
    <t>Price</t>
  </si>
  <si>
    <t>Discount</t>
  </si>
  <si>
    <t>No,No</t>
  </si>
  <si>
    <t>Visitas_nov24</t>
  </si>
  <si>
    <t>Última_visita</t>
  </si>
  <si>
    <t>1. Carga de datos</t>
  </si>
  <si>
    <t>Mediante PowerQuery-&gt;Obtener datos</t>
  </si>
  <si>
    <t>Usuarios</t>
  </si>
  <si>
    <t>Contamos los usuarios</t>
  </si>
  <si>
    <t>2.Identificación de variables</t>
  </si>
  <si>
    <t>De todas las variables, se describen las variables que se van utilizar:</t>
  </si>
  <si>
    <t>3. Transformación y limpieza de datos</t>
  </si>
  <si>
    <r>
      <rPr>
        <u/>
        <sz val="11"/>
        <color theme="1"/>
        <rFont val="Aptos Narrow"/>
        <family val="2"/>
        <scheme val="minor"/>
      </rPr>
      <t>Member ID</t>
    </r>
    <r>
      <rPr>
        <sz val="11"/>
        <color theme="1"/>
        <rFont val="Aptos Narrow"/>
        <family val="2"/>
        <scheme val="minor"/>
      </rPr>
      <t>: número entero, identificor único de cada Cliente en la plataforma</t>
    </r>
  </si>
  <si>
    <r>
      <rPr>
        <u/>
        <sz val="11"/>
        <color theme="1"/>
        <rFont val="Aptos Narrow"/>
        <family val="2"/>
        <scheme val="minor"/>
      </rPr>
      <t>Birthday</t>
    </r>
    <r>
      <rPr>
        <sz val="11"/>
        <color theme="1"/>
        <rFont val="Aptos Narrow"/>
        <family val="2"/>
        <scheme val="minor"/>
      </rPr>
      <t>: fecha de nacimiento, formato fecha</t>
    </r>
  </si>
  <si>
    <r>
      <rPr>
        <u/>
        <sz val="11"/>
        <color theme="1"/>
        <rFont val="Aptos Narrow"/>
        <family val="2"/>
        <scheme val="minor"/>
      </rPr>
      <t>ZIP Code</t>
    </r>
    <r>
      <rPr>
        <sz val="11"/>
        <color theme="1"/>
        <rFont val="Aptos Narrow"/>
        <family val="2"/>
        <scheme val="minor"/>
      </rPr>
      <t>: código postal</t>
    </r>
  </si>
  <si>
    <r>
      <rPr>
        <u/>
        <sz val="11"/>
        <color theme="1"/>
        <rFont val="Aptos Narrow"/>
        <family val="2"/>
        <scheme val="minor"/>
      </rPr>
      <t>City</t>
    </r>
    <r>
      <rPr>
        <sz val="11"/>
        <color theme="1"/>
        <rFont val="Aptos Narrow"/>
        <family val="2"/>
        <scheme val="minor"/>
      </rPr>
      <t>: texto, Ciudad</t>
    </r>
  </si>
  <si>
    <r>
      <rPr>
        <u/>
        <sz val="11"/>
        <color theme="1"/>
        <rFont val="Aptos Narrow"/>
        <family val="2"/>
        <scheme val="minor"/>
      </rPr>
      <t>Subscription reason</t>
    </r>
    <r>
      <rPr>
        <sz val="11"/>
        <color theme="1"/>
        <rFont val="Aptos Narrow"/>
        <family val="2"/>
        <scheme val="minor"/>
      </rPr>
      <t>: razón por la que el cliente se suscribió, variable categórica</t>
    </r>
  </si>
  <si>
    <r>
      <rPr>
        <u/>
        <sz val="11"/>
        <color theme="1"/>
        <rFont val="Aptos Narrow"/>
        <family val="2"/>
        <scheme val="minor"/>
      </rPr>
      <t>Memberships</t>
    </r>
    <r>
      <rPr>
        <sz val="11"/>
        <color theme="1"/>
        <rFont val="Aptos Narrow"/>
        <family val="2"/>
        <scheme val="minor"/>
      </rPr>
      <t>: tipo de producto contratacto, categórica</t>
    </r>
  </si>
  <si>
    <r>
      <rPr>
        <u/>
        <sz val="11"/>
        <color theme="1"/>
        <rFont val="Aptos Narrow"/>
        <family val="2"/>
        <scheme val="minor"/>
      </rPr>
      <t>Contract end date</t>
    </r>
    <r>
      <rPr>
        <sz val="11"/>
        <color theme="1"/>
        <rFont val="Aptos Narrow"/>
        <family val="2"/>
        <scheme val="minor"/>
      </rPr>
      <t>: fecha de fin, al ser un reporte con activos y membresía mensual, todos tienen el final de mes</t>
    </r>
  </si>
  <si>
    <t>3.1 Identificación de duplicados</t>
  </si>
  <si>
    <t>Duplicados</t>
  </si>
  <si>
    <t>.-Sobre la columna Member ID, primero se aplica formato condicional para marcar en rojo si hay valores duplicados, ninguno está en rojo</t>
  </si>
  <si>
    <t>.-En el menún tabla se clicka en "Eliminar duplicados" y devuelve el mensaje "No se encontraron duplicados"</t>
  </si>
  <si>
    <t>El gimnasio tiene datos desde el mes de julio de 2024 que fue cuando se migró al nuevo CRM.</t>
  </si>
  <si>
    <t>Análisis EDA</t>
  </si>
  <si>
    <t>.-También se realiza la función "CONTAR.SI" para contar las veces que aparece un identificador, restándole la primera occurencia, y es cero</t>
  </si>
  <si>
    <t>3.2 Valores faltantes/nulos</t>
  </si>
  <si>
    <t>3.3 Transformación de datos</t>
  </si>
  <si>
    <t>Acciones</t>
  </si>
  <si>
    <t>Contrac end date C</t>
  </si>
  <si>
    <t>"Suscription Reason": se duplica la columna por otra columna "Suscription Reason C", y los datos faltantes se sustituyen por "Desconocido"</t>
  </si>
  <si>
    <t>"Source": se duplica la columna por otra que pone "Source C", y los datos faltantes se sustituyen por "Desconocido"</t>
  </si>
  <si>
    <t>"Contract End Date": se duplica la columna por otra que pone "Contract End Date C", y los datos faltantes se sustituyen por la fecha del final de mes actual, dado que todas las membresías son mensuales autorenovables</t>
  </si>
  <si>
    <t>Antigüedad meses</t>
  </si>
  <si>
    <t>Suscription Reason C</t>
  </si>
  <si>
    <t>Source C</t>
  </si>
  <si>
    <t>"Price", esta variable es un número entero de 4 cifras, se crea una columna "Price C", que convierte el valor de la columna "Price" a euros, es la cuota mensual con iva</t>
  </si>
  <si>
    <t>Price C</t>
  </si>
  <si>
    <t>3.4 Variables derivadas</t>
  </si>
  <si>
    <t xml:space="preserve">Se crea una variable "Antigüedad Meses" que es la antigüedad en meses calculada con la fórmula SIFECHA tomando como inicio "Member Since" y final "Contract end date C". </t>
  </si>
  <si>
    <t>Dado que el Contract End Date es siempre final de mes, la antigüedad así calculada es correcta porque redondea hacia abajo.</t>
  </si>
  <si>
    <t>4. Análisis de Patrones y detección de anomalías</t>
  </si>
  <si>
    <r>
      <rPr>
        <u/>
        <sz val="11"/>
        <color theme="1"/>
        <rFont val="Aptos Narrow"/>
        <family val="2"/>
        <scheme val="minor"/>
      </rPr>
      <t>Member since</t>
    </r>
    <r>
      <rPr>
        <sz val="11"/>
        <color theme="1"/>
        <rFont val="Aptos Narrow"/>
        <family val="2"/>
        <scheme val="minor"/>
      </rPr>
      <t>: fecha de alta</t>
    </r>
  </si>
  <si>
    <r>
      <rPr>
        <u/>
        <sz val="11"/>
        <color theme="1"/>
        <rFont val="Aptos Narrow"/>
        <family val="2"/>
        <scheme val="minor"/>
      </rPr>
      <t>Price</t>
    </r>
    <r>
      <rPr>
        <sz val="11"/>
        <color theme="1"/>
        <rFont val="Aptos Narrow"/>
        <family val="2"/>
        <scheme val="minor"/>
      </rPr>
      <t>:  cuota, entero, número de cuatro cifras sin decimales (habrá que transformar)</t>
    </r>
  </si>
  <si>
    <t>Cuenta de Member ID</t>
  </si>
  <si>
    <t>Facturación</t>
  </si>
  <si>
    <t>Etiquetas de fila</t>
  </si>
  <si>
    <t>Total general</t>
  </si>
  <si>
    <t>Membresía</t>
  </si>
  <si>
    <t>Clientes</t>
  </si>
  <si>
    <t>2018</t>
  </si>
  <si>
    <t>jun</t>
  </si>
  <si>
    <t>jul</t>
  </si>
  <si>
    <t>ago</t>
  </si>
  <si>
    <t>sep</t>
  </si>
  <si>
    <t>oct</t>
  </si>
  <si>
    <t>nov</t>
  </si>
  <si>
    <t>dic</t>
  </si>
  <si>
    <t>2019</t>
  </si>
  <si>
    <t>ene</t>
  </si>
  <si>
    <t>feb</t>
  </si>
  <si>
    <t>mar</t>
  </si>
  <si>
    <t>abr</t>
  </si>
  <si>
    <t>may</t>
  </si>
  <si>
    <t>2020</t>
  </si>
  <si>
    <t>2021</t>
  </si>
  <si>
    <t>2022</t>
  </si>
  <si>
    <t>2023</t>
  </si>
  <si>
    <t>2024</t>
  </si>
  <si>
    <t>Edad Años</t>
  </si>
  <si>
    <t>Se crea otra variable por "Años" del cliente, que se calcula con la fórmula SIFECHA tomando como inicio "Birthday" y final la función HOY, en años.</t>
  </si>
  <si>
    <t>(Todas)</t>
  </si>
  <si>
    <t>Edad</t>
  </si>
  <si>
    <t>13-17</t>
  </si>
  <si>
    <t>18-22</t>
  </si>
  <si>
    <t>23-27</t>
  </si>
  <si>
    <t>28-32</t>
  </si>
  <si>
    <t>33-37</t>
  </si>
  <si>
    <t>38-42</t>
  </si>
  <si>
    <t>43-47</t>
  </si>
  <si>
    <t>48-52</t>
  </si>
  <si>
    <t>53-57</t>
  </si>
  <si>
    <t>58-62</t>
  </si>
  <si>
    <t>63-67</t>
  </si>
  <si>
    <t>68-72</t>
  </si>
  <si>
    <t>Código Postal</t>
  </si>
  <si>
    <t>Promedio de Edad Años</t>
  </si>
  <si>
    <t>Mín. de Edad Años</t>
  </si>
  <si>
    <t>Máx. de Edad Años</t>
  </si>
  <si>
    <t>Var de Edad Años</t>
  </si>
  <si>
    <t>Desvest de Edad Años</t>
  </si>
  <si>
    <t>(Varios elementos)</t>
  </si>
  <si>
    <t>día alta</t>
  </si>
  <si>
    <t>lunes</t>
  </si>
  <si>
    <t>martes</t>
  </si>
  <si>
    <t>miércoles</t>
  </si>
  <si>
    <t>jueves</t>
  </si>
  <si>
    <t>viernes</t>
  </si>
  <si>
    <t>sábado</t>
  </si>
  <si>
    <t>domingo</t>
  </si>
  <si>
    <t>En la Hoja de Activos 06_12, fecha en la que se realiza la descarga de datos.</t>
  </si>
  <si>
    <t xml:space="preserve">En la hoja de Estadísicos_Principales se analiza si se se trata de un outlier. Con una tabla dinámica se determina media, min, max, desviación típica y varianza. </t>
  </si>
  <si>
    <t>Edad: valores</t>
  </si>
  <si>
    <t>Altas último mes</t>
  </si>
  <si>
    <t>año alta</t>
  </si>
  <si>
    <t>mes alta</t>
  </si>
  <si>
    <t>Ríos Sierra</t>
  </si>
  <si>
    <t>Calle Miguel de Unamuno</t>
  </si>
  <si>
    <t>ES6714650100991724739621</t>
  </si>
  <si>
    <t>Sonia Rios Sierra</t>
  </si>
  <si>
    <t>CUOTA MENSUAL,CUOTA MENSUAL</t>
  </si>
  <si>
    <t>CUOTA FAMILIAR,CUOTA FAMILIAR</t>
  </si>
  <si>
    <t>Lara García</t>
  </si>
  <si>
    <t>ES8600494481512710013294</t>
  </si>
  <si>
    <t>Javier  Lara García</t>
  </si>
  <si>
    <t>53718020</t>
  </si>
  <si>
    <t>Elisa</t>
  </si>
  <si>
    <t>Real Gijón</t>
  </si>
  <si>
    <t>Calle del Alcalde Alfredo De Castro</t>
  </si>
  <si>
    <t>ES1614650100941729630166</t>
  </si>
  <si>
    <t>Elisa Real Gijón</t>
  </si>
  <si>
    <t>8928606</t>
  </si>
  <si>
    <t>Rodríguez Checa</t>
  </si>
  <si>
    <t>anam.rcheca@gmail.com</t>
  </si>
  <si>
    <t>ES3401826167920208507149</t>
  </si>
  <si>
    <t>Ana María Rodríguez Checa</t>
  </si>
  <si>
    <t>Cecilia Simón</t>
  </si>
  <si>
    <t>ES3214650100991732999801</t>
  </si>
  <si>
    <t>Alejandro Cecilia Simon</t>
  </si>
  <si>
    <t>Altas</t>
  </si>
  <si>
    <t>Títulos</t>
  </si>
  <si>
    <t>En el EDA se aprecian valores de edad muy elevados (+70 años)</t>
  </si>
  <si>
    <t xml:space="preserve">Para determinar si el valor mínimo o máximo están contanimadas con la edad, se observa que la media y mediana son próximas y los valores extremos están dentro de las cajas con bigotes. </t>
  </si>
  <si>
    <t>La mediana es 35 y la media es 36. Por tanto estos valores de la edad (70+) no se consideran outliers.</t>
  </si>
  <si>
    <t>Por otro lado, he intentado realizar una Macro para que aparezcan las Altas, y otra macro para que aparezca la Facturación, pero no lo he conseguido: da un Error 1004, que es el mismo error que me sale</t>
  </si>
  <si>
    <t>al ejecutar el Excel de Netflix que se da como ejemplo.</t>
  </si>
  <si>
    <t>Para ello, se han recibido un ficheros en formato csv  con datos sobre las membresías.</t>
  </si>
  <si>
    <r>
      <rPr>
        <u/>
        <sz val="11"/>
        <color theme="1"/>
        <rFont val="Aptos Narrow"/>
        <family val="2"/>
        <scheme val="minor"/>
      </rPr>
      <t>Source</t>
    </r>
    <r>
      <rPr>
        <sz val="11"/>
        <color theme="1"/>
        <rFont val="Aptos Narrow"/>
        <family val="2"/>
        <scheme val="minor"/>
      </rPr>
      <t>: cómo conoció al gimnasio</t>
    </r>
  </si>
  <si>
    <t xml:space="preserve">Se trata de un gimnasio. Se quiere obtener una caracterización de los clientes actuales, en función de la edad, sexo, tipo de membresía, código postal. </t>
  </si>
  <si>
    <t>Se crean dos variables más, año y mes de alta del Cliente, para poder hacer el segmetador por años y meses, respectivamente.</t>
  </si>
  <si>
    <r>
      <rPr>
        <u/>
        <sz val="11"/>
        <color theme="1"/>
        <rFont val="Aptos Narrow"/>
        <family val="2"/>
        <scheme val="minor"/>
      </rPr>
      <t>Gender</t>
    </r>
    <r>
      <rPr>
        <sz val="11"/>
        <color theme="1"/>
        <rFont val="Aptos Narrow"/>
        <family val="2"/>
        <scheme val="minor"/>
      </rPr>
      <t>: sexo, M, F, U (Undefined, no definido). El valor U no debería existir y se ha indicado al gimnasio que deberían corregirlo en M o F.</t>
    </r>
  </si>
  <si>
    <t>.-las altas de concentran entre los meses de septiembre-octubre-noviembre, y, en menor medida, en enero-febrero-marzo; esto, con independencia de la edad</t>
  </si>
  <si>
    <t>.-los clientes se concentran prácticamente en el código postal del gimnasio, aunque hay un código postal conlidante, que debiera ser analizado (28918)</t>
  </si>
  <si>
    <t>.-la edad se concentra en la franja de 18-32 sobre todo en hombres, y de 43-57 tanto hombres como mujeres</t>
  </si>
  <si>
    <t>Como conclusiones principales:</t>
  </si>
  <si>
    <t>.-las cuotas se distribuyen bastante equilabradas entre individuales y familiares con 1 familiar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</si>
</sst>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_-;\-* #,##0_-;_-* &quot;-&quot;??_-;_-@_-"/>
    <numFmt numFmtId="165" formatCode="#,##0.00\ &quot;€&quot;"/>
    <numFmt numFmtId="166" formatCode="_-* #,##0\ &quot;€&quot;_-;\-* #,##0\ &quot;€&quot;_-;_-* &quot;-&quot;??\ &quot;€&quot;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" fontId="0" fillId="0" borderId="0" xfId="0" applyNumberFormat="1"/>
    <xf numFmtId="165" fontId="0" fillId="0" borderId="0" xfId="0" applyNumberFormat="1"/>
    <xf numFmtId="0" fontId="3" fillId="0" borderId="1" xfId="0" applyFont="1" applyBorder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66" fontId="0" fillId="0" borderId="0" xfId="2" applyNumberFormat="1" applyFont="1"/>
  </cellXfs>
  <cellStyles count="3">
    <cellStyle name="Millares" xfId="1" builtinId="3"/>
    <cellStyle name="Moneda" xfId="2" builtinId="4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5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3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[PROYECTO_DASHBOARD_EXCEL.xlsx]Tablas_Dinámicas_Dashboard!xAntigüedad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888925520142506E-2"/>
          <c:y val="3.8860103626943004E-2"/>
          <c:w val="0.96221017650301011"/>
          <c:h val="0.79901608801490487"/>
        </c:manualLayout>
      </c:layout>
      <c:lineChart>
        <c:grouping val="standard"/>
        <c:varyColors val="0"/>
        <c:ser>
          <c:idx val="0"/>
          <c:order val="0"/>
          <c:tx>
            <c:strRef>
              <c:f>Tablas_Dinámicas_Dashboard!$C$27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Tablas_Dinámicas_Dashboard!$B$28:$B$112</c:f>
              <c:multiLvlStrCache>
                <c:ptCount val="77"/>
                <c:lvl>
                  <c:pt idx="0">
                    <c:v>jun</c:v>
                  </c:pt>
                  <c:pt idx="1">
                    <c:v>jul</c:v>
                  </c:pt>
                  <c:pt idx="2">
                    <c:v>ago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dic</c:v>
                  </c:pt>
                  <c:pt idx="7">
                    <c:v>ene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abr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ago</c:v>
                  </c:pt>
                  <c:pt idx="15">
                    <c:v>sep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dic</c:v>
                  </c:pt>
                  <c:pt idx="19">
                    <c:v>ene</c:v>
                  </c:pt>
                  <c:pt idx="20">
                    <c:v>feb</c:v>
                  </c:pt>
                  <c:pt idx="21">
                    <c:v>mar</c:v>
                  </c:pt>
                  <c:pt idx="22">
                    <c:v>jun</c:v>
                  </c:pt>
                  <c:pt idx="23">
                    <c:v>jul</c:v>
                  </c:pt>
                  <c:pt idx="24">
                    <c:v>ago</c:v>
                  </c:pt>
                  <c:pt idx="25">
                    <c:v>sep</c:v>
                  </c:pt>
                  <c:pt idx="26">
                    <c:v>oct</c:v>
                  </c:pt>
                  <c:pt idx="27">
                    <c:v>nov</c:v>
                  </c:pt>
                  <c:pt idx="28">
                    <c:v>dic</c:v>
                  </c:pt>
                  <c:pt idx="29">
                    <c:v>ene</c:v>
                  </c:pt>
                  <c:pt idx="30">
                    <c:v>feb</c:v>
                  </c:pt>
                  <c:pt idx="31">
                    <c:v>mar</c:v>
                  </c:pt>
                  <c:pt idx="32">
                    <c:v>abr</c:v>
                  </c:pt>
                  <c:pt idx="33">
                    <c:v>may</c:v>
                  </c:pt>
                  <c:pt idx="34">
                    <c:v>jun</c:v>
                  </c:pt>
                  <c:pt idx="35">
                    <c:v>jul</c:v>
                  </c:pt>
                  <c:pt idx="36">
                    <c:v>ago</c:v>
                  </c:pt>
                  <c:pt idx="37">
                    <c:v>sep</c:v>
                  </c:pt>
                  <c:pt idx="38">
                    <c:v>oct</c:v>
                  </c:pt>
                  <c:pt idx="39">
                    <c:v>nov</c:v>
                  </c:pt>
                  <c:pt idx="40">
                    <c:v>dic</c:v>
                  </c:pt>
                  <c:pt idx="41">
                    <c:v>ene</c:v>
                  </c:pt>
                  <c:pt idx="42">
                    <c:v>feb</c:v>
                  </c:pt>
                  <c:pt idx="43">
                    <c:v>mar</c:v>
                  </c:pt>
                  <c:pt idx="44">
                    <c:v>abr</c:v>
                  </c:pt>
                  <c:pt idx="45">
                    <c:v>may</c:v>
                  </c:pt>
                  <c:pt idx="46">
                    <c:v>jun</c:v>
                  </c:pt>
                  <c:pt idx="47">
                    <c:v>jul</c:v>
                  </c:pt>
                  <c:pt idx="48">
                    <c:v>ago</c:v>
                  </c:pt>
                  <c:pt idx="49">
                    <c:v>sep</c:v>
                  </c:pt>
                  <c:pt idx="50">
                    <c:v>oct</c:v>
                  </c:pt>
                  <c:pt idx="51">
                    <c:v>nov</c:v>
                  </c:pt>
                  <c:pt idx="52">
                    <c:v>dic</c:v>
                  </c:pt>
                  <c:pt idx="53">
                    <c:v>ene</c:v>
                  </c:pt>
                  <c:pt idx="54">
                    <c:v>feb</c:v>
                  </c:pt>
                  <c:pt idx="55">
                    <c:v>mar</c:v>
                  </c:pt>
                  <c:pt idx="56">
                    <c:v>abr</c:v>
                  </c:pt>
                  <c:pt idx="57">
                    <c:v>may</c:v>
                  </c:pt>
                  <c:pt idx="58">
                    <c:v>jun</c:v>
                  </c:pt>
                  <c:pt idx="59">
                    <c:v>jul</c:v>
                  </c:pt>
                  <c:pt idx="60">
                    <c:v>ago</c:v>
                  </c:pt>
                  <c:pt idx="61">
                    <c:v>sep</c:v>
                  </c:pt>
                  <c:pt idx="62">
                    <c:v>oct</c:v>
                  </c:pt>
                  <c:pt idx="63">
                    <c:v>nov</c:v>
                  </c:pt>
                  <c:pt idx="64">
                    <c:v>dic</c:v>
                  </c:pt>
                  <c:pt idx="65">
                    <c:v>ene</c:v>
                  </c:pt>
                  <c:pt idx="66">
                    <c:v>feb</c:v>
                  </c:pt>
                  <c:pt idx="67">
                    <c:v>mar</c:v>
                  </c:pt>
                  <c:pt idx="68">
                    <c:v>abr</c:v>
                  </c:pt>
                  <c:pt idx="69">
                    <c:v>may</c:v>
                  </c:pt>
                  <c:pt idx="70">
                    <c:v>jun</c:v>
                  </c:pt>
                  <c:pt idx="71">
                    <c:v>jul</c:v>
                  </c:pt>
                  <c:pt idx="72">
                    <c:v>ago</c:v>
                  </c:pt>
                  <c:pt idx="73">
                    <c:v>sep</c:v>
                  </c:pt>
                  <c:pt idx="74">
                    <c:v>oct</c:v>
                  </c:pt>
                  <c:pt idx="75">
                    <c:v>nov</c:v>
                  </c:pt>
                  <c:pt idx="76">
                    <c:v>dic</c:v>
                  </c:pt>
                </c:lvl>
                <c:lvl>
                  <c:pt idx="0">
                    <c:v>2018</c:v>
                  </c:pt>
                  <c:pt idx="7">
                    <c:v>2019</c:v>
                  </c:pt>
                  <c:pt idx="19">
                    <c:v>2020</c:v>
                  </c:pt>
                  <c:pt idx="29">
                    <c:v>2021</c:v>
                  </c:pt>
                  <c:pt idx="41">
                    <c:v>2022</c:v>
                  </c:pt>
                  <c:pt idx="53">
                    <c:v>2023</c:v>
                  </c:pt>
                  <c:pt idx="65">
                    <c:v>2024</c:v>
                  </c:pt>
                </c:lvl>
              </c:multiLvlStrCache>
            </c:multiLvlStrRef>
          </c:cat>
          <c:val>
            <c:numRef>
              <c:f>Tablas_Dinámicas_Dashboard!$C$28:$C$112</c:f>
              <c:numCache>
                <c:formatCode>#,##0</c:formatCode>
                <c:ptCount val="77"/>
                <c:pt idx="0">
                  <c:v>64</c:v>
                </c:pt>
                <c:pt idx="1">
                  <c:v>8</c:v>
                </c:pt>
                <c:pt idx="2">
                  <c:v>27</c:v>
                </c:pt>
                <c:pt idx="3">
                  <c:v>18</c:v>
                </c:pt>
                <c:pt idx="4">
                  <c:v>15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7</c:v>
                </c:pt>
                <c:pt idx="12">
                  <c:v>11</c:v>
                </c:pt>
                <c:pt idx="13">
                  <c:v>8</c:v>
                </c:pt>
                <c:pt idx="14">
                  <c:v>4</c:v>
                </c:pt>
                <c:pt idx="15">
                  <c:v>26</c:v>
                </c:pt>
                <c:pt idx="16">
                  <c:v>11</c:v>
                </c:pt>
                <c:pt idx="17">
                  <c:v>9</c:v>
                </c:pt>
                <c:pt idx="18">
                  <c:v>4</c:v>
                </c:pt>
                <c:pt idx="19">
                  <c:v>11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4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3</c:v>
                </c:pt>
                <c:pt idx="32">
                  <c:v>8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8</c:v>
                </c:pt>
                <c:pt idx="37">
                  <c:v>22</c:v>
                </c:pt>
                <c:pt idx="38">
                  <c:v>13</c:v>
                </c:pt>
                <c:pt idx="39">
                  <c:v>8</c:v>
                </c:pt>
                <c:pt idx="40">
                  <c:v>5</c:v>
                </c:pt>
                <c:pt idx="41">
                  <c:v>15</c:v>
                </c:pt>
                <c:pt idx="42">
                  <c:v>15</c:v>
                </c:pt>
                <c:pt idx="43">
                  <c:v>9</c:v>
                </c:pt>
                <c:pt idx="44">
                  <c:v>8</c:v>
                </c:pt>
                <c:pt idx="45">
                  <c:v>13</c:v>
                </c:pt>
                <c:pt idx="46">
                  <c:v>7</c:v>
                </c:pt>
                <c:pt idx="47">
                  <c:v>7</c:v>
                </c:pt>
                <c:pt idx="48">
                  <c:v>9</c:v>
                </c:pt>
                <c:pt idx="49">
                  <c:v>33</c:v>
                </c:pt>
                <c:pt idx="50">
                  <c:v>18</c:v>
                </c:pt>
                <c:pt idx="51">
                  <c:v>16</c:v>
                </c:pt>
                <c:pt idx="52">
                  <c:v>6</c:v>
                </c:pt>
                <c:pt idx="53">
                  <c:v>20</c:v>
                </c:pt>
                <c:pt idx="54">
                  <c:v>15</c:v>
                </c:pt>
                <c:pt idx="55">
                  <c:v>17</c:v>
                </c:pt>
                <c:pt idx="56">
                  <c:v>8</c:v>
                </c:pt>
                <c:pt idx="57">
                  <c:v>18</c:v>
                </c:pt>
                <c:pt idx="58">
                  <c:v>13</c:v>
                </c:pt>
                <c:pt idx="59">
                  <c:v>7</c:v>
                </c:pt>
                <c:pt idx="60">
                  <c:v>18</c:v>
                </c:pt>
                <c:pt idx="61">
                  <c:v>48</c:v>
                </c:pt>
                <c:pt idx="62">
                  <c:v>34</c:v>
                </c:pt>
                <c:pt idx="63">
                  <c:v>16</c:v>
                </c:pt>
                <c:pt idx="64">
                  <c:v>9</c:v>
                </c:pt>
                <c:pt idx="65">
                  <c:v>36</c:v>
                </c:pt>
                <c:pt idx="66">
                  <c:v>34</c:v>
                </c:pt>
                <c:pt idx="67">
                  <c:v>22</c:v>
                </c:pt>
                <c:pt idx="68">
                  <c:v>29</c:v>
                </c:pt>
                <c:pt idx="69">
                  <c:v>24</c:v>
                </c:pt>
                <c:pt idx="70">
                  <c:v>25</c:v>
                </c:pt>
                <c:pt idx="71">
                  <c:v>24</c:v>
                </c:pt>
                <c:pt idx="72">
                  <c:v>24</c:v>
                </c:pt>
                <c:pt idx="73">
                  <c:v>82</c:v>
                </c:pt>
                <c:pt idx="74">
                  <c:v>47</c:v>
                </c:pt>
                <c:pt idx="75">
                  <c:v>32</c:v>
                </c:pt>
                <c:pt idx="76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D2-4CF3-B01D-A9432E5C80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2123263"/>
        <c:axId val="812122303"/>
      </c:lineChart>
      <c:catAx>
        <c:axId val="81212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2122303"/>
        <c:crosses val="autoZero"/>
        <c:auto val="1"/>
        <c:lblAlgn val="ctr"/>
        <c:lblOffset val="100"/>
        <c:noMultiLvlLbl val="0"/>
      </c:catAx>
      <c:valAx>
        <c:axId val="81212230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81212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[PROYECTO_DASHBOARD_EXCEL.xlsx]Tablas_Dinámicas_Dashboard!xZIP</c:name>
    <c:fmtId val="2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678861917563156E-2"/>
          <c:y val="2.9453837719094808E-2"/>
          <c:w val="0.94130650378136105"/>
          <c:h val="0.79901721588410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Tablas_Dinámicas_Dashboard!$C$118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Tablas_Dinámicas_Dashboard!$B$119:$B$124</c:f>
              <c:strCache>
                <c:ptCount val="5"/>
                <c:pt idx="0">
                  <c:v>28914</c:v>
                </c:pt>
                <c:pt idx="1">
                  <c:v>28918</c:v>
                </c:pt>
                <c:pt idx="2">
                  <c:v>28913</c:v>
                </c:pt>
                <c:pt idx="3">
                  <c:v>28911</c:v>
                </c:pt>
                <c:pt idx="4">
                  <c:v>28915</c:v>
                </c:pt>
              </c:strCache>
            </c:strRef>
          </c:cat>
          <c:val>
            <c:numRef>
              <c:f>Tablas_Dinámicas_Dashboard!$C$119:$C$124</c:f>
              <c:numCache>
                <c:formatCode>#,##0</c:formatCode>
                <c:ptCount val="5"/>
                <c:pt idx="0">
                  <c:v>1021</c:v>
                </c:pt>
                <c:pt idx="1">
                  <c:v>22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B-4027-B0D2-7CA505F77A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927"/>
        <c:axId val="1621007"/>
      </c:barChart>
      <c:catAx>
        <c:axId val="16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1007"/>
        <c:crosses val="autoZero"/>
        <c:auto val="1"/>
        <c:lblAlgn val="ctr"/>
        <c:lblOffset val="100"/>
        <c:noMultiLvlLbl val="0"/>
      </c:catAx>
      <c:valAx>
        <c:axId val="162100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2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[PROYECTO_DASHBOARD_EXCEL.xlsx]Tablas_Dinámicas_Dashboard!xMembresía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Tablas_Dinámicas_Dashboard!$C$8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Tablas_Dinámicas_Dashboard!$B$9:$B$22</c:f>
              <c:strCache>
                <c:ptCount val="13"/>
                <c:pt idx="0">
                  <c:v>CUOTA MENSUAL</c:v>
                </c:pt>
                <c:pt idx="1">
                  <c:v>CUOTA FAMILIAR</c:v>
                </c:pt>
                <c:pt idx="2">
                  <c:v>CUOTA TERCER FAMILIAR</c:v>
                </c:pt>
                <c:pt idx="3">
                  <c:v>CUOTA FUNDADOR FAMILIAR</c:v>
                </c:pt>
                <c:pt idx="4">
                  <c:v>CUOTA YOGA + GYM FAMILIAR</c:v>
                </c:pt>
                <c:pt idx="5">
                  <c:v>CUOTA YOGA-PILATES</c:v>
                </c:pt>
                <c:pt idx="6">
                  <c:v>CUOTA YOGA + GYM</c:v>
                </c:pt>
                <c:pt idx="7">
                  <c:v>CUOTA FUNDADOR</c:v>
                </c:pt>
                <c:pt idx="8">
                  <c:v>CUOTA FUNDADOR + YOGA</c:v>
                </c:pt>
                <c:pt idx="9">
                  <c:v>CUOTA CUARTO FAMILIAR</c:v>
                </c:pt>
                <c:pt idx="10">
                  <c:v>CUOTA TERCER FAMILIAR FUNDADOR</c:v>
                </c:pt>
                <c:pt idx="11">
                  <c:v>CUOTA CUARTO FAMILIAR FUNDADOR</c:v>
                </c:pt>
                <c:pt idx="12">
                  <c:v>CUOTA YOGA SOLO LUNES</c:v>
                </c:pt>
              </c:strCache>
            </c:strRef>
          </c:cat>
          <c:val>
            <c:numRef>
              <c:f>Tablas_Dinámicas_Dashboard!$C$9:$C$22</c:f>
              <c:numCache>
                <c:formatCode>#,##0</c:formatCode>
                <c:ptCount val="13"/>
                <c:pt idx="0">
                  <c:v>536</c:v>
                </c:pt>
                <c:pt idx="1">
                  <c:v>461</c:v>
                </c:pt>
                <c:pt idx="2">
                  <c:v>62</c:v>
                </c:pt>
                <c:pt idx="3">
                  <c:v>50</c:v>
                </c:pt>
                <c:pt idx="4">
                  <c:v>26</c:v>
                </c:pt>
                <c:pt idx="5">
                  <c:v>11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A2A-8FB4-71A40F4DF0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6375872"/>
        <c:axId val="1706373472"/>
      </c:barChart>
      <c:catAx>
        <c:axId val="170637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6373472"/>
        <c:crosses val="autoZero"/>
        <c:auto val="1"/>
        <c:lblAlgn val="ctr"/>
        <c:lblOffset val="100"/>
        <c:noMultiLvlLbl val="0"/>
      </c:catAx>
      <c:valAx>
        <c:axId val="170637347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70637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[PROYECTO_DASHBOARD_EXCEL.xlsx]Tablas_Dinámicas_Dashboard!xAntigüedad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267671770412072E-3"/>
          <c:y val="0"/>
          <c:w val="0.98494362802980728"/>
          <c:h val="0.8159804148083839"/>
        </c:manualLayout>
      </c:layout>
      <c:lineChart>
        <c:grouping val="standard"/>
        <c:varyColors val="0"/>
        <c:ser>
          <c:idx val="0"/>
          <c:order val="0"/>
          <c:tx>
            <c:strRef>
              <c:f>Tablas_Dinámicas_Dashboard!$C$27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Tablas_Dinámicas_Dashboard!$B$28:$B$112</c:f>
              <c:multiLvlStrCache>
                <c:ptCount val="77"/>
                <c:lvl>
                  <c:pt idx="0">
                    <c:v>jun</c:v>
                  </c:pt>
                  <c:pt idx="1">
                    <c:v>jul</c:v>
                  </c:pt>
                  <c:pt idx="2">
                    <c:v>ago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dic</c:v>
                  </c:pt>
                  <c:pt idx="7">
                    <c:v>ene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abr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ago</c:v>
                  </c:pt>
                  <c:pt idx="15">
                    <c:v>sep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dic</c:v>
                  </c:pt>
                  <c:pt idx="19">
                    <c:v>ene</c:v>
                  </c:pt>
                  <c:pt idx="20">
                    <c:v>feb</c:v>
                  </c:pt>
                  <c:pt idx="21">
                    <c:v>mar</c:v>
                  </c:pt>
                  <c:pt idx="22">
                    <c:v>jun</c:v>
                  </c:pt>
                  <c:pt idx="23">
                    <c:v>jul</c:v>
                  </c:pt>
                  <c:pt idx="24">
                    <c:v>ago</c:v>
                  </c:pt>
                  <c:pt idx="25">
                    <c:v>sep</c:v>
                  </c:pt>
                  <c:pt idx="26">
                    <c:v>oct</c:v>
                  </c:pt>
                  <c:pt idx="27">
                    <c:v>nov</c:v>
                  </c:pt>
                  <c:pt idx="28">
                    <c:v>dic</c:v>
                  </c:pt>
                  <c:pt idx="29">
                    <c:v>ene</c:v>
                  </c:pt>
                  <c:pt idx="30">
                    <c:v>feb</c:v>
                  </c:pt>
                  <c:pt idx="31">
                    <c:v>mar</c:v>
                  </c:pt>
                  <c:pt idx="32">
                    <c:v>abr</c:v>
                  </c:pt>
                  <c:pt idx="33">
                    <c:v>may</c:v>
                  </c:pt>
                  <c:pt idx="34">
                    <c:v>jun</c:v>
                  </c:pt>
                  <c:pt idx="35">
                    <c:v>jul</c:v>
                  </c:pt>
                  <c:pt idx="36">
                    <c:v>ago</c:v>
                  </c:pt>
                  <c:pt idx="37">
                    <c:v>sep</c:v>
                  </c:pt>
                  <c:pt idx="38">
                    <c:v>oct</c:v>
                  </c:pt>
                  <c:pt idx="39">
                    <c:v>nov</c:v>
                  </c:pt>
                  <c:pt idx="40">
                    <c:v>dic</c:v>
                  </c:pt>
                  <c:pt idx="41">
                    <c:v>ene</c:v>
                  </c:pt>
                  <c:pt idx="42">
                    <c:v>feb</c:v>
                  </c:pt>
                  <c:pt idx="43">
                    <c:v>mar</c:v>
                  </c:pt>
                  <c:pt idx="44">
                    <c:v>abr</c:v>
                  </c:pt>
                  <c:pt idx="45">
                    <c:v>may</c:v>
                  </c:pt>
                  <c:pt idx="46">
                    <c:v>jun</c:v>
                  </c:pt>
                  <c:pt idx="47">
                    <c:v>jul</c:v>
                  </c:pt>
                  <c:pt idx="48">
                    <c:v>ago</c:v>
                  </c:pt>
                  <c:pt idx="49">
                    <c:v>sep</c:v>
                  </c:pt>
                  <c:pt idx="50">
                    <c:v>oct</c:v>
                  </c:pt>
                  <c:pt idx="51">
                    <c:v>nov</c:v>
                  </c:pt>
                  <c:pt idx="52">
                    <c:v>dic</c:v>
                  </c:pt>
                  <c:pt idx="53">
                    <c:v>ene</c:v>
                  </c:pt>
                  <c:pt idx="54">
                    <c:v>feb</c:v>
                  </c:pt>
                  <c:pt idx="55">
                    <c:v>mar</c:v>
                  </c:pt>
                  <c:pt idx="56">
                    <c:v>abr</c:v>
                  </c:pt>
                  <c:pt idx="57">
                    <c:v>may</c:v>
                  </c:pt>
                  <c:pt idx="58">
                    <c:v>jun</c:v>
                  </c:pt>
                  <c:pt idx="59">
                    <c:v>jul</c:v>
                  </c:pt>
                  <c:pt idx="60">
                    <c:v>ago</c:v>
                  </c:pt>
                  <c:pt idx="61">
                    <c:v>sep</c:v>
                  </c:pt>
                  <c:pt idx="62">
                    <c:v>oct</c:v>
                  </c:pt>
                  <c:pt idx="63">
                    <c:v>nov</c:v>
                  </c:pt>
                  <c:pt idx="64">
                    <c:v>dic</c:v>
                  </c:pt>
                  <c:pt idx="65">
                    <c:v>ene</c:v>
                  </c:pt>
                  <c:pt idx="66">
                    <c:v>feb</c:v>
                  </c:pt>
                  <c:pt idx="67">
                    <c:v>mar</c:v>
                  </c:pt>
                  <c:pt idx="68">
                    <c:v>abr</c:v>
                  </c:pt>
                  <c:pt idx="69">
                    <c:v>may</c:v>
                  </c:pt>
                  <c:pt idx="70">
                    <c:v>jun</c:v>
                  </c:pt>
                  <c:pt idx="71">
                    <c:v>jul</c:v>
                  </c:pt>
                  <c:pt idx="72">
                    <c:v>ago</c:v>
                  </c:pt>
                  <c:pt idx="73">
                    <c:v>sep</c:v>
                  </c:pt>
                  <c:pt idx="74">
                    <c:v>oct</c:v>
                  </c:pt>
                  <c:pt idx="75">
                    <c:v>nov</c:v>
                  </c:pt>
                  <c:pt idx="76">
                    <c:v>dic</c:v>
                  </c:pt>
                </c:lvl>
                <c:lvl>
                  <c:pt idx="0">
                    <c:v>2018</c:v>
                  </c:pt>
                  <c:pt idx="7">
                    <c:v>2019</c:v>
                  </c:pt>
                  <c:pt idx="19">
                    <c:v>2020</c:v>
                  </c:pt>
                  <c:pt idx="29">
                    <c:v>2021</c:v>
                  </c:pt>
                  <c:pt idx="41">
                    <c:v>2022</c:v>
                  </c:pt>
                  <c:pt idx="53">
                    <c:v>2023</c:v>
                  </c:pt>
                  <c:pt idx="65">
                    <c:v>2024</c:v>
                  </c:pt>
                </c:lvl>
              </c:multiLvlStrCache>
            </c:multiLvlStrRef>
          </c:cat>
          <c:val>
            <c:numRef>
              <c:f>Tablas_Dinámicas_Dashboard!$C$28:$C$112</c:f>
              <c:numCache>
                <c:formatCode>#,##0</c:formatCode>
                <c:ptCount val="77"/>
                <c:pt idx="0">
                  <c:v>64</c:v>
                </c:pt>
                <c:pt idx="1">
                  <c:v>8</c:v>
                </c:pt>
                <c:pt idx="2">
                  <c:v>27</c:v>
                </c:pt>
                <c:pt idx="3">
                  <c:v>18</c:v>
                </c:pt>
                <c:pt idx="4">
                  <c:v>15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7</c:v>
                </c:pt>
                <c:pt idx="12">
                  <c:v>11</c:v>
                </c:pt>
                <c:pt idx="13">
                  <c:v>8</c:v>
                </c:pt>
                <c:pt idx="14">
                  <c:v>4</c:v>
                </c:pt>
                <c:pt idx="15">
                  <c:v>26</c:v>
                </c:pt>
                <c:pt idx="16">
                  <c:v>11</c:v>
                </c:pt>
                <c:pt idx="17">
                  <c:v>9</c:v>
                </c:pt>
                <c:pt idx="18">
                  <c:v>4</c:v>
                </c:pt>
                <c:pt idx="19">
                  <c:v>11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4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3</c:v>
                </c:pt>
                <c:pt idx="32">
                  <c:v>8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8</c:v>
                </c:pt>
                <c:pt idx="37">
                  <c:v>22</c:v>
                </c:pt>
                <c:pt idx="38">
                  <c:v>13</c:v>
                </c:pt>
                <c:pt idx="39">
                  <c:v>8</c:v>
                </c:pt>
                <c:pt idx="40">
                  <c:v>5</c:v>
                </c:pt>
                <c:pt idx="41">
                  <c:v>15</c:v>
                </c:pt>
                <c:pt idx="42">
                  <c:v>15</c:v>
                </c:pt>
                <c:pt idx="43">
                  <c:v>9</c:v>
                </c:pt>
                <c:pt idx="44">
                  <c:v>8</c:v>
                </c:pt>
                <c:pt idx="45">
                  <c:v>13</c:v>
                </c:pt>
                <c:pt idx="46">
                  <c:v>7</c:v>
                </c:pt>
                <c:pt idx="47">
                  <c:v>7</c:v>
                </c:pt>
                <c:pt idx="48">
                  <c:v>9</c:v>
                </c:pt>
                <c:pt idx="49">
                  <c:v>33</c:v>
                </c:pt>
                <c:pt idx="50">
                  <c:v>18</c:v>
                </c:pt>
                <c:pt idx="51">
                  <c:v>16</c:v>
                </c:pt>
                <c:pt idx="52">
                  <c:v>6</c:v>
                </c:pt>
                <c:pt idx="53">
                  <c:v>20</c:v>
                </c:pt>
                <c:pt idx="54">
                  <c:v>15</c:v>
                </c:pt>
                <c:pt idx="55">
                  <c:v>17</c:v>
                </c:pt>
                <c:pt idx="56">
                  <c:v>8</c:v>
                </c:pt>
                <c:pt idx="57">
                  <c:v>18</c:v>
                </c:pt>
                <c:pt idx="58">
                  <c:v>13</c:v>
                </c:pt>
                <c:pt idx="59">
                  <c:v>7</c:v>
                </c:pt>
                <c:pt idx="60">
                  <c:v>18</c:v>
                </c:pt>
                <c:pt idx="61">
                  <c:v>48</c:v>
                </c:pt>
                <c:pt idx="62">
                  <c:v>34</c:v>
                </c:pt>
                <c:pt idx="63">
                  <c:v>16</c:v>
                </c:pt>
                <c:pt idx="64">
                  <c:v>9</c:v>
                </c:pt>
                <c:pt idx="65">
                  <c:v>36</c:v>
                </c:pt>
                <c:pt idx="66">
                  <c:v>34</c:v>
                </c:pt>
                <c:pt idx="67">
                  <c:v>22</c:v>
                </c:pt>
                <c:pt idx="68">
                  <c:v>29</c:v>
                </c:pt>
                <c:pt idx="69">
                  <c:v>24</c:v>
                </c:pt>
                <c:pt idx="70">
                  <c:v>25</c:v>
                </c:pt>
                <c:pt idx="71">
                  <c:v>24</c:v>
                </c:pt>
                <c:pt idx="72">
                  <c:v>24</c:v>
                </c:pt>
                <c:pt idx="73">
                  <c:v>82</c:v>
                </c:pt>
                <c:pt idx="74">
                  <c:v>47</c:v>
                </c:pt>
                <c:pt idx="75">
                  <c:v>32</c:v>
                </c:pt>
                <c:pt idx="76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0C-4D2E-B245-44B0AD0C81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2123263"/>
        <c:axId val="812122303"/>
      </c:lineChart>
      <c:catAx>
        <c:axId val="81212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2122303"/>
        <c:crosses val="autoZero"/>
        <c:auto val="1"/>
        <c:lblAlgn val="ctr"/>
        <c:lblOffset val="100"/>
        <c:noMultiLvlLbl val="0"/>
      </c:catAx>
      <c:valAx>
        <c:axId val="81212230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81212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[PROYECTO_DASHBOARD_EXCEL.xlsx]Tablas_Dinámicas_Dashboard!xEdadxSexo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Tablas_Dinámicas_Dashboard!$F$27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Tablas_Dinámicas_Dashboard!$E$28:$E$74</c:f>
              <c:multiLvlStrCache>
                <c:ptCount val="34"/>
                <c:lvl>
                  <c:pt idx="0">
                    <c:v>F</c:v>
                  </c:pt>
                  <c:pt idx="1">
                    <c:v>M</c:v>
                  </c:pt>
                  <c:pt idx="2">
                    <c:v>U</c:v>
                  </c:pt>
                  <c:pt idx="3">
                    <c:v>F</c:v>
                  </c:pt>
                  <c:pt idx="4">
                    <c:v>M</c:v>
                  </c:pt>
                  <c:pt idx="5">
                    <c:v>U</c:v>
                  </c:pt>
                  <c:pt idx="6">
                    <c:v>F</c:v>
                  </c:pt>
                  <c:pt idx="7">
                    <c:v>M</c:v>
                  </c:pt>
                  <c:pt idx="8">
                    <c:v>U</c:v>
                  </c:pt>
                  <c:pt idx="9">
                    <c:v>F</c:v>
                  </c:pt>
                  <c:pt idx="10">
                    <c:v>M</c:v>
                  </c:pt>
                  <c:pt idx="11">
                    <c:v>U</c:v>
                  </c:pt>
                  <c:pt idx="12">
                    <c:v>F</c:v>
                  </c:pt>
                  <c:pt idx="13">
                    <c:v>M</c:v>
                  </c:pt>
                  <c:pt idx="14">
                    <c:v>U</c:v>
                  </c:pt>
                  <c:pt idx="15">
                    <c:v>F</c:v>
                  </c:pt>
                  <c:pt idx="16">
                    <c:v>M</c:v>
                  </c:pt>
                  <c:pt idx="17">
                    <c:v>U</c:v>
                  </c:pt>
                  <c:pt idx="18">
                    <c:v>F</c:v>
                  </c:pt>
                  <c:pt idx="19">
                    <c:v>M</c:v>
                  </c:pt>
                  <c:pt idx="20">
                    <c:v>U</c:v>
                  </c:pt>
                  <c:pt idx="21">
                    <c:v>F</c:v>
                  </c:pt>
                  <c:pt idx="22">
                    <c:v>M</c:v>
                  </c:pt>
                  <c:pt idx="23">
                    <c:v>U</c:v>
                  </c:pt>
                  <c:pt idx="24">
                    <c:v>F</c:v>
                  </c:pt>
                  <c:pt idx="25">
                    <c:v>M</c:v>
                  </c:pt>
                  <c:pt idx="26">
                    <c:v>U</c:v>
                  </c:pt>
                  <c:pt idx="27">
                    <c:v>F</c:v>
                  </c:pt>
                  <c:pt idx="28">
                    <c:v>M</c:v>
                  </c:pt>
                  <c:pt idx="29">
                    <c:v>U</c:v>
                  </c:pt>
                  <c:pt idx="30">
                    <c:v>F</c:v>
                  </c:pt>
                  <c:pt idx="31">
                    <c:v>M</c:v>
                  </c:pt>
                  <c:pt idx="32">
                    <c:v>U</c:v>
                  </c:pt>
                  <c:pt idx="33">
                    <c:v>F</c:v>
                  </c:pt>
                </c:lvl>
                <c:lvl>
                  <c:pt idx="0">
                    <c:v>13-17</c:v>
                  </c:pt>
                  <c:pt idx="3">
                    <c:v>18-22</c:v>
                  </c:pt>
                  <c:pt idx="6">
                    <c:v>23-27</c:v>
                  </c:pt>
                  <c:pt idx="9">
                    <c:v>28-32</c:v>
                  </c:pt>
                  <c:pt idx="12">
                    <c:v>33-37</c:v>
                  </c:pt>
                  <c:pt idx="15">
                    <c:v>38-42</c:v>
                  </c:pt>
                  <c:pt idx="18">
                    <c:v>43-47</c:v>
                  </c:pt>
                  <c:pt idx="21">
                    <c:v>48-52</c:v>
                  </c:pt>
                  <c:pt idx="24">
                    <c:v>53-57</c:v>
                  </c:pt>
                  <c:pt idx="27">
                    <c:v>58-62</c:v>
                  </c:pt>
                  <c:pt idx="30">
                    <c:v>63-67</c:v>
                  </c:pt>
                  <c:pt idx="33">
                    <c:v>68-72</c:v>
                  </c:pt>
                </c:lvl>
              </c:multiLvlStrCache>
            </c:multiLvlStrRef>
          </c:cat>
          <c:val>
            <c:numRef>
              <c:f>Tablas_Dinámicas_Dashboard!$F$28:$F$74</c:f>
              <c:numCache>
                <c:formatCode>#,##0</c:formatCode>
                <c:ptCount val="34"/>
                <c:pt idx="0">
                  <c:v>19</c:v>
                </c:pt>
                <c:pt idx="1">
                  <c:v>49</c:v>
                </c:pt>
                <c:pt idx="2">
                  <c:v>4</c:v>
                </c:pt>
                <c:pt idx="3">
                  <c:v>61</c:v>
                </c:pt>
                <c:pt idx="4">
                  <c:v>131</c:v>
                </c:pt>
                <c:pt idx="5">
                  <c:v>12</c:v>
                </c:pt>
                <c:pt idx="6">
                  <c:v>59</c:v>
                </c:pt>
                <c:pt idx="7">
                  <c:v>79</c:v>
                </c:pt>
                <c:pt idx="8">
                  <c:v>12</c:v>
                </c:pt>
                <c:pt idx="9">
                  <c:v>43</c:v>
                </c:pt>
                <c:pt idx="10">
                  <c:v>66</c:v>
                </c:pt>
                <c:pt idx="11">
                  <c:v>9</c:v>
                </c:pt>
                <c:pt idx="12">
                  <c:v>21</c:v>
                </c:pt>
                <c:pt idx="13">
                  <c:v>53</c:v>
                </c:pt>
                <c:pt idx="14">
                  <c:v>2</c:v>
                </c:pt>
                <c:pt idx="15">
                  <c:v>31</c:v>
                </c:pt>
                <c:pt idx="16">
                  <c:v>44</c:v>
                </c:pt>
                <c:pt idx="17">
                  <c:v>7</c:v>
                </c:pt>
                <c:pt idx="18">
                  <c:v>70</c:v>
                </c:pt>
                <c:pt idx="19">
                  <c:v>69</c:v>
                </c:pt>
                <c:pt idx="20">
                  <c:v>11</c:v>
                </c:pt>
                <c:pt idx="21">
                  <c:v>75</c:v>
                </c:pt>
                <c:pt idx="22">
                  <c:v>74</c:v>
                </c:pt>
                <c:pt idx="23">
                  <c:v>9</c:v>
                </c:pt>
                <c:pt idx="24">
                  <c:v>55</c:v>
                </c:pt>
                <c:pt idx="25">
                  <c:v>50</c:v>
                </c:pt>
                <c:pt idx="26">
                  <c:v>9</c:v>
                </c:pt>
                <c:pt idx="27">
                  <c:v>12</c:v>
                </c:pt>
                <c:pt idx="28">
                  <c:v>17</c:v>
                </c:pt>
                <c:pt idx="29">
                  <c:v>3</c:v>
                </c:pt>
                <c:pt idx="30">
                  <c:v>4</c:v>
                </c:pt>
                <c:pt idx="31">
                  <c:v>7</c:v>
                </c:pt>
                <c:pt idx="32">
                  <c:v>1</c:v>
                </c:pt>
                <c:pt idx="3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BA3-8CCA-BBF8D7CF5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1124984975"/>
        <c:axId val="1124984495"/>
      </c:barChart>
      <c:catAx>
        <c:axId val="112498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4984495"/>
        <c:crosses val="autoZero"/>
        <c:auto val="1"/>
        <c:lblAlgn val="ctr"/>
        <c:lblOffset val="100"/>
        <c:noMultiLvlLbl val="0"/>
      </c:catAx>
      <c:valAx>
        <c:axId val="112498449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1249849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[PROYECTO_DASHBOARD_EXCEL.xlsx]Tablas_Dinámicas_Dashboard!xMembresía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Tablas_Dinámicas_Dashboard!$C$8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Tablas_Dinámicas_Dashboard!$B$9:$B$22</c:f>
              <c:strCache>
                <c:ptCount val="13"/>
                <c:pt idx="0">
                  <c:v>CUOTA MENSUAL</c:v>
                </c:pt>
                <c:pt idx="1">
                  <c:v>CUOTA FAMILIAR</c:v>
                </c:pt>
                <c:pt idx="2">
                  <c:v>CUOTA TERCER FAMILIAR</c:v>
                </c:pt>
                <c:pt idx="3">
                  <c:v>CUOTA FUNDADOR FAMILIAR</c:v>
                </c:pt>
                <c:pt idx="4">
                  <c:v>CUOTA YOGA + GYM FAMILIAR</c:v>
                </c:pt>
                <c:pt idx="5">
                  <c:v>CUOTA YOGA-PILATES</c:v>
                </c:pt>
                <c:pt idx="6">
                  <c:v>CUOTA YOGA + GYM</c:v>
                </c:pt>
                <c:pt idx="7">
                  <c:v>CUOTA FUNDADOR</c:v>
                </c:pt>
                <c:pt idx="8">
                  <c:v>CUOTA FUNDADOR + YOGA</c:v>
                </c:pt>
                <c:pt idx="9">
                  <c:v>CUOTA CUARTO FAMILIAR</c:v>
                </c:pt>
                <c:pt idx="10">
                  <c:v>CUOTA TERCER FAMILIAR FUNDADOR</c:v>
                </c:pt>
                <c:pt idx="11">
                  <c:v>CUOTA CUARTO FAMILIAR FUNDADOR</c:v>
                </c:pt>
                <c:pt idx="12">
                  <c:v>CUOTA YOGA SOLO LUNES</c:v>
                </c:pt>
              </c:strCache>
            </c:strRef>
          </c:cat>
          <c:val>
            <c:numRef>
              <c:f>Tablas_Dinámicas_Dashboard!$C$9:$C$22</c:f>
              <c:numCache>
                <c:formatCode>#,##0</c:formatCode>
                <c:ptCount val="13"/>
                <c:pt idx="0">
                  <c:v>536</c:v>
                </c:pt>
                <c:pt idx="1">
                  <c:v>461</c:v>
                </c:pt>
                <c:pt idx="2">
                  <c:v>62</c:v>
                </c:pt>
                <c:pt idx="3">
                  <c:v>50</c:v>
                </c:pt>
                <c:pt idx="4">
                  <c:v>26</c:v>
                </c:pt>
                <c:pt idx="5">
                  <c:v>11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1-4D83-BC3E-E14B1EE59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6375872"/>
        <c:axId val="1706373472"/>
      </c:barChart>
      <c:catAx>
        <c:axId val="170637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6373472"/>
        <c:crosses val="autoZero"/>
        <c:auto val="1"/>
        <c:lblAlgn val="ctr"/>
        <c:lblOffset val="100"/>
        <c:noMultiLvlLbl val="0"/>
      </c:catAx>
      <c:valAx>
        <c:axId val="170637347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70637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[PROYECTO_DASHBOARD_EXCEL.xlsx]Tablas_Dinámicas_Dashboard!xSexo</c:name>
    <c:fmtId val="0"/>
  </c:pivotSource>
  <c:chart>
    <c:autoTitleDeleted val="1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4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4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Tablas_Dinámicas_Dashboard!$I$40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5A-489F-AF93-C99FF3CD0F19}"/>
              </c:ext>
            </c:extLst>
          </c:dPt>
          <c:dPt>
            <c:idx val="1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5A-489F-AF93-C99FF3CD0F19}"/>
              </c:ext>
            </c:extLst>
          </c:dPt>
          <c:dPt>
            <c:idx val="2"/>
            <c:bubble3D val="0"/>
            <c:spPr>
              <a:solidFill>
                <a:schemeClr val="accent4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5A-489F-AF93-C99FF3CD0F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Tablas_Dinámicas_Dashboard!$H$41:$H$44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U</c:v>
                </c:pt>
              </c:strCache>
            </c:strRef>
          </c:cat>
          <c:val>
            <c:numRef>
              <c:f>Tablas_Dinámicas_Dashboard!$I$41:$I$44</c:f>
              <c:numCache>
                <c:formatCode>#,##0</c:formatCode>
                <c:ptCount val="3"/>
                <c:pt idx="0">
                  <c:v>452</c:v>
                </c:pt>
                <c:pt idx="1">
                  <c:v>639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6-48E9-AE21-EB810CA23F0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[PROYECTO_DASHBOARD_EXCEL.xlsx]Tablas_Dinámicas_Dashboard!xZIP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Tablas_Dinámicas_Dashboard!$C$118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Tablas_Dinámicas_Dashboard!$B$119:$B$124</c:f>
              <c:strCache>
                <c:ptCount val="5"/>
                <c:pt idx="0">
                  <c:v>28914</c:v>
                </c:pt>
                <c:pt idx="1">
                  <c:v>28918</c:v>
                </c:pt>
                <c:pt idx="2">
                  <c:v>28913</c:v>
                </c:pt>
                <c:pt idx="3">
                  <c:v>28911</c:v>
                </c:pt>
                <c:pt idx="4">
                  <c:v>28915</c:v>
                </c:pt>
              </c:strCache>
            </c:strRef>
          </c:cat>
          <c:val>
            <c:numRef>
              <c:f>Tablas_Dinámicas_Dashboard!$C$119:$C$124</c:f>
              <c:numCache>
                <c:formatCode>#,##0</c:formatCode>
                <c:ptCount val="5"/>
                <c:pt idx="0">
                  <c:v>1021</c:v>
                </c:pt>
                <c:pt idx="1">
                  <c:v>22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2-4494-80F3-69A38B5AB5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927"/>
        <c:axId val="1621007"/>
      </c:barChart>
      <c:catAx>
        <c:axId val="16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1007"/>
        <c:crosses val="autoZero"/>
        <c:auto val="1"/>
        <c:lblAlgn val="ctr"/>
        <c:lblOffset val="100"/>
        <c:noMultiLvlLbl val="0"/>
      </c:catAx>
      <c:valAx>
        <c:axId val="162100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2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pPr>
            <a:solidFill>
              <a:srgbClr val="FF0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100371850108028E-2"/>
          <c:y val="8.5700312749415086E-2"/>
          <c:w val="0.9284457811156851"/>
          <c:h val="0.75480690856767552"/>
        </c:manualLayout>
      </c:layout>
      <c:lineChart>
        <c:grouping val="standard"/>
        <c:varyColors val="0"/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5660447"/>
        <c:axId val="225560431"/>
      </c:lineChart>
      <c:catAx>
        <c:axId val="22566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5560431"/>
        <c:crosses val="autoZero"/>
        <c:auto val="1"/>
        <c:lblAlgn val="ctr"/>
        <c:lblOffset val="100"/>
        <c:noMultiLvlLbl val="0"/>
      </c:catAx>
      <c:valAx>
        <c:axId val="22556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2554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566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rgbClr val="FF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rgbClr val="FF0000"/>
          </a:solidFill>
          <a:ln w="19050">
            <a:solidFill>
              <a:schemeClr val="tx1">
                <a:alpha val="69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 w="19050">
            <a:solidFill>
              <a:schemeClr val="tx1">
                <a:alpha val="69000"/>
              </a:schemeClr>
            </a:solidFill>
          </a:ln>
          <a:effectLst/>
        </c:spPr>
      </c:pivotFmt>
      <c:pivotFmt>
        <c:idx val="7"/>
        <c:spPr>
          <a:solidFill>
            <a:srgbClr val="FF0000"/>
          </a:solidFill>
          <a:ln w="19050">
            <a:solidFill>
              <a:schemeClr val="tx1">
                <a:alpha val="69000"/>
              </a:schemeClr>
            </a:solidFill>
          </a:ln>
          <a:effectLst/>
        </c:spPr>
      </c:pivotFmt>
      <c:pivotFmt>
        <c:idx val="8"/>
        <c:spPr>
          <a:solidFill>
            <a:srgbClr val="FF0000"/>
          </a:solidFill>
          <a:ln w="19050">
            <a:solidFill>
              <a:schemeClr val="tx1">
                <a:alpha val="69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1085472"/>
        <c:axId val="1921497312"/>
      </c:barChart>
      <c:valAx>
        <c:axId val="19214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3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1085472"/>
        <c:crosses val="autoZero"/>
        <c:crossBetween val="between"/>
        <c:majorUnit val="300"/>
      </c:valAx>
      <c:catAx>
        <c:axId val="19210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23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149731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[PROYECTO_DASHBOARD_EXCEL.xlsx]Tablas_Dinámicas_Dashboard!xEdadxSexo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33951702639112E-2"/>
          <c:y val="9.0759075907590761E-2"/>
          <c:w val="0.93679424780640286"/>
          <c:h val="0.53182544632415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Tablas_Dinámicas_Dashboard!$F$27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Tablas_Dinámicas_Dashboard!$E$28:$E$74</c:f>
              <c:multiLvlStrCache>
                <c:ptCount val="34"/>
                <c:lvl>
                  <c:pt idx="0">
                    <c:v>F</c:v>
                  </c:pt>
                  <c:pt idx="1">
                    <c:v>M</c:v>
                  </c:pt>
                  <c:pt idx="2">
                    <c:v>U</c:v>
                  </c:pt>
                  <c:pt idx="3">
                    <c:v>F</c:v>
                  </c:pt>
                  <c:pt idx="4">
                    <c:v>M</c:v>
                  </c:pt>
                  <c:pt idx="5">
                    <c:v>U</c:v>
                  </c:pt>
                  <c:pt idx="6">
                    <c:v>F</c:v>
                  </c:pt>
                  <c:pt idx="7">
                    <c:v>M</c:v>
                  </c:pt>
                  <c:pt idx="8">
                    <c:v>U</c:v>
                  </c:pt>
                  <c:pt idx="9">
                    <c:v>F</c:v>
                  </c:pt>
                  <c:pt idx="10">
                    <c:v>M</c:v>
                  </c:pt>
                  <c:pt idx="11">
                    <c:v>U</c:v>
                  </c:pt>
                  <c:pt idx="12">
                    <c:v>F</c:v>
                  </c:pt>
                  <c:pt idx="13">
                    <c:v>M</c:v>
                  </c:pt>
                  <c:pt idx="14">
                    <c:v>U</c:v>
                  </c:pt>
                  <c:pt idx="15">
                    <c:v>F</c:v>
                  </c:pt>
                  <c:pt idx="16">
                    <c:v>M</c:v>
                  </c:pt>
                  <c:pt idx="17">
                    <c:v>U</c:v>
                  </c:pt>
                  <c:pt idx="18">
                    <c:v>F</c:v>
                  </c:pt>
                  <c:pt idx="19">
                    <c:v>M</c:v>
                  </c:pt>
                  <c:pt idx="20">
                    <c:v>U</c:v>
                  </c:pt>
                  <c:pt idx="21">
                    <c:v>F</c:v>
                  </c:pt>
                  <c:pt idx="22">
                    <c:v>M</c:v>
                  </c:pt>
                  <c:pt idx="23">
                    <c:v>U</c:v>
                  </c:pt>
                  <c:pt idx="24">
                    <c:v>F</c:v>
                  </c:pt>
                  <c:pt idx="25">
                    <c:v>M</c:v>
                  </c:pt>
                  <c:pt idx="26">
                    <c:v>U</c:v>
                  </c:pt>
                  <c:pt idx="27">
                    <c:v>F</c:v>
                  </c:pt>
                  <c:pt idx="28">
                    <c:v>M</c:v>
                  </c:pt>
                  <c:pt idx="29">
                    <c:v>U</c:v>
                  </c:pt>
                  <c:pt idx="30">
                    <c:v>F</c:v>
                  </c:pt>
                  <c:pt idx="31">
                    <c:v>M</c:v>
                  </c:pt>
                  <c:pt idx="32">
                    <c:v>U</c:v>
                  </c:pt>
                  <c:pt idx="33">
                    <c:v>F</c:v>
                  </c:pt>
                </c:lvl>
                <c:lvl>
                  <c:pt idx="0">
                    <c:v>13-17</c:v>
                  </c:pt>
                  <c:pt idx="3">
                    <c:v>18-22</c:v>
                  </c:pt>
                  <c:pt idx="6">
                    <c:v>23-27</c:v>
                  </c:pt>
                  <c:pt idx="9">
                    <c:v>28-32</c:v>
                  </c:pt>
                  <c:pt idx="12">
                    <c:v>33-37</c:v>
                  </c:pt>
                  <c:pt idx="15">
                    <c:v>38-42</c:v>
                  </c:pt>
                  <c:pt idx="18">
                    <c:v>43-47</c:v>
                  </c:pt>
                  <c:pt idx="21">
                    <c:v>48-52</c:v>
                  </c:pt>
                  <c:pt idx="24">
                    <c:v>53-57</c:v>
                  </c:pt>
                  <c:pt idx="27">
                    <c:v>58-62</c:v>
                  </c:pt>
                  <c:pt idx="30">
                    <c:v>63-67</c:v>
                  </c:pt>
                  <c:pt idx="33">
                    <c:v>68-72</c:v>
                  </c:pt>
                </c:lvl>
              </c:multiLvlStrCache>
            </c:multiLvlStrRef>
          </c:cat>
          <c:val>
            <c:numRef>
              <c:f>Tablas_Dinámicas_Dashboard!$F$28:$F$74</c:f>
              <c:numCache>
                <c:formatCode>#,##0</c:formatCode>
                <c:ptCount val="34"/>
                <c:pt idx="0">
                  <c:v>19</c:v>
                </c:pt>
                <c:pt idx="1">
                  <c:v>49</c:v>
                </c:pt>
                <c:pt idx="2">
                  <c:v>4</c:v>
                </c:pt>
                <c:pt idx="3">
                  <c:v>61</c:v>
                </c:pt>
                <c:pt idx="4">
                  <c:v>131</c:v>
                </c:pt>
                <c:pt idx="5">
                  <c:v>12</c:v>
                </c:pt>
                <c:pt idx="6">
                  <c:v>59</c:v>
                </c:pt>
                <c:pt idx="7">
                  <c:v>79</c:v>
                </c:pt>
                <c:pt idx="8">
                  <c:v>12</c:v>
                </c:pt>
                <c:pt idx="9">
                  <c:v>43</c:v>
                </c:pt>
                <c:pt idx="10">
                  <c:v>66</c:v>
                </c:pt>
                <c:pt idx="11">
                  <c:v>9</c:v>
                </c:pt>
                <c:pt idx="12">
                  <c:v>21</c:v>
                </c:pt>
                <c:pt idx="13">
                  <c:v>53</c:v>
                </c:pt>
                <c:pt idx="14">
                  <c:v>2</c:v>
                </c:pt>
                <c:pt idx="15">
                  <c:v>31</c:v>
                </c:pt>
                <c:pt idx="16">
                  <c:v>44</c:v>
                </c:pt>
                <c:pt idx="17">
                  <c:v>7</c:v>
                </c:pt>
                <c:pt idx="18">
                  <c:v>70</c:v>
                </c:pt>
                <c:pt idx="19">
                  <c:v>69</c:v>
                </c:pt>
                <c:pt idx="20">
                  <c:v>11</c:v>
                </c:pt>
                <c:pt idx="21">
                  <c:v>75</c:v>
                </c:pt>
                <c:pt idx="22">
                  <c:v>74</c:v>
                </c:pt>
                <c:pt idx="23">
                  <c:v>9</c:v>
                </c:pt>
                <c:pt idx="24">
                  <c:v>55</c:v>
                </c:pt>
                <c:pt idx="25">
                  <c:v>50</c:v>
                </c:pt>
                <c:pt idx="26">
                  <c:v>9</c:v>
                </c:pt>
                <c:pt idx="27">
                  <c:v>12</c:v>
                </c:pt>
                <c:pt idx="28">
                  <c:v>17</c:v>
                </c:pt>
                <c:pt idx="29">
                  <c:v>3</c:v>
                </c:pt>
                <c:pt idx="30">
                  <c:v>4</c:v>
                </c:pt>
                <c:pt idx="31">
                  <c:v>7</c:v>
                </c:pt>
                <c:pt idx="32">
                  <c:v>1</c:v>
                </c:pt>
                <c:pt idx="3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8-4524-8D39-109F6C2A5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1124984975"/>
        <c:axId val="1124984495"/>
      </c:barChart>
      <c:catAx>
        <c:axId val="112498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4984495"/>
        <c:crosses val="autoZero"/>
        <c:auto val="1"/>
        <c:lblAlgn val="ctr"/>
        <c:lblOffset val="100"/>
        <c:noMultiLvlLbl val="0"/>
      </c:catAx>
      <c:valAx>
        <c:axId val="112498449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1249849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[PROYECTO_DASHBOARD_EXCEL.xlsx]Tablas_Dinámicas_Dashboard!xSexo</c:name>
    <c:fmtId val="8"/>
  </c:pivotSource>
  <c:chart>
    <c:autoTitleDeleted val="1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4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6601528640303083"/>
          <c:y val="0.23437124785935368"/>
          <c:w val="0.28168222991278796"/>
          <c:h val="0.64319684971812252"/>
        </c:manualLayout>
      </c:layout>
      <c:pieChart>
        <c:varyColors val="1"/>
        <c:ser>
          <c:idx val="0"/>
          <c:order val="0"/>
          <c:tx>
            <c:strRef>
              <c:f>Tablas_Dinámicas_Dashboard!$I$40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71-45DD-BA56-E8C0F84D70C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71-45DD-BA56-E8C0F84D70C5}"/>
              </c:ext>
            </c:extLst>
          </c:dPt>
          <c:dPt>
            <c:idx val="2"/>
            <c:bubble3D val="0"/>
            <c:spPr>
              <a:solidFill>
                <a:schemeClr val="accent4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71-45DD-BA56-E8C0F84D70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Tablas_Dinámicas_Dashboard!$H$41:$H$44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U</c:v>
                </c:pt>
              </c:strCache>
            </c:strRef>
          </c:cat>
          <c:val>
            <c:numRef>
              <c:f>Tablas_Dinámicas_Dashboard!$I$41:$I$44</c:f>
              <c:numCache>
                <c:formatCode>#,##0</c:formatCode>
                <c:ptCount val="3"/>
                <c:pt idx="0">
                  <c:v>452</c:v>
                </c:pt>
                <c:pt idx="1">
                  <c:v>639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71-45DD-BA56-E8C0F84D70C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Outliers: Edad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Outliers: Edad</a:t>
          </a:r>
        </a:p>
      </cx:txPr>
    </cx:title>
    <cx:plotArea>
      <cx:plotAreaRegion>
        <cx:series layoutId="boxWhisker" uniqueId="{F7E46137-6573-41FE-8B29-96DC87911C49}">
          <cx:tx>
            <cx:txData>
              <cx:f>_xlchart.v1.0</cx:f>
              <cx:v>Edad Años</cx:v>
            </cx:txData>
          </cx:tx>
          <cx:dataLabels pos="t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678180</xdr:colOff>
      <xdr:row>23</xdr:row>
      <xdr:rowOff>148590</xdr:rowOff>
    </xdr:from>
    <xdr:to>
      <xdr:col>26</xdr:col>
      <xdr:colOff>529590</xdr:colOff>
      <xdr:row>39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CEFFA7-E0E6-302C-BE14-D4997824C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666750</xdr:colOff>
      <xdr:row>43</xdr:row>
      <xdr:rowOff>87630</xdr:rowOff>
    </xdr:from>
    <xdr:to>
      <xdr:col>26</xdr:col>
      <xdr:colOff>552450</xdr:colOff>
      <xdr:row>58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8137D1-8697-AA60-03A4-8C36D249B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278130</xdr:colOff>
      <xdr:row>6</xdr:row>
      <xdr:rowOff>171450</xdr:rowOff>
    </xdr:from>
    <xdr:to>
      <xdr:col>12</xdr:col>
      <xdr:colOff>152400</xdr:colOff>
      <xdr:row>21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15F4E62-4711-24E8-7D50-4696F9006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712470</xdr:colOff>
      <xdr:row>59</xdr:row>
      <xdr:rowOff>83820</xdr:rowOff>
    </xdr:from>
    <xdr:to>
      <xdr:col>17</xdr:col>
      <xdr:colOff>529590</xdr:colOff>
      <xdr:row>74</xdr:row>
      <xdr:rowOff>83820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A316D43-43FB-835A-B540-3DF5C5FCE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491490</xdr:colOff>
      <xdr:row>116</xdr:row>
      <xdr:rowOff>0</xdr:rowOff>
    </xdr:from>
    <xdr:to>
      <xdr:col>7</xdr:col>
      <xdr:colOff>807720</xdr:colOff>
      <xdr:row>131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7E0E4B7-10F5-7DF6-2495-D68913245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579120</xdr:colOff>
      <xdr:row>23</xdr:row>
      <xdr:rowOff>118110</xdr:rowOff>
    </xdr:from>
    <xdr:to>
      <xdr:col>11</xdr:col>
      <xdr:colOff>556260</xdr:colOff>
      <xdr:row>44</xdr:row>
      <xdr:rowOff>87630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emberships">
              <a:extLst>
                <a:ext uri="{FF2B5EF4-FFF2-40B4-BE49-F238E27FC236}">
                  <a16:creationId xmlns:a16="http://schemas.microsoft.com/office/drawing/2014/main" id="{6441378B-B729-F855-7306-DBE8BDF2BC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mbership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8720" y="4324350"/>
              <a:ext cx="208788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621030</xdr:colOff>
      <xdr:row>45</xdr:row>
      <xdr:rowOff>38101</xdr:rowOff>
    </xdr:from>
    <xdr:to>
      <xdr:col>11</xdr:col>
      <xdr:colOff>472440</xdr:colOff>
      <xdr:row>49</xdr:row>
      <xdr:rowOff>11430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Gender">
              <a:extLst>
                <a:ext uri="{FF2B5EF4-FFF2-40B4-BE49-F238E27FC236}">
                  <a16:creationId xmlns:a16="http://schemas.microsoft.com/office/drawing/2014/main" id="{26B8EE5B-CD6B-D67D-2361-FFEEA01F49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50630" y="8267701"/>
              <a:ext cx="1962150" cy="704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628650</xdr:colOff>
      <xdr:row>50</xdr:row>
      <xdr:rowOff>99061</xdr:rowOff>
    </xdr:from>
    <xdr:to>
      <xdr:col>11</xdr:col>
      <xdr:colOff>346710</xdr:colOff>
      <xdr:row>60</xdr:row>
      <xdr:rowOff>64771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Edad Años">
              <a:extLst>
                <a:ext uri="{FF2B5EF4-FFF2-40B4-BE49-F238E27FC236}">
                  <a16:creationId xmlns:a16="http://schemas.microsoft.com/office/drawing/2014/main" id="{9011B16A-5628-4618-BABB-4387F0B27A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ad Añ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58250" y="9243061"/>
              <a:ext cx="1828800" cy="1794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647700</xdr:colOff>
      <xdr:row>61</xdr:row>
      <xdr:rowOff>22860</xdr:rowOff>
    </xdr:from>
    <xdr:to>
      <xdr:col>11</xdr:col>
      <xdr:colOff>365760</xdr:colOff>
      <xdr:row>69</xdr:row>
      <xdr:rowOff>102870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año alta">
              <a:extLst>
                <a:ext uri="{FF2B5EF4-FFF2-40B4-BE49-F238E27FC236}">
                  <a16:creationId xmlns:a16="http://schemas.microsoft.com/office/drawing/2014/main" id="{89E2FD66-3371-506D-F1A3-F9C1854C93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al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7300" y="11178540"/>
              <a:ext cx="1828800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685800</xdr:colOff>
      <xdr:row>70</xdr:row>
      <xdr:rowOff>72391</xdr:rowOff>
    </xdr:from>
    <xdr:to>
      <xdr:col>11</xdr:col>
      <xdr:colOff>403860</xdr:colOff>
      <xdr:row>78</xdr:row>
      <xdr:rowOff>137161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mes alta">
              <a:extLst>
                <a:ext uri="{FF2B5EF4-FFF2-40B4-BE49-F238E27FC236}">
                  <a16:creationId xmlns:a16="http://schemas.microsoft.com/office/drawing/2014/main" id="{3075CB22-4E34-0571-1483-1154E2223E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al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15400" y="12873991"/>
              <a:ext cx="1828800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</xdr:colOff>
      <xdr:row>34</xdr:row>
      <xdr:rowOff>158021</xdr:rowOff>
    </xdr:from>
    <xdr:to>
      <xdr:col>10</xdr:col>
      <xdr:colOff>737715</xdr:colOff>
      <xdr:row>48</xdr:row>
      <xdr:rowOff>162394</xdr:rowOff>
    </xdr:to>
    <xdr:sp macro="" textlink="Tablas_Dinámicas_Dashboard!O5">
      <xdr:nvSpPr>
        <xdr:cNvPr id="2" name="Rectángulo redondeado 1">
          <a:extLst>
            <a:ext uri="{FF2B5EF4-FFF2-40B4-BE49-F238E27FC236}">
              <a16:creationId xmlns:a16="http://schemas.microsoft.com/office/drawing/2014/main" id="{1E007CDB-C8EA-4815-B688-BBF921F2E255}"/>
            </a:ext>
          </a:extLst>
        </xdr:cNvPr>
        <xdr:cNvSpPr/>
      </xdr:nvSpPr>
      <xdr:spPr>
        <a:xfrm>
          <a:off x="3173126" y="6316480"/>
          <a:ext cx="5496884" cy="2540209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ABCF695-0E68-4D14-B3B0-0C2BFF7E0FC3}" type="TxLink">
            <a:rPr lang="en-US" sz="1800" b="0" i="0" u="none" strike="noStrike">
              <a:solidFill>
                <a:srgbClr val="000000"/>
              </a:solidFill>
              <a:effectLst/>
              <a:latin typeface="Aptos Narrow"/>
            </a:rPr>
            <a:pPr algn="l"/>
            <a:t>Altas en función del sexo</a:t>
          </a:fld>
          <a:endParaRPr lang="es-ES_tradnl" sz="1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</xdr:col>
      <xdr:colOff>161199</xdr:colOff>
      <xdr:row>0</xdr:row>
      <xdr:rowOff>48444</xdr:rowOff>
    </xdr:from>
    <xdr:to>
      <xdr:col>8</xdr:col>
      <xdr:colOff>412024</xdr:colOff>
      <xdr:row>6</xdr:row>
      <xdr:rowOff>37476</xdr:rowOff>
    </xdr:to>
    <xdr:sp macro="" textlink="Tablas_Dinámicas_Dashboard!B5">
      <xdr:nvSpPr>
        <xdr:cNvPr id="3" name="Rectángulo redondeado 2">
          <a:extLst>
            <a:ext uri="{FF2B5EF4-FFF2-40B4-BE49-F238E27FC236}">
              <a16:creationId xmlns:a16="http://schemas.microsoft.com/office/drawing/2014/main" id="{6FD519CD-3F4A-403A-9ACE-0AEF441221D8}"/>
            </a:ext>
          </a:extLst>
        </xdr:cNvPr>
        <xdr:cNvSpPr/>
      </xdr:nvSpPr>
      <xdr:spPr>
        <a:xfrm>
          <a:off x="3334117" y="410706"/>
          <a:ext cx="3423743" cy="1075819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9629415D-3B85-4901-BE2A-42ABE86F3208}" type="TxLink">
            <a:rPr lang="en-US" sz="4000" b="0" i="0" u="none" strike="noStrike">
              <a:solidFill>
                <a:srgbClr val="000000"/>
              </a:solidFill>
              <a:effectLst/>
              <a:latin typeface="Aptos Narrow"/>
            </a:rPr>
            <a:pPr algn="ctr"/>
            <a:t> 1.170 </a:t>
          </a:fld>
          <a:endParaRPr lang="en-US" sz="4000" b="0" i="0" u="none" strike="noStrike">
            <a:solidFill>
              <a:srgbClr val="FF0000"/>
            </a:solidFill>
            <a:effectLst/>
            <a:latin typeface="Aptos Narrow"/>
          </a:endParaRPr>
        </a:p>
      </xdr:txBody>
    </xdr:sp>
    <xdr:clientData/>
  </xdr:twoCellAnchor>
  <xdr:twoCellAnchor>
    <xdr:from>
      <xdr:col>9</xdr:col>
      <xdr:colOff>676274</xdr:colOff>
      <xdr:row>0</xdr:row>
      <xdr:rowOff>56156</xdr:rowOff>
    </xdr:from>
    <xdr:to>
      <xdr:col>14</xdr:col>
      <xdr:colOff>330199</xdr:colOff>
      <xdr:row>5</xdr:row>
      <xdr:rowOff>162394</xdr:rowOff>
    </xdr:to>
    <xdr:sp macro="" textlink="Tablas_Dinámicas_Dashboard!D5">
      <xdr:nvSpPr>
        <xdr:cNvPr id="4" name="Rectángulo redondeado 3">
          <a:extLst>
            <a:ext uri="{FF2B5EF4-FFF2-40B4-BE49-F238E27FC236}">
              <a16:creationId xmlns:a16="http://schemas.microsoft.com/office/drawing/2014/main" id="{6827AFFF-AB3A-4E02-8E52-1D7AF5205230}"/>
            </a:ext>
          </a:extLst>
        </xdr:cNvPr>
        <xdr:cNvSpPr/>
      </xdr:nvSpPr>
      <xdr:spPr>
        <a:xfrm>
          <a:off x="7815340" y="418418"/>
          <a:ext cx="3620072" cy="1011894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F938D6FB-DBC6-4E95-9F9F-4B02248A2CE6}" type="TxLink">
            <a:rPr lang="en-US" sz="4000" b="0" i="0" u="none" strike="noStrike">
              <a:solidFill>
                <a:srgbClr val="000000"/>
              </a:solidFill>
              <a:effectLst/>
              <a:latin typeface="Aptos Narrow"/>
            </a:rPr>
            <a:pPr algn="ctr"/>
            <a:t> 59.290 € </a:t>
          </a:fld>
          <a:endParaRPr lang="en-US" sz="4000" b="0" i="0" u="none" strike="noStrike">
            <a:solidFill>
              <a:srgbClr val="FF0000"/>
            </a:solidFill>
            <a:effectLst/>
            <a:latin typeface="Aptos Narrow"/>
          </a:endParaRPr>
        </a:p>
      </xdr:txBody>
    </xdr:sp>
    <xdr:clientData/>
  </xdr:twoCellAnchor>
  <xdr:twoCellAnchor>
    <xdr:from>
      <xdr:col>15</xdr:col>
      <xdr:colOff>393700</xdr:colOff>
      <xdr:row>0</xdr:row>
      <xdr:rowOff>46630</xdr:rowOff>
    </xdr:from>
    <xdr:to>
      <xdr:col>19</xdr:col>
      <xdr:colOff>698500</xdr:colOff>
      <xdr:row>6</xdr:row>
      <xdr:rowOff>0</xdr:rowOff>
    </xdr:to>
    <xdr:sp macro="" textlink="Tablas_Dinámicas_Dashboard!F5">
      <xdr:nvSpPr>
        <xdr:cNvPr id="5" name="Rectángulo redondeado 4">
          <a:extLst>
            <a:ext uri="{FF2B5EF4-FFF2-40B4-BE49-F238E27FC236}">
              <a16:creationId xmlns:a16="http://schemas.microsoft.com/office/drawing/2014/main" id="{21C89879-62E3-4CBB-A567-57233D78C4F0}"/>
            </a:ext>
          </a:extLst>
        </xdr:cNvPr>
        <xdr:cNvSpPr/>
      </xdr:nvSpPr>
      <xdr:spPr>
        <a:xfrm>
          <a:off x="12292143" y="408892"/>
          <a:ext cx="3477718" cy="1040157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022F8046-2441-456E-8672-E6F73AA98963}" type="TxLink">
            <a:rPr lang="en-US" sz="4000" b="0" i="0" u="none" strike="noStrike">
              <a:solidFill>
                <a:srgbClr val="000000"/>
              </a:solidFill>
              <a:effectLst/>
              <a:latin typeface="Aptos Narrow"/>
            </a:rPr>
            <a:pPr algn="ctr"/>
            <a:t> 32 </a:t>
          </a:fld>
          <a:endParaRPr lang="en-US" sz="4000" b="0" i="0" u="none" strike="noStrike">
            <a:solidFill>
              <a:srgbClr val="FF0000"/>
            </a:solidFill>
            <a:effectLst/>
            <a:latin typeface="Aptos Narrow"/>
          </a:endParaRPr>
        </a:p>
      </xdr:txBody>
    </xdr:sp>
    <xdr:clientData/>
  </xdr:twoCellAnchor>
  <xdr:twoCellAnchor>
    <xdr:from>
      <xdr:col>4</xdr:col>
      <xdr:colOff>37019</xdr:colOff>
      <xdr:row>6</xdr:row>
      <xdr:rowOff>124925</xdr:rowOff>
    </xdr:from>
    <xdr:to>
      <xdr:col>25</xdr:col>
      <xdr:colOff>256083</xdr:colOff>
      <xdr:row>21</xdr:row>
      <xdr:rowOff>58088</xdr:rowOff>
    </xdr:to>
    <xdr:sp macro="" textlink="Tablas_Dinámicas_Dashboard!O3">
      <xdr:nvSpPr>
        <xdr:cNvPr id="7" name="Rectángulo redondeado 9">
          <a:extLst>
            <a:ext uri="{FF2B5EF4-FFF2-40B4-BE49-F238E27FC236}">
              <a16:creationId xmlns:a16="http://schemas.microsoft.com/office/drawing/2014/main" id="{2218D6D7-792D-4E2D-95B3-C2F88704417C}"/>
            </a:ext>
          </a:extLst>
        </xdr:cNvPr>
        <xdr:cNvSpPr/>
      </xdr:nvSpPr>
      <xdr:spPr>
        <a:xfrm>
          <a:off x="3209937" y="1211712"/>
          <a:ext cx="16876884" cy="2650130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32E1690-6EB2-4D56-921B-4206E2F0012D}" type="TxLink">
            <a:rPr lang="en-US" sz="1800" b="0" i="0" u="none" strike="noStrike">
              <a:solidFill>
                <a:srgbClr val="000000"/>
              </a:solidFill>
              <a:effectLst/>
              <a:latin typeface="Aptos Narrow"/>
            </a:rPr>
            <a:pPr algn="l"/>
            <a:t>Altas de clientes actuales a lo largo del tiempo</a:t>
          </a:fld>
          <a:endParaRPr lang="es-ES_tradnl" sz="60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</xdr:col>
      <xdr:colOff>277008</xdr:colOff>
      <xdr:row>9</xdr:row>
      <xdr:rowOff>47625</xdr:rowOff>
    </xdr:from>
    <xdr:to>
      <xdr:col>20</xdr:col>
      <xdr:colOff>349250</xdr:colOff>
      <xdr:row>18</xdr:row>
      <xdr:rowOff>174625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CF69D43-ACBA-4A49-9F56-F2886A484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775920</xdr:colOff>
      <xdr:row>22</xdr:row>
      <xdr:rowOff>20820</xdr:rowOff>
    </xdr:from>
    <xdr:to>
      <xdr:col>25</xdr:col>
      <xdr:colOff>256083</xdr:colOff>
      <xdr:row>33</xdr:row>
      <xdr:rowOff>145062</xdr:rowOff>
    </xdr:to>
    <xdr:sp macro="" textlink="Tablas_Dinámicas_Dashboard!O4">
      <xdr:nvSpPr>
        <xdr:cNvPr id="9" name="Rectángulo redondeado 11">
          <a:extLst>
            <a:ext uri="{FF2B5EF4-FFF2-40B4-BE49-F238E27FC236}">
              <a16:creationId xmlns:a16="http://schemas.microsoft.com/office/drawing/2014/main" id="{5D278F9D-D3A3-4901-A8C4-484F45146930}"/>
            </a:ext>
          </a:extLst>
        </xdr:cNvPr>
        <xdr:cNvSpPr/>
      </xdr:nvSpPr>
      <xdr:spPr>
        <a:xfrm>
          <a:off x="3155609" y="4005705"/>
          <a:ext cx="16931212" cy="211668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D843BFA-EC74-464F-A20C-BD8B87BAEFDC}" type="TxLink">
            <a:rPr lang="en-US" sz="1800" b="0" i="0" u="none" strike="noStrike">
              <a:solidFill>
                <a:srgbClr val="000000"/>
              </a:solidFill>
              <a:effectLst/>
              <a:latin typeface="Aptos Narrow"/>
            </a:rPr>
            <a:pPr algn="l"/>
            <a:t>Altas en función de la edad y sexo</a:t>
          </a:fld>
          <a:endParaRPr lang="es-ES_tradnl" sz="1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</xdr:col>
      <xdr:colOff>447674</xdr:colOff>
      <xdr:row>42</xdr:row>
      <xdr:rowOff>25400</xdr:rowOff>
    </xdr:from>
    <xdr:to>
      <xdr:col>9</xdr:col>
      <xdr:colOff>130175</xdr:colOff>
      <xdr:row>52</xdr:row>
      <xdr:rowOff>136525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2D4E34B-F699-479D-BC5A-45D8AB92F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144132</xdr:colOff>
      <xdr:row>34</xdr:row>
      <xdr:rowOff>170337</xdr:rowOff>
    </xdr:from>
    <xdr:to>
      <xdr:col>18</xdr:col>
      <xdr:colOff>181131</xdr:colOff>
      <xdr:row>49</xdr:row>
      <xdr:rowOff>12494</xdr:rowOff>
    </xdr:to>
    <xdr:sp macro="" textlink="Tablas_Dinámicas_Dashboard!O6">
      <xdr:nvSpPr>
        <xdr:cNvPr id="11" name="Rectángulo redondeado 14">
          <a:extLst>
            <a:ext uri="{FF2B5EF4-FFF2-40B4-BE49-F238E27FC236}">
              <a16:creationId xmlns:a16="http://schemas.microsoft.com/office/drawing/2014/main" id="{A2DC70C5-9B95-4F0B-96D1-474128D98721}"/>
            </a:ext>
          </a:extLst>
        </xdr:cNvPr>
        <xdr:cNvSpPr/>
      </xdr:nvSpPr>
      <xdr:spPr>
        <a:xfrm>
          <a:off x="8869657" y="6328796"/>
          <a:ext cx="5589605" cy="2559124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6CF6E52C-CDB1-4EA8-BE48-AA24A24C824F}" type="TxLink">
            <a:rPr lang="en-US" sz="1800" b="0" i="0" u="none" strike="noStrike">
              <a:solidFill>
                <a:srgbClr val="000000"/>
              </a:solidFill>
              <a:effectLst/>
              <a:latin typeface="Aptos Narrow"/>
            </a:rPr>
            <a:pPr algn="ctr"/>
            <a:t>Altas actuales en función del Código Postal</a:t>
          </a:fld>
          <a:endParaRPr lang="es-ES_tradnl" sz="1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18</xdr:col>
      <xdr:colOff>430968</xdr:colOff>
      <xdr:row>34</xdr:row>
      <xdr:rowOff>171906</xdr:rowOff>
    </xdr:from>
    <xdr:to>
      <xdr:col>25</xdr:col>
      <xdr:colOff>258313</xdr:colOff>
      <xdr:row>49</xdr:row>
      <xdr:rowOff>24984</xdr:rowOff>
    </xdr:to>
    <xdr:sp macro="" textlink="Tablas_Dinámicas_Dashboard!O7">
      <xdr:nvSpPr>
        <xdr:cNvPr id="12" name="Rectángulo redondeado 15">
          <a:extLst>
            <a:ext uri="{FF2B5EF4-FFF2-40B4-BE49-F238E27FC236}">
              <a16:creationId xmlns:a16="http://schemas.microsoft.com/office/drawing/2014/main" id="{FA7869B1-D181-493B-935E-DEA0562EADB0}"/>
            </a:ext>
          </a:extLst>
        </xdr:cNvPr>
        <xdr:cNvSpPr/>
      </xdr:nvSpPr>
      <xdr:spPr>
        <a:xfrm>
          <a:off x="14709099" y="6330365"/>
          <a:ext cx="5379952" cy="257004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854DCC5-F2FE-4382-8700-C6B2FDEA3FA8}" type="TxLink">
            <a:rPr lang="en-US" sz="1800" b="0" i="0" u="none" strike="noStrike">
              <a:solidFill>
                <a:srgbClr val="000000"/>
              </a:solidFill>
              <a:effectLst/>
              <a:latin typeface="Aptos Narrow"/>
            </a:rPr>
            <a:pPr algn="l"/>
            <a:t>Altas en función de la membresía</a:t>
          </a:fld>
          <a:endParaRPr lang="es-ES_tradnl" sz="18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20</xdr:col>
      <xdr:colOff>736600</xdr:colOff>
      <xdr:row>0</xdr:row>
      <xdr:rowOff>72031</xdr:rowOff>
    </xdr:from>
    <xdr:to>
      <xdr:col>25</xdr:col>
      <xdr:colOff>215900</xdr:colOff>
      <xdr:row>5</xdr:row>
      <xdr:rowOff>149903</xdr:rowOff>
    </xdr:to>
    <xdr:sp macro="" textlink="Tablas_Dinámicas_Dashboard!J5">
      <xdr:nvSpPr>
        <xdr:cNvPr id="13" name="Rectángulo redondeado 16">
          <a:extLst>
            <a:ext uri="{FF2B5EF4-FFF2-40B4-BE49-F238E27FC236}">
              <a16:creationId xmlns:a16="http://schemas.microsoft.com/office/drawing/2014/main" id="{B9137825-E2C8-4076-9929-EAA32CABD338}"/>
            </a:ext>
          </a:extLst>
        </xdr:cNvPr>
        <xdr:cNvSpPr/>
      </xdr:nvSpPr>
      <xdr:spPr>
        <a:xfrm>
          <a:off x="16601190" y="434293"/>
          <a:ext cx="3445448" cy="983528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9D79831C-7E73-41B8-9A34-D034F158DF54}" type="TxLink">
            <a:rPr lang="en-US" sz="4000" b="0" i="0" u="none" strike="noStrike">
              <a:solidFill>
                <a:srgbClr val="000000"/>
              </a:solidFill>
              <a:effectLst/>
              <a:latin typeface="Aptos Narrow"/>
            </a:rPr>
            <a:pPr algn="ctr"/>
            <a:t> 1.627 € </a:t>
          </a:fld>
          <a:endParaRPr lang="en-US" sz="4000" b="0" i="0" u="none" strike="noStrike">
            <a:solidFill>
              <a:srgbClr val="FF0000"/>
            </a:solidFill>
            <a:effectLst/>
            <a:latin typeface="Aptos Narrow"/>
          </a:endParaRPr>
        </a:p>
      </xdr:txBody>
    </xdr:sp>
    <xdr:clientData/>
  </xdr:twoCellAnchor>
  <xdr:twoCellAnchor>
    <xdr:from>
      <xdr:col>4</xdr:col>
      <xdr:colOff>683845</xdr:colOff>
      <xdr:row>0</xdr:row>
      <xdr:rowOff>60082</xdr:rowOff>
    </xdr:from>
    <xdr:to>
      <xdr:col>7</xdr:col>
      <xdr:colOff>638091</xdr:colOff>
      <xdr:row>2</xdr:row>
      <xdr:rowOff>106680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B6836645-0AF1-4D07-8759-1D7F060B3435}"/>
            </a:ext>
          </a:extLst>
        </xdr:cNvPr>
        <xdr:cNvSpPr txBox="1"/>
      </xdr:nvSpPr>
      <xdr:spPr>
        <a:xfrm>
          <a:off x="3853765" y="425842"/>
          <a:ext cx="2331686" cy="4123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800">
              <a:solidFill>
                <a:schemeClr val="tx1"/>
              </a:solidFill>
              <a:effectLst/>
            </a:rPr>
            <a:t>Total</a:t>
          </a:r>
          <a:r>
            <a:rPr lang="es-ES_tradnl" sz="2800" baseline="0">
              <a:solidFill>
                <a:schemeClr val="tx1"/>
              </a:solidFill>
              <a:effectLst/>
            </a:rPr>
            <a:t> Clientes</a:t>
          </a:r>
          <a:endParaRPr lang="es-ES_tradnl" sz="2800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10</xdr:col>
      <xdr:colOff>136768</xdr:colOff>
      <xdr:row>0</xdr:row>
      <xdr:rowOff>33900</xdr:rowOff>
    </xdr:from>
    <xdr:to>
      <xdr:col>14</xdr:col>
      <xdr:colOff>38099</xdr:colOff>
      <xdr:row>2</xdr:row>
      <xdr:rowOff>175260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F2F5FE2-0CE5-4754-9E7B-8F32513A68EF}"/>
            </a:ext>
          </a:extLst>
        </xdr:cNvPr>
        <xdr:cNvSpPr txBox="1"/>
      </xdr:nvSpPr>
      <xdr:spPr>
        <a:xfrm>
          <a:off x="8061568" y="399660"/>
          <a:ext cx="3071251" cy="507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800">
              <a:solidFill>
                <a:schemeClr val="tx1"/>
              </a:solidFill>
              <a:effectLst/>
            </a:rPr>
            <a:t>Total Facturación</a:t>
          </a:r>
        </a:p>
      </xdr:txBody>
    </xdr:sp>
    <xdr:clientData/>
  </xdr:twoCellAnchor>
  <xdr:twoCellAnchor>
    <xdr:from>
      <xdr:col>15</xdr:col>
      <xdr:colOff>625230</xdr:colOff>
      <xdr:row>0</xdr:row>
      <xdr:rowOff>6741</xdr:rowOff>
    </xdr:from>
    <xdr:to>
      <xdr:col>19</xdr:col>
      <xdr:colOff>575310</xdr:colOff>
      <xdr:row>2</xdr:row>
      <xdr:rowOff>73540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1B170527-70F6-4BEA-8D4F-593B34B7CEC5}"/>
            </a:ext>
          </a:extLst>
        </xdr:cNvPr>
        <xdr:cNvSpPr txBox="1"/>
      </xdr:nvSpPr>
      <xdr:spPr>
        <a:xfrm>
          <a:off x="12512430" y="372501"/>
          <a:ext cx="3120000" cy="43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800">
              <a:solidFill>
                <a:schemeClr val="tx1"/>
              </a:solidFill>
              <a:effectLst/>
            </a:rPr>
            <a:t>Altas último Mes</a:t>
          </a:r>
        </a:p>
      </xdr:txBody>
    </xdr:sp>
    <xdr:clientData/>
  </xdr:twoCellAnchor>
  <xdr:twoCellAnchor>
    <xdr:from>
      <xdr:col>21</xdr:col>
      <xdr:colOff>7230</xdr:colOff>
      <xdr:row>0</xdr:row>
      <xdr:rowOff>37221</xdr:rowOff>
    </xdr:from>
    <xdr:to>
      <xdr:col>25</xdr:col>
      <xdr:colOff>213360</xdr:colOff>
      <xdr:row>2</xdr:row>
      <xdr:rowOff>104020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AF83B476-C827-41B8-A8C0-F6A4FD4C91FB}"/>
            </a:ext>
          </a:extLst>
        </xdr:cNvPr>
        <xdr:cNvSpPr txBox="1"/>
      </xdr:nvSpPr>
      <xdr:spPr>
        <a:xfrm>
          <a:off x="16649310" y="402981"/>
          <a:ext cx="3376050" cy="43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000">
              <a:solidFill>
                <a:schemeClr val="tx1"/>
              </a:solidFill>
              <a:effectLst/>
            </a:rPr>
            <a:t>Facturación altas último Mes</a:t>
          </a:r>
        </a:p>
      </xdr:txBody>
    </xdr:sp>
    <xdr:clientData/>
  </xdr:twoCellAnchor>
  <xdr:twoCellAnchor>
    <xdr:from>
      <xdr:col>4</xdr:col>
      <xdr:colOff>456843</xdr:colOff>
      <xdr:row>24</xdr:row>
      <xdr:rowOff>76155</xdr:rowOff>
    </xdr:from>
    <xdr:to>
      <xdr:col>24</xdr:col>
      <xdr:colOff>762393</xdr:colOff>
      <xdr:row>32</xdr:row>
      <xdr:rowOff>150606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FE11103-277C-4088-829D-8CAF14A0B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381241</xdr:colOff>
      <xdr:row>37</xdr:row>
      <xdr:rowOff>50849</xdr:rowOff>
    </xdr:from>
    <xdr:to>
      <xdr:col>10</xdr:col>
      <xdr:colOff>244081</xdr:colOff>
      <xdr:row>48</xdr:row>
      <xdr:rowOff>43230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93ED9964-4A36-48BE-AC0A-5C7AD6249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759359</xdr:colOff>
      <xdr:row>37</xdr:row>
      <xdr:rowOff>91629</xdr:rowOff>
    </xdr:from>
    <xdr:to>
      <xdr:col>17</xdr:col>
      <xdr:colOff>630835</xdr:colOff>
      <xdr:row>48</xdr:row>
      <xdr:rowOff>124920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CCCF16D-1CB2-4ED1-8617-4ABF9833A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68704</xdr:colOff>
      <xdr:row>37</xdr:row>
      <xdr:rowOff>87808</xdr:rowOff>
    </xdr:from>
    <xdr:to>
      <xdr:col>25</xdr:col>
      <xdr:colOff>48299</xdr:colOff>
      <xdr:row>48</xdr:row>
      <xdr:rowOff>137337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0A946179-EDBF-4C7B-B46F-29D4DF131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428885</xdr:colOff>
      <xdr:row>9</xdr:row>
      <xdr:rowOff>23985</xdr:rowOff>
    </xdr:from>
    <xdr:to>
      <xdr:col>24</xdr:col>
      <xdr:colOff>725158</xdr:colOff>
      <xdr:row>20</xdr:row>
      <xdr:rowOff>160943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F66A0716-4C29-4DBA-99D9-61BF23B32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408608</xdr:colOff>
      <xdr:row>11</xdr:row>
      <xdr:rowOff>120571</xdr:rowOff>
    </xdr:from>
    <xdr:to>
      <xdr:col>3</xdr:col>
      <xdr:colOff>111097</xdr:colOff>
      <xdr:row>33</xdr:row>
      <xdr:rowOff>43721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Tipo Membresía">
              <a:extLst>
                <a:ext uri="{FF2B5EF4-FFF2-40B4-BE49-F238E27FC236}">
                  <a16:creationId xmlns:a16="http://schemas.microsoft.com/office/drawing/2014/main" id="{6FB3D61F-057B-478A-AAC0-07DE0DD639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Membres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608" y="2113014"/>
              <a:ext cx="2082178" cy="3908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423724</xdr:colOff>
      <xdr:row>34</xdr:row>
      <xdr:rowOff>5251</xdr:rowOff>
    </xdr:from>
    <xdr:to>
      <xdr:col>3</xdr:col>
      <xdr:colOff>97942</xdr:colOff>
      <xdr:row>43</xdr:row>
      <xdr:rowOff>158718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Edad Años 1">
              <a:extLst>
                <a:ext uri="{FF2B5EF4-FFF2-40B4-BE49-F238E27FC236}">
                  <a16:creationId xmlns:a16="http://schemas.microsoft.com/office/drawing/2014/main" id="{373EA9A4-6A3E-4FCA-9F8E-D4E71BB645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ad Año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724" y="6163710"/>
              <a:ext cx="2053907" cy="17836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418477</xdr:colOff>
      <xdr:row>44</xdr:row>
      <xdr:rowOff>99934</xdr:rowOff>
    </xdr:from>
    <xdr:to>
      <xdr:col>3</xdr:col>
      <xdr:colOff>938</xdr:colOff>
      <xdr:row>48</xdr:row>
      <xdr:rowOff>80258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Sexo">
              <a:extLst>
                <a:ext uri="{FF2B5EF4-FFF2-40B4-BE49-F238E27FC236}">
                  <a16:creationId xmlns:a16="http://schemas.microsoft.com/office/drawing/2014/main" id="{8DB20B70-D340-4D0A-A926-78D90D4F3C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8477" y="8069704"/>
              <a:ext cx="1962150" cy="704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612098</xdr:colOff>
      <xdr:row>7</xdr:row>
      <xdr:rowOff>106180</xdr:rowOff>
    </xdr:from>
    <xdr:to>
      <xdr:col>28</xdr:col>
      <xdr:colOff>61210</xdr:colOff>
      <xdr:row>16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año alta 1">
              <a:extLst>
                <a:ext uri="{FF2B5EF4-FFF2-40B4-BE49-F238E27FC236}">
                  <a16:creationId xmlns:a16="http://schemas.microsoft.com/office/drawing/2014/main" id="{5D55CD9E-CE05-48B3-A0E0-5A25CA9204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al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42836" y="1374098"/>
              <a:ext cx="1828800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649573</xdr:colOff>
      <xdr:row>17</xdr:row>
      <xdr:rowOff>37475</xdr:rowOff>
    </xdr:from>
    <xdr:to>
      <xdr:col>28</xdr:col>
      <xdr:colOff>98685</xdr:colOff>
      <xdr:row>25</xdr:row>
      <xdr:rowOff>116236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mes alta 1">
              <a:extLst>
                <a:ext uri="{FF2B5EF4-FFF2-40B4-BE49-F238E27FC236}">
                  <a16:creationId xmlns:a16="http://schemas.microsoft.com/office/drawing/2014/main" id="{0F7B63AC-B44C-4C5C-93E2-5665053A67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al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80311" y="3116705"/>
              <a:ext cx="1828800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393492</xdr:colOff>
      <xdr:row>0</xdr:row>
      <xdr:rowOff>73427</xdr:rowOff>
    </xdr:from>
    <xdr:to>
      <xdr:col>3</xdr:col>
      <xdr:colOff>624590</xdr:colOff>
      <xdr:row>10</xdr:row>
      <xdr:rowOff>124918</xdr:rowOff>
    </xdr:to>
    <xdr:sp macro="" textlink="Tablas_Dinámicas_Dashboard!O2">
      <xdr:nvSpPr>
        <xdr:cNvPr id="35" name="Rectángulo redondeado 2">
          <a:extLst>
            <a:ext uri="{FF2B5EF4-FFF2-40B4-BE49-F238E27FC236}">
              <a16:creationId xmlns:a16="http://schemas.microsoft.com/office/drawing/2014/main" id="{4D368ED8-A09F-420D-B54F-231977254FC0}"/>
            </a:ext>
          </a:extLst>
        </xdr:cNvPr>
        <xdr:cNvSpPr/>
      </xdr:nvSpPr>
      <xdr:spPr>
        <a:xfrm>
          <a:off x="393492" y="254558"/>
          <a:ext cx="2610787" cy="1862803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C0C5044-0560-4BD6-AC67-80D49A513392}" type="TxLink">
            <a:rPr lang="en-US" sz="2400" b="0" i="0" u="none" strike="noStrike">
              <a:solidFill>
                <a:srgbClr val="000000"/>
              </a:solidFill>
              <a:effectLst/>
              <a:latin typeface="Aptos Narrow"/>
            </a:rPr>
            <a:pPr algn="ctr"/>
            <a:t>Análisis de Altas del gimnasio</a:t>
          </a:fld>
          <a:endParaRPr lang="en-US" sz="2400" b="0" i="0" u="none" strike="noStrike">
            <a:solidFill>
              <a:srgbClr val="FF0000"/>
            </a:solidFill>
            <a:effectLst/>
            <a:latin typeface="Aptos Narrow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95250</xdr:rowOff>
    </xdr:from>
    <xdr:to>
      <xdr:col>9</xdr:col>
      <xdr:colOff>354330</xdr:colOff>
      <xdr:row>28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F5D8EA6-75EA-4A67-9E46-CC0D621CE8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6660" y="95250"/>
              <a:ext cx="4572000" cy="5196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Fernandez Borondo" refreshedDate="45635.76021828704" createdVersion="8" refreshedVersion="8" minRefreshableVersion="3" recordCount="1170" xr:uid="{EAA6340F-FF57-4DAE-A06C-77932340A84E}">
  <cacheSource type="worksheet">
    <worksheetSource name="Member_export_20241206_173759_f48b0b31c0417006138ce4576f294a066f7c"/>
  </cacheSource>
  <cacheFields count="41">
    <cacheField name="Club ID" numFmtId="0">
      <sharedItems containsSemiMixedTypes="0" containsString="0" containsNumber="1" containsInteger="1" minValue="79788" maxValue="79788"/>
    </cacheField>
    <cacheField name="Member ID" numFmtId="0">
      <sharedItems containsSemiMixedTypes="0" containsString="0" containsNumber="1" containsInteger="1" minValue="45986916" maxValue="49692075"/>
    </cacheField>
    <cacheField name="Own member ID" numFmtId="0">
      <sharedItems/>
    </cacheField>
    <cacheField name="Custom export field" numFmtId="0">
      <sharedItems/>
    </cacheField>
    <cacheField name="External ID" numFmtId="0">
      <sharedItems/>
    </cacheField>
    <cacheField name="First name" numFmtId="0">
      <sharedItems/>
    </cacheField>
    <cacheField name="Last Name" numFmtId="0">
      <sharedItems/>
    </cacheField>
    <cacheField name="Gender" numFmtId="0">
      <sharedItems count="3">
        <s v="F"/>
        <s v="M"/>
        <s v="U"/>
      </sharedItems>
    </cacheField>
    <cacheField name="Birthday" numFmtId="14">
      <sharedItems containsSemiMixedTypes="0" containsNonDate="0" containsDate="1" containsString="0" minDate="1952-04-14T00:00:00" maxDate="2011-05-18T00:00:00"/>
    </cacheField>
    <cacheField name="Email" numFmtId="0">
      <sharedItems/>
    </cacheField>
    <cacheField name="Street address" numFmtId="0">
      <sharedItems/>
    </cacheField>
    <cacheField name="ZIP code" numFmtId="0">
      <sharedItems containsSemiMixedTypes="0" containsString="0" containsNumber="1" containsInteger="1" minValue="10680" maxValue="45216" count="50">
        <n v="28914"/>
        <n v="28011"/>
        <n v="28918"/>
        <n v="28913"/>
        <n v="45200"/>
        <n v="28911"/>
        <n v="28320"/>
        <n v="28041"/>
        <n v="28915"/>
        <n v="28912"/>
        <n v="28047"/>
        <n v="28941"/>
        <n v="28054"/>
        <n v="28919"/>
        <n v="28907"/>
        <n v="28917"/>
        <n v="28971"/>
        <n v="28905"/>
        <n v="28944"/>
        <n v="28044"/>
        <n v="28902"/>
        <n v="28991"/>
        <n v="28942"/>
        <n v="28981"/>
        <n v="28523"/>
        <n v="28670"/>
        <n v="28051"/>
        <n v="28350"/>
        <n v="28990"/>
        <n v="28803"/>
        <n v="28983"/>
        <n v="28943"/>
        <n v="28950"/>
        <n v="28341"/>
        <n v="28903"/>
        <n v="28934"/>
        <n v="28691"/>
        <n v="28978"/>
        <n v="28916"/>
        <n v="45215"/>
        <n v="45216"/>
        <n v="28922"/>
        <n v="28025"/>
        <n v="28939"/>
        <n v="28931"/>
        <n v="28901"/>
        <n v="28023"/>
        <n v="28042"/>
        <n v="28945"/>
        <n v="10680"/>
      </sharedItems>
    </cacheField>
    <cacheField name="City" numFmtId="0">
      <sharedItems/>
    </cacheField>
    <cacheField name="Phone" numFmtId="0">
      <sharedItems/>
    </cacheField>
    <cacheField name="Mobile" numFmtId="0">
      <sharedItems containsString="0" containsBlank="1" containsNumber="1" containsInteger="1" minValue="43096552" maxValue="6472272450"/>
    </cacheField>
    <cacheField name="Bank account number" numFmtId="0">
      <sharedItems/>
    </cacheField>
    <cacheField name="BIC/Swift Code" numFmtId="0">
      <sharedItems/>
    </cacheField>
    <cacheField name="Bank account holder name" numFmtId="0">
      <sharedItems/>
    </cacheField>
    <cacheField name="Pro" numFmtId="0">
      <sharedItems/>
    </cacheField>
    <cacheField name="Member since" numFmtId="14">
      <sharedItems containsSemiMixedTypes="0" containsNonDate="0" containsDate="1" containsString="0" minDate="2018-06-04T00:00:00" maxDate="2024-12-06T00:00:00" count="623">
        <d v="2022-11-02T00:00:00"/>
        <d v="2018-06-11T00:00:00"/>
        <d v="2022-11-04T00:00:00"/>
        <d v="2022-01-17T00:00:00"/>
        <d v="2024-11-28T00:00:00"/>
        <d v="2024-04-29T00:00:00"/>
        <d v="2022-10-13T00:00:00"/>
        <d v="2023-06-20T00:00:00"/>
        <d v="2024-08-06T00:00:00"/>
        <d v="2024-10-14T00:00:00"/>
        <d v="2024-05-15T00:00:00"/>
        <d v="2024-08-27T00:00:00"/>
        <d v="2018-08-28T00:00:00"/>
        <d v="2024-10-07T00:00:00"/>
        <d v="2023-10-02T00:00:00"/>
        <d v="2018-10-01T00:00:00"/>
        <d v="2020-08-05T00:00:00"/>
        <d v="2024-12-03T00:00:00"/>
        <d v="2021-11-02T00:00:00"/>
        <d v="2022-01-21T00:00:00"/>
        <d v="2021-04-20T00:00:00"/>
        <d v="2024-02-26T00:00:00"/>
        <d v="2021-10-14T00:00:00"/>
        <d v="2022-12-23T00:00:00"/>
        <d v="2024-10-31T00:00:00"/>
        <d v="2018-06-22T00:00:00"/>
        <d v="2023-12-04T00:00:00"/>
        <d v="2024-08-23T00:00:00"/>
        <d v="2024-09-18T00:00:00"/>
        <d v="2019-02-27T00:00:00"/>
        <d v="2024-09-06T00:00:00"/>
        <d v="2023-02-27T00:00:00"/>
        <d v="2022-09-19T00:00:00"/>
        <d v="2024-01-02T00:00:00"/>
        <d v="2024-11-04T00:00:00"/>
        <d v="2021-10-25T00:00:00"/>
        <d v="2018-06-29T00:00:00"/>
        <d v="2021-08-30T00:00:00"/>
        <d v="2024-09-03T00:00:00"/>
        <d v="2018-10-31T00:00:00"/>
        <d v="2024-05-31T00:00:00"/>
        <d v="2022-09-13T00:00:00"/>
        <d v="2024-04-05T00:00:00"/>
        <d v="2022-06-28T00:00:00"/>
        <d v="2018-06-08T00:00:00"/>
        <d v="2024-03-25T00:00:00"/>
        <d v="2024-08-21T00:00:00"/>
        <d v="2018-06-05T00:00:00"/>
        <d v="2023-10-04T00:00:00"/>
        <d v="2024-10-02T00:00:00"/>
        <d v="2024-09-02T00:00:00"/>
        <d v="2024-11-15T00:00:00"/>
        <d v="2023-03-01T00:00:00"/>
        <d v="2019-09-30T00:00:00"/>
        <d v="2023-03-10T00:00:00"/>
        <d v="2024-09-27T00:00:00"/>
        <d v="2021-07-12T00:00:00"/>
        <d v="2018-10-17T00:00:00"/>
        <d v="2020-09-02T00:00:00"/>
        <d v="2023-08-01T00:00:00"/>
        <d v="2023-09-12T00:00:00"/>
        <d v="2024-11-12T00:00:00"/>
        <d v="2023-05-16T00:00:00"/>
        <d v="2021-09-30T00:00:00"/>
        <d v="2024-09-09T00:00:00"/>
        <d v="2023-03-22T00:00:00"/>
        <d v="2018-09-06T00:00:00"/>
        <d v="2024-04-19T00:00:00"/>
        <d v="2022-03-03T00:00:00"/>
        <d v="2019-02-05T00:00:00"/>
        <d v="2018-07-02T00:00:00"/>
        <d v="2024-10-01T00:00:00"/>
        <d v="2023-05-03T00:00:00"/>
        <d v="2021-10-04T00:00:00"/>
        <d v="2022-09-06T00:00:00"/>
        <d v="2023-09-01T00:00:00"/>
        <d v="2023-09-04T00:00:00"/>
        <d v="2023-11-06T00:00:00"/>
        <d v="2018-06-06T00:00:00"/>
        <d v="2020-06-25T00:00:00"/>
        <d v="2022-10-05T00:00:00"/>
        <d v="2024-05-08T00:00:00"/>
        <d v="2023-06-13T00:00:00"/>
        <d v="2019-09-02T00:00:00"/>
        <d v="2021-10-18T00:00:00"/>
        <d v="2020-01-10T00:00:00"/>
        <d v="2024-09-16T00:00:00"/>
        <d v="2020-07-14T00:00:00"/>
        <d v="2022-09-08T00:00:00"/>
        <d v="2021-09-06T00:00:00"/>
        <d v="2023-09-06T00:00:00"/>
        <d v="2023-05-31T00:00:00"/>
        <d v="2024-09-23T00:00:00"/>
        <d v="2024-04-02T00:00:00"/>
        <d v="2022-10-14T00:00:00"/>
        <d v="2020-02-24T00:00:00"/>
        <d v="2022-04-13T00:00:00"/>
        <d v="2024-03-01T00:00:00"/>
        <d v="2019-02-01T00:00:00"/>
        <d v="2021-09-13T00:00:00"/>
        <d v="2024-11-08T00:00:00"/>
        <d v="2024-09-10T00:00:00"/>
        <d v="2024-03-07T00:00:00"/>
        <d v="2024-06-10T00:00:00"/>
        <d v="2024-03-21T00:00:00"/>
        <d v="2022-03-02T00:00:00"/>
        <d v="2022-10-27T00:00:00"/>
        <d v="2019-06-05T00:00:00"/>
        <d v="2018-08-30T00:00:00"/>
        <d v="2022-06-27T00:00:00"/>
        <d v="2019-09-06T00:00:00"/>
        <d v="2019-11-30T00:00:00"/>
        <d v="2020-09-07T00:00:00"/>
        <d v="2023-09-05T00:00:00"/>
        <d v="2018-09-27T00:00:00"/>
        <d v="2019-07-31T00:00:00"/>
        <d v="2024-11-05T00:00:00"/>
        <d v="2022-02-07T00:00:00"/>
        <d v="2024-10-04T00:00:00"/>
        <d v="2024-07-16T00:00:00"/>
        <d v="2024-08-26T00:00:00"/>
        <d v="2024-09-30T00:00:00"/>
        <d v="2022-09-02T00:00:00"/>
        <d v="2024-07-04T00:00:00"/>
        <d v="2020-12-01T00:00:00"/>
        <d v="2024-02-16T00:00:00"/>
        <d v="2019-08-28T00:00:00"/>
        <d v="2023-09-25T00:00:00"/>
        <d v="2022-09-26T00:00:00"/>
        <d v="2019-02-13T00:00:00"/>
        <d v="2022-09-30T00:00:00"/>
        <d v="2023-07-03T00:00:00"/>
        <d v="2024-06-12T00:00:00"/>
        <d v="2021-03-09T00:00:00"/>
        <d v="2019-10-02T00:00:00"/>
        <d v="2019-04-04T00:00:00"/>
        <d v="2024-01-16T00:00:00"/>
        <d v="2024-02-09T00:00:00"/>
        <d v="2024-07-29T00:00:00"/>
        <d v="2019-12-23T00:00:00"/>
        <d v="2023-10-06T00:00:00"/>
        <d v="2023-05-23T00:00:00"/>
        <d v="2021-02-02T00:00:00"/>
        <d v="2021-09-16T00:00:00"/>
        <d v="2023-01-31T00:00:00"/>
        <d v="2023-02-06T00:00:00"/>
        <d v="2020-02-10T00:00:00"/>
        <d v="2021-10-05T00:00:00"/>
        <d v="2024-04-01T00:00:00"/>
        <d v="2021-02-08T00:00:00"/>
        <d v="2018-10-15T00:00:00"/>
        <d v="2024-02-27T00:00:00"/>
        <d v="2019-11-04T00:00:00"/>
        <d v="2024-01-09T00:00:00"/>
        <d v="2022-07-29T00:00:00"/>
        <d v="2021-11-26T00:00:00"/>
        <d v="2019-04-23T00:00:00"/>
        <d v="2018-08-13T00:00:00"/>
        <d v="2020-11-13T00:00:00"/>
        <d v="2018-06-07T00:00:00"/>
        <d v="2023-05-10T00:00:00"/>
        <d v="2018-11-09T00:00:00"/>
        <d v="2023-08-30T00:00:00"/>
        <d v="2020-09-23T00:00:00"/>
        <d v="2024-04-15T00:00:00"/>
        <d v="2023-04-17T00:00:00"/>
        <d v="2022-11-08T00:00:00"/>
        <d v="2023-09-14T00:00:00"/>
        <d v="2024-05-13T00:00:00"/>
        <d v="2024-02-19T00:00:00"/>
        <d v="2024-02-02T00:00:00"/>
        <d v="2023-09-11T00:00:00"/>
        <d v="2022-09-05T00:00:00"/>
        <d v="2018-09-13T00:00:00"/>
        <d v="2022-10-04T00:00:00"/>
        <d v="2024-02-01T00:00:00"/>
        <d v="2024-01-04T00:00:00"/>
        <d v="2018-07-31T00:00:00"/>
        <d v="2023-08-18T00:00:00"/>
        <d v="2024-04-10T00:00:00"/>
        <d v="2024-03-04T00:00:00"/>
        <d v="2024-08-01T00:00:00"/>
        <d v="2021-08-04T00:00:00"/>
        <d v="2019-06-10T00:00:00"/>
        <d v="2024-11-18T00:00:00"/>
        <d v="2024-08-20T00:00:00"/>
        <d v="2018-08-27T00:00:00"/>
        <d v="2024-11-11T00:00:00"/>
        <d v="2023-12-01T00:00:00"/>
        <d v="2021-02-24T00:00:00"/>
        <d v="2023-08-07T00:00:00"/>
        <d v="2019-03-05T00:00:00"/>
        <d v="2021-02-16T00:00:00"/>
        <d v="2022-04-04T00:00:00"/>
        <d v="2023-10-09T00:00:00"/>
        <d v="2019-09-05T00:00:00"/>
        <d v="2024-09-25T00:00:00"/>
        <d v="2024-06-03T00:00:00"/>
        <d v="2024-10-21T00:00:00"/>
        <d v="2023-03-30T00:00:00"/>
        <d v="2022-03-28T00:00:00"/>
        <d v="2023-09-13T00:00:00"/>
        <d v="2018-06-10T00:00:00"/>
        <d v="2019-01-08T00:00:00"/>
        <d v="2018-09-24T00:00:00"/>
        <d v="2022-12-01T00:00:00"/>
        <d v="2024-02-05T00:00:00"/>
        <d v="2022-01-13T00:00:00"/>
        <d v="2023-08-23T00:00:00"/>
        <d v="2019-09-17T00:00:00"/>
        <d v="2021-08-31T00:00:00"/>
        <d v="2019-09-13T00:00:00"/>
        <d v="2023-01-09T00:00:00"/>
        <d v="2019-05-31T00:00:00"/>
        <d v="2019-07-01T00:00:00"/>
        <d v="2024-06-25T00:00:00"/>
        <d v="2024-08-13T00:00:00"/>
        <d v="2018-11-15T00:00:00"/>
        <d v="2021-02-22T00:00:00"/>
        <d v="2022-05-03T00:00:00"/>
        <d v="2018-11-02T00:00:00"/>
        <d v="2022-10-03T00:00:00"/>
        <d v="2023-11-24T00:00:00"/>
        <d v="2023-09-18T00:00:00"/>
        <d v="2021-09-10T00:00:00"/>
        <d v="2024-01-31T00:00:00"/>
        <d v="2018-08-31T00:00:00"/>
        <d v="2020-01-14T00:00:00"/>
        <d v="2018-07-17T00:00:00"/>
        <d v="2022-05-19T00:00:00"/>
        <d v="2020-03-05T00:00:00"/>
        <d v="2024-02-08T00:00:00"/>
        <d v="2022-08-17T00:00:00"/>
        <d v="2020-01-30T00:00:00"/>
        <d v="2023-01-24T00:00:00"/>
        <d v="2023-01-02T00:00:00"/>
        <d v="2021-12-10T00:00:00"/>
        <d v="2019-01-11T00:00:00"/>
        <d v="2019-05-20T00:00:00"/>
        <d v="2018-09-26T00:00:00"/>
        <d v="2018-09-20T00:00:00"/>
        <d v="2020-02-13T00:00:00"/>
        <d v="2023-12-11T00:00:00"/>
        <d v="2023-02-21T00:00:00"/>
        <d v="2020-09-14T00:00:00"/>
        <d v="2023-06-29T00:00:00"/>
        <d v="2023-06-01T00:00:00"/>
        <d v="2024-06-11T00:00:00"/>
        <d v="2023-10-31T00:00:00"/>
        <d v="2019-07-17T00:00:00"/>
        <d v="2019-08-21T00:00:00"/>
        <d v="2023-05-05T00:00:00"/>
        <d v="2024-10-24T00:00:00"/>
        <d v="2020-07-02T00:00:00"/>
        <d v="2022-10-20T00:00:00"/>
        <d v="2024-12-04T00:00:00"/>
        <d v="2023-03-09T00:00:00"/>
        <d v="2019-10-29T00:00:00"/>
        <d v="2024-10-28T00:00:00"/>
        <d v="2023-02-14T00:00:00"/>
        <d v="2019-12-26T00:00:00"/>
        <d v="2020-01-20T00:00:00"/>
        <d v="2020-11-06T00:00:00"/>
        <d v="2022-03-30T00:00:00"/>
        <d v="2023-07-14T00:00:00"/>
        <d v="2018-11-01T00:00:00"/>
        <d v="2023-04-14T00:00:00"/>
        <d v="2021-10-19T00:00:00"/>
        <d v="2023-02-28T00:00:00"/>
        <d v="2018-11-05T00:00:00"/>
        <d v="2019-05-08T00:00:00"/>
        <d v="2019-09-04T00:00:00"/>
        <d v="2024-08-22T00:00:00"/>
        <d v="2019-01-14T00:00:00"/>
        <d v="2023-06-16T00:00:00"/>
        <d v="2018-06-14T00:00:00"/>
        <d v="2019-10-27T00:00:00"/>
        <d v="2023-08-25T00:00:00"/>
        <d v="2023-03-14T00:00:00"/>
        <d v="2018-09-11T00:00:00"/>
        <d v="2022-11-03T00:00:00"/>
        <d v="2021-06-02T00:00:00"/>
        <d v="2023-02-13T00:00:00"/>
        <d v="2024-06-28T00:00:00"/>
        <d v="2019-03-01T00:00:00"/>
        <d v="2020-02-28T00:00:00"/>
        <d v="2018-10-24T00:00:00"/>
        <d v="2023-10-30T00:00:00"/>
        <d v="2024-10-09T00:00:00"/>
        <d v="2022-10-21T00:00:00"/>
        <d v="2018-11-07T00:00:00"/>
        <d v="2022-10-07T00:00:00"/>
        <d v="2018-06-28T00:00:00"/>
        <d v="2019-03-14T00:00:00"/>
        <d v="2019-06-20T00:00:00"/>
        <d v="2024-11-25T00:00:00"/>
        <d v="2024-11-29T00:00:00"/>
        <d v="2019-06-07T00:00:00"/>
        <d v="2018-09-03T00:00:00"/>
        <d v="2023-03-13T00:00:00"/>
        <d v="2024-02-28T00:00:00"/>
        <d v="2024-05-14T00:00:00"/>
        <d v="2024-04-03T00:00:00"/>
        <d v="2023-06-05T00:00:00"/>
        <d v="2023-04-13T00:00:00"/>
        <d v="2018-08-01T00:00:00"/>
        <d v="2023-05-04T00:00:00"/>
        <d v="2021-10-06T00:00:00"/>
        <d v="2024-07-10T00:00:00"/>
        <d v="2020-08-25T00:00:00"/>
        <d v="2022-11-17T00:00:00"/>
        <d v="2024-06-01T00:00:00"/>
        <d v="2022-04-19T00:00:00"/>
        <d v="2023-12-29T00:00:00"/>
        <d v="2024-01-15T00:00:00"/>
        <d v="2022-09-27T00:00:00"/>
        <d v="2024-08-19T00:00:00"/>
        <d v="2022-08-31T00:00:00"/>
        <d v="2023-02-09T00:00:00"/>
        <d v="2024-07-15T00:00:00"/>
        <d v="2019-09-03T00:00:00"/>
        <d v="2023-09-29T00:00:00"/>
        <d v="2022-02-25T00:00:00"/>
        <d v="2024-01-08T00:00:00"/>
        <d v="2021-01-25T00:00:00"/>
        <d v="2019-02-04T00:00:00"/>
        <d v="2021-08-09T00:00:00"/>
        <d v="2022-01-10T00:00:00"/>
        <d v="2018-09-12T00:00:00"/>
        <d v="2021-09-07T00:00:00"/>
        <d v="2021-04-19T00:00:00"/>
        <d v="2023-05-29T00:00:00"/>
        <d v="2020-01-28T00:00:00"/>
        <d v="2019-02-18T00:00:00"/>
        <d v="2024-11-06T00:00:00"/>
        <d v="2024-03-06T00:00:00"/>
        <d v="2023-03-29T00:00:00"/>
        <d v="2022-05-04T00:00:00"/>
        <d v="2022-09-12T00:00:00"/>
        <d v="2023-01-23T00:00:00"/>
        <d v="2024-04-30T00:00:00"/>
        <d v="2021-05-17T00:00:00"/>
        <d v="2023-06-06T00:00:00"/>
        <d v="2021-11-16T00:00:00"/>
        <d v="2023-11-09T00:00:00"/>
        <d v="2024-02-12T00:00:00"/>
        <d v="2024-09-19T00:00:00"/>
        <d v="2023-11-17T00:00:00"/>
        <d v="2022-03-07T00:00:00"/>
        <d v="2018-06-21T00:00:00"/>
        <d v="2022-01-18T00:00:00"/>
        <d v="2019-10-24T00:00:00"/>
        <d v="2024-09-11T00:00:00"/>
        <d v="2020-09-03T00:00:00"/>
        <d v="2020-12-09T00:00:00"/>
        <d v="2022-12-09T00:00:00"/>
        <d v="2022-01-24T00:00:00"/>
        <d v="2018-12-01T00:00:00"/>
        <d v="2023-10-13T00:00:00"/>
        <d v="2018-07-16T00:00:00"/>
        <d v="2023-08-08T00:00:00"/>
        <d v="2018-09-17T00:00:00"/>
        <d v="2022-04-18T00:00:00"/>
        <d v="2024-01-26T00:00:00"/>
        <d v="2022-02-14T00:00:00"/>
        <d v="2021-12-13T00:00:00"/>
        <d v="2023-01-01T00:00:00"/>
        <d v="2018-06-09T00:00:00"/>
        <d v="2023-11-03T00:00:00"/>
        <d v="2024-07-23T00:00:00"/>
        <d v="2024-08-30T00:00:00"/>
        <d v="2021-04-30T00:00:00"/>
        <d v="2024-05-06T00:00:00"/>
        <d v="2021-09-14T00:00:00"/>
        <d v="2021-07-29T00:00:00"/>
        <d v="2021-05-10T00:00:00"/>
        <d v="2024-02-15T00:00:00"/>
        <d v="2019-01-29T00:00:00"/>
        <d v="2023-05-08T00:00:00"/>
        <d v="2023-10-23T00:00:00"/>
        <d v="2022-05-30T00:00:00"/>
        <d v="2019-01-09T00:00:00"/>
        <d v="2024-07-11T00:00:00"/>
        <d v="2023-09-08T00:00:00"/>
        <d v="2020-12-03T00:00:00"/>
        <d v="2024-02-06T00:00:00"/>
        <d v="2022-08-30T00:00:00"/>
        <d v="2022-06-20T00:00:00"/>
        <d v="2019-04-01T00:00:00"/>
        <d v="2024-01-22T00:00:00"/>
        <d v="2022-06-03T00:00:00"/>
        <d v="2022-11-09T00:00:00"/>
        <d v="2023-01-19T00:00:00"/>
        <d v="2024-07-12T00:00:00"/>
        <d v="2018-06-12T00:00:00"/>
        <d v="2023-03-28T00:00:00"/>
        <d v="2021-12-03T00:00:00"/>
        <d v="2021-03-17T00:00:00"/>
        <d v="2022-01-31T00:00:00"/>
        <d v="2024-06-18T00:00:00"/>
        <d v="2018-09-18T00:00:00"/>
        <d v="2021-11-05T00:00:00"/>
        <d v="2024-10-18T00:00:00"/>
        <d v="2024-01-12T00:00:00"/>
        <d v="2020-01-08T00:00:00"/>
        <d v="2022-05-10T00:00:00"/>
        <d v="2023-10-10T00:00:00"/>
        <d v="2023-04-18T00:00:00"/>
        <d v="2018-10-08T00:00:00"/>
        <d v="2019-10-01T00:00:00"/>
        <d v="2020-11-03T00:00:00"/>
        <d v="2021-08-05T00:00:00"/>
        <d v="2022-08-12T00:00:00"/>
        <d v="2023-02-01T00:00:00"/>
        <d v="2020-08-27T00:00:00"/>
        <d v="2024-11-13T00:00:00"/>
        <d v="2024-05-24T00:00:00"/>
        <d v="2023-01-26T00:00:00"/>
        <d v="2019-03-19T00:00:00"/>
        <d v="2019-06-11T00:00:00"/>
        <d v="2022-10-18T00:00:00"/>
        <d v="2024-11-19T00:00:00"/>
        <d v="2022-09-01T00:00:00"/>
        <d v="2019-05-06T00:00:00"/>
        <d v="2020-02-03T00:00:00"/>
        <d v="2021-11-10T00:00:00"/>
        <d v="2021-12-21T00:00:00"/>
        <d v="2022-06-30T00:00:00"/>
        <d v="2019-06-19T00:00:00"/>
        <d v="2020-02-01T00:00:00"/>
        <d v="2020-06-29T00:00:00"/>
        <d v="2024-08-12T00:00:00"/>
        <d v="2023-09-07T00:00:00"/>
        <d v="2024-01-29T00:00:00"/>
        <d v="2023-10-19T00:00:00"/>
        <d v="2022-11-30T00:00:00"/>
        <d v="2018-10-05T00:00:00"/>
        <d v="2021-08-17T00:00:00"/>
        <d v="2024-06-21T00:00:00"/>
        <d v="2024-02-29T00:00:00"/>
        <d v="2024-07-01T00:00:00"/>
        <d v="2019-07-15T00:00:00"/>
        <d v="2020-10-15T00:00:00"/>
        <d v="2023-09-26T00:00:00"/>
        <d v="2023-01-27T00:00:00"/>
        <d v="2024-12-05T00:00:00"/>
        <d v="2022-01-19T00:00:00"/>
        <d v="2018-06-04T00:00:00"/>
        <d v="2019-08-30T00:00:00"/>
        <d v="2024-08-05T00:00:00"/>
        <d v="2024-04-09T00:00:00"/>
        <d v="2022-01-29T00:00:00"/>
        <d v="2021-10-07T00:00:00"/>
        <d v="2020-10-05T00:00:00"/>
        <d v="2023-03-31T00:00:00"/>
        <d v="2023-05-11T00:00:00"/>
        <d v="2018-12-19T00:00:00"/>
        <d v="2022-12-02T00:00:00"/>
        <d v="2019-01-10T00:00:00"/>
        <d v="2024-09-05T00:00:00"/>
        <d v="2023-12-07T00:00:00"/>
        <d v="2024-01-24T00:00:00"/>
        <d v="2024-09-17T00:00:00"/>
        <d v="2021-04-16T00:00:00"/>
        <d v="2018-07-05T00:00:00"/>
        <d v="2023-01-03T00:00:00"/>
        <d v="2019-10-30T00:00:00"/>
        <d v="2024-06-17T00:00:00"/>
        <d v="2024-08-02T00:00:00"/>
        <d v="2022-07-04T00:00:00"/>
        <d v="2023-10-27T00:00:00"/>
        <d v="2022-02-10T00:00:00"/>
        <d v="2020-03-02T00:00:00"/>
        <d v="2023-07-21T00:00:00"/>
        <d v="2023-09-28T00:00:00"/>
        <d v="2019-10-10T00:00:00"/>
        <d v="2019-11-21T00:00:00"/>
        <d v="2021-06-16T00:00:00"/>
        <d v="2023-10-16T00:00:00"/>
        <d v="2018-07-04T00:00:00"/>
        <d v="2024-09-26T00:00:00"/>
        <d v="2023-11-13T00:00:00"/>
        <d v="2020-03-07T00:00:00"/>
        <d v="2024-05-27T00:00:00"/>
        <d v="2023-04-28T00:00:00"/>
        <d v="2021-01-19T00:00:00"/>
        <d v="2019-10-21T00:00:00"/>
        <d v="2019-10-15T00:00:00"/>
        <d v="2024-01-30T00:00:00"/>
        <d v="2024-10-08T00:00:00"/>
        <d v="2020-12-28T00:00:00"/>
        <d v="2023-02-24T00:00:00"/>
        <d v="2019-03-08T00:00:00"/>
        <d v="2024-02-14T00:00:00"/>
        <d v="2022-08-23T00:00:00"/>
        <d v="2019-04-08T00:00:00"/>
        <d v="2021-04-05T00:00:00"/>
        <d v="2024-07-08T00:00:00"/>
        <d v="2020-07-13T00:00:00"/>
        <d v="2022-03-01T00:00:00"/>
        <d v="2024-11-26T00:00:00"/>
        <d v="2020-09-01T00:00:00"/>
        <d v="2024-04-11T00:00:00"/>
        <d v="2020-09-29T00:00:00"/>
        <d v="2022-04-26T00:00:00"/>
        <d v="2021-04-13T00:00:00"/>
        <d v="2020-02-29T00:00:00"/>
        <d v="2022-07-05T00:00:00"/>
        <d v="2023-01-17T00:00:00"/>
        <d v="2020-01-12T00:00:00"/>
        <d v="2020-02-14T00:00:00"/>
        <d v="2019-09-27T00:00:00"/>
        <d v="2019-07-24T00:00:00"/>
        <d v="2024-01-25T00:00:00"/>
        <d v="2021-12-29T00:00:00"/>
        <d v="2018-11-28T00:00:00"/>
        <d v="2024-06-05T00:00:00"/>
        <d v="2020-01-18T00:00:00"/>
        <d v="2022-01-25T00:00:00"/>
        <d v="2024-07-30T00:00:00"/>
        <d v="2023-09-22T00:00:00"/>
        <d v="2024-09-20T00:00:00"/>
        <d v="2023-08-31T00:00:00"/>
        <d v="2022-07-11T00:00:00"/>
        <d v="2023-06-22T00:00:00"/>
        <d v="2018-10-02T00:00:00"/>
        <d v="2024-09-12T00:00:00"/>
        <d v="2024-04-16T00:00:00"/>
        <d v="2022-08-01T00:00:00"/>
        <d v="2023-07-08T00:00:00"/>
        <d v="2022-02-02T00:00:00"/>
        <d v="2022-03-24T00:00:00"/>
        <d v="2018-09-19T00:00:00"/>
        <d v="2024-03-05T00:00:00"/>
        <d v="2019-09-25T00:00:00"/>
        <d v="2021-05-08T00:00:00"/>
        <d v="2024-12-02T00:00:00"/>
        <d v="2023-11-30T00:00:00"/>
        <d v="2018-06-13T00:00:00"/>
        <d v="2024-06-20T00:00:00"/>
        <d v="2024-10-03T00:00:00"/>
        <d v="2020-08-03T00:00:00"/>
        <d v="2018-08-02T00:00:00"/>
        <d v="2021-03-02T00:00:00"/>
        <d v="2022-02-28T00:00:00"/>
        <d v="2023-07-10T00:00:00"/>
        <d v="2020-10-02T00:00:00"/>
        <d v="2022-02-22T00:00:00"/>
        <d v="2023-03-17T00:00:00"/>
        <d v="2024-06-07T00:00:00"/>
        <d v="2024-01-11T00:00:00"/>
        <d v="2024-01-03T00:00:00"/>
        <d v="2023-01-30T00:00:00"/>
        <d v="2020-02-04T00:00:00"/>
        <d v="2020-12-23T00:00:00"/>
        <d v="2019-09-10T00:00:00"/>
        <d v="2019-09-12T00:00:00"/>
        <d v="2018-06-26T00:00:00"/>
        <d v="2023-08-22T00:00:00"/>
        <d v="2022-08-29T00:00:00"/>
        <d v="2018-10-04T00:00:00"/>
        <d v="2023-04-10T00:00:00"/>
        <d v="2019-09-18T00:00:00"/>
        <d v="2022-06-10T00:00:00"/>
        <d v="2019-04-17T00:00:00"/>
        <d v="2022-04-22T00:00:00"/>
        <d v="2021-01-22T00:00:00"/>
        <d v="2021-10-20T00:00:00"/>
        <d v="2022-10-26T00:00:00"/>
        <d v="2022-08-02T00:00:00"/>
        <d v="2019-11-13T00:00:00"/>
        <d v="2024-05-28T00:00:00"/>
        <d v="2018-09-05T00:00:00"/>
        <d v="2022-07-01T00:00:00"/>
        <d v="2018-11-14T00:00:00"/>
        <d v="2024-05-16T00:00:00"/>
        <d v="2019-11-09T00:00:00"/>
        <d v="2018-06-30T00:00:00"/>
        <d v="2023-10-03T00:00:00"/>
        <d v="2020-01-07T00:00:00"/>
        <d v="2019-10-07T00:00:00"/>
        <d v="2022-09-14T00:00:00"/>
        <d v="2023-12-12T00:00:00"/>
        <d v="2021-11-15T00:00:00"/>
        <d v="2022-05-23T00:00:00"/>
        <d v="2022-02-03T00:00:00"/>
        <d v="2020-08-13T00:00:00"/>
        <d v="2021-09-28T00:00:00"/>
        <d v="2019-06-28T00:00:00"/>
        <d v="2019-05-07T00:00:00"/>
        <d v="2024-02-23T00:00:00"/>
        <d v="2023-06-08T00:00:00"/>
        <d v="2024-06-27T00:00:00"/>
        <d v="2020-11-27T00:00:00"/>
        <d v="2021-09-20T00:00:00"/>
        <d v="2018-09-28T00:00:00"/>
        <d v="2019-12-02T00:00:00"/>
        <d v="2022-07-12T00:00:00"/>
        <d v="2020-10-20T00:00:00"/>
        <d v="2023-03-15T00:00:00"/>
        <d v="2022-01-14T00:00:00"/>
        <d v="2024-07-24T00:00:00"/>
        <d v="2022-02-01T00:00:00"/>
        <d v="2024-10-15T00:00:00"/>
        <d v="2023-04-19T00:00:00"/>
        <d v="2023-11-05T00:00:00"/>
        <d v="2024-03-22T00:00:00"/>
        <d v="2023-02-07T00:00:00"/>
        <d v="2023-01-05T00:00:00"/>
        <d v="2022-02-15T00:00:00"/>
        <d v="2021-11-03T00:00:00"/>
        <d v="2022-04-11T00:00:00"/>
        <d v="2023-02-16T00:00:00"/>
        <d v="2021-08-16T00:00:00"/>
        <d v="2023-09-27T00:00:00"/>
        <d v="2018-06-25T00:00:00"/>
        <d v="2024-07-02T00:00:00"/>
        <d v="2018-08-29T00:00:00"/>
        <d v="2021-09-15T00:00:00"/>
        <d v="2024-01-05T00:00:00"/>
        <d v="2022-04-25T00:00:00"/>
        <d v="2021-10-13T00:00:00"/>
        <d v="2024-03-12T00:00:00"/>
      </sharedItems>
      <fieldGroup par="40"/>
    </cacheField>
    <cacheField name="Registration date" numFmtId="0">
      <sharedItems/>
    </cacheField>
    <cacheField name="Subscription reason" numFmtId="0">
      <sharedItems/>
    </cacheField>
    <cacheField name="Source" numFmtId="0">
      <sharedItems/>
    </cacheField>
    <cacheField name="Memberships" numFmtId="0">
      <sharedItems count="13">
        <s v="CUOTA MENSUAL"/>
        <s v="CUOTA FUNDADOR FAMILIAR"/>
        <s v="CUOTA FAMILIAR"/>
        <s v="CUOTA TERCER FAMILIAR"/>
        <s v="CUOTA CUARTO FAMILIAR"/>
        <s v="CUOTA YOGA + GYM FAMILIAR"/>
        <s v="CUOTA YOGA-PILATES"/>
        <s v="CUOTA FUNDADOR + YOGA"/>
        <s v="CUOTA YOGA + GYM"/>
        <s v="CUOTA FUNDADOR"/>
        <s v="CUOTA CUARTO FAMILIAR FUNDADOR"/>
        <s v="CUOTA YOGA SOLO LUNES"/>
        <s v="CUOTA TERCER FAMILIAR FUNDADOR"/>
      </sharedItems>
    </cacheField>
    <cacheField name="Contract start date" numFmtId="14">
      <sharedItems containsNonDate="0" containsDate="1" containsString="0" containsBlank="1" minDate="1970-01-01T00:00:00" maxDate="2025-01-02T00:00:00"/>
    </cacheField>
    <cacheField name="Contract end date" numFmtId="14">
      <sharedItems containsNonDate="0" containsDate="1" containsString="0" containsBlank="1" minDate="2024-12-31T00:00:00" maxDate="2025-02-01T00:00:00"/>
    </cacheField>
    <cacheField name="Price" numFmtId="0">
      <sharedItems containsSemiMixedTypes="0" containsString="0" containsNumber="1" containsInteger="1" minValue="2300" maxValue="8200"/>
    </cacheField>
    <cacheField name="Discount" numFmtId="0">
      <sharedItems/>
    </cacheField>
    <cacheField name="Duplicados" numFmtId="0">
      <sharedItems containsSemiMixedTypes="0" containsString="0" containsNumber="1" containsInteger="1" minValue="0" maxValue="0"/>
    </cacheField>
    <cacheField name="Suscription Reason C" numFmtId="0">
      <sharedItems/>
    </cacheField>
    <cacheField name="Source C" numFmtId="0">
      <sharedItems/>
    </cacheField>
    <cacheField name="Contrac end date C" numFmtId="14">
      <sharedItems containsSemiMixedTypes="0" containsNonDate="0" containsDate="1" containsString="0" minDate="2024-12-31T00:00:00" maxDate="2025-01-01T00:00:00"/>
    </cacheField>
    <cacheField name="Price C" numFmtId="165">
      <sharedItems containsSemiMixedTypes="0" containsString="0" containsNumber="1" containsInteger="1" minValue="23" maxValue="82"/>
    </cacheField>
    <cacheField name="Edad Años" numFmtId="1">
      <sharedItems containsSemiMixedTypes="0" containsString="0" containsNumber="1" containsInteger="1" minValue="13" maxValue="72" count="55">
        <n v="42"/>
        <n v="51"/>
        <n v="53"/>
        <n v="25"/>
        <n v="29"/>
        <n v="33"/>
        <n v="30"/>
        <n v="23"/>
        <n v="35"/>
        <n v="32"/>
        <n v="20"/>
        <n v="57"/>
        <n v="19"/>
        <n v="47"/>
        <n v="24"/>
        <n v="17"/>
        <n v="27"/>
        <n v="16"/>
        <n v="34"/>
        <n v="43"/>
        <n v="26"/>
        <n v="18"/>
        <n v="49"/>
        <n v="48"/>
        <n v="46"/>
        <n v="44"/>
        <n v="54"/>
        <n v="22"/>
        <n v="45"/>
        <n v="28"/>
        <n v="31"/>
        <n v="36"/>
        <n v="40"/>
        <n v="41"/>
        <n v="50"/>
        <n v="66"/>
        <n v="56"/>
        <n v="21"/>
        <n v="64"/>
        <n v="59"/>
        <n v="52"/>
        <n v="61"/>
        <n v="62"/>
        <n v="63"/>
        <n v="55"/>
        <n v="37"/>
        <n v="39"/>
        <n v="13"/>
        <n v="58"/>
        <n v="38"/>
        <n v="72"/>
        <n v="60"/>
        <n v="67"/>
        <n v="15"/>
        <n v="68"/>
      </sharedItems>
      <fieldGroup base="33">
        <rangePr startNum="13" endNum="72" groupInterval="5"/>
        <groupItems count="14">
          <s v="&lt;13"/>
          <s v="13-17"/>
          <s v="18-22"/>
          <s v="23-27"/>
          <s v="28-32"/>
          <s v="33-37"/>
          <s v="38-42"/>
          <s v="43-47"/>
          <s v="48-52"/>
          <s v="53-57"/>
          <s v="58-62"/>
          <s v="63-67"/>
          <s v="68-72"/>
          <s v="&gt;73"/>
        </groupItems>
      </fieldGroup>
    </cacheField>
    <cacheField name="Antigüedad meses" numFmtId="1">
      <sharedItems containsSemiMixedTypes="0" containsString="0" containsNumber="1" containsInteger="1" minValue="0" maxValue="78"/>
    </cacheField>
    <cacheField name="día alta" numFmtId="0">
      <sharedItems count="7">
        <s v="miércoles"/>
        <s v="lunes"/>
        <s v="viernes"/>
        <s v="jueves"/>
        <s v="martes"/>
        <s v="sábado"/>
        <s v="domingo"/>
      </sharedItems>
    </cacheField>
    <cacheField name="mes alta" numFmtId="0">
      <sharedItems containsSemiMixedTypes="0" containsString="0" containsNumber="1" containsInteger="1" minValue="1" maxValue="12" count="12">
        <n v="11"/>
        <n v="6"/>
        <n v="1"/>
        <n v="4"/>
        <n v="10"/>
        <n v="8"/>
        <n v="5"/>
        <n v="12"/>
        <n v="2"/>
        <n v="9"/>
        <n v="3"/>
        <n v="7"/>
      </sharedItems>
    </cacheField>
    <cacheField name="año alta" numFmtId="0">
      <sharedItems containsSemiMixedTypes="0" containsString="0" containsNumber="1" containsInteger="1" minValue="2018" maxValue="2024" count="7">
        <n v="2022"/>
        <n v="2018"/>
        <n v="2024"/>
        <n v="2023"/>
        <n v="2020"/>
        <n v="2021"/>
        <n v="2019"/>
      </sharedItems>
    </cacheField>
    <cacheField name="Meses (Member since)" numFmtId="0" databaseField="0">
      <fieldGroup base="19">
        <rangePr groupBy="months" startDate="2018-06-04T00:00:00" endDate="2024-12-06T00:00:00"/>
        <groupItems count="14">
          <s v="&lt;04/06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6/12/2024"/>
        </groupItems>
      </fieldGroup>
    </cacheField>
    <cacheField name="Trimestres (Member since)" numFmtId="0" databaseField="0">
      <fieldGroup base="19">
        <rangePr groupBy="quarters" startDate="2018-06-04T00:00:00" endDate="2024-12-06T00:00:00"/>
        <groupItems count="6">
          <s v="&lt;04/06/2018"/>
          <s v="Trim.1"/>
          <s v="Trim.2"/>
          <s v="Trim.3"/>
          <s v="Trim.4"/>
          <s v="&gt;06/12/2024"/>
        </groupItems>
      </fieldGroup>
    </cacheField>
    <cacheField name="Años (Member since)" numFmtId="0" databaseField="0">
      <fieldGroup base="19">
        <rangePr groupBy="years" startDate="2018-06-04T00:00:00" endDate="2024-12-06T00:00:00"/>
        <groupItems count="9">
          <s v="&lt;04/06/2018"/>
          <s v="2018"/>
          <s v="2019"/>
          <s v="2020"/>
          <s v="2021"/>
          <s v="2022"/>
          <s v="2023"/>
          <s v="2024"/>
          <s v="&gt;06/12/2024"/>
        </groupItems>
      </fieldGroup>
    </cacheField>
  </cacheFields>
  <extLst>
    <ext xmlns:x14="http://schemas.microsoft.com/office/spreadsheetml/2009/9/main" uri="{725AE2AE-9491-48be-B2B4-4EB974FC3084}">
      <x14:pivotCacheDefinition pivotCacheId="14895996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Fernandez Borondo" refreshedDate="45635.760219212963" createdVersion="8" refreshedVersion="8" minRefreshableVersion="3" recordCount="1171" xr:uid="{B82EDACD-7991-48F8-AECF-735B9E1847E9}">
  <cacheSource type="worksheet">
    <worksheetSource ref="AH1:AH1048576" sheet="Activos_06_12"/>
  </cacheSource>
  <cacheFields count="1">
    <cacheField name="Edad Años" numFmtId="0">
      <sharedItems containsString="0" containsBlank="1" containsNumber="1" containsInteger="1" minValue="13" maxValue="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0">
  <r>
    <n v="79788"/>
    <n v="45988447"/>
    <s v="6257919"/>
    <s v=""/>
    <s v=""/>
    <s v="Zabedy Katheryn"/>
    <s v="Doman de Peluso"/>
    <x v="0"/>
    <d v="1982-11-26T00:00:00"/>
    <s v="domandepelusokatheryn@gmail.com"/>
    <s v="Calle Alcalde Manuel Gómez Casado 6 P01 A"/>
    <x v="0"/>
    <s v="Leganés"/>
    <s v=""/>
    <n v="643800943"/>
    <s v="ES0400490390732111413186"/>
    <s v="BSCHESMMXXX"/>
    <s v="Zabedy Katheryn Doman De Peluso"/>
    <s v="No"/>
    <x v="0"/>
    <s v=""/>
    <s v="GANAR MÚSCULO"/>
    <s v="LOCALIZACIÓN"/>
    <x v="0"/>
    <d v="2022-12-01T00:00:00"/>
    <d v="2024-12-31T00:00:00"/>
    <n v="5200"/>
    <s v="No"/>
    <n v="0"/>
    <s v="GANAR MÚSCULO"/>
    <s v="LOCALIZACIÓN"/>
    <d v="2024-12-31T00:00:00"/>
    <n v="52"/>
    <x v="0"/>
    <n v="25"/>
    <x v="0"/>
    <x v="0"/>
    <x v="0"/>
  </r>
  <r>
    <n v="79788"/>
    <n v="45987218"/>
    <s v="33526943"/>
    <s v=""/>
    <s v=""/>
    <s v="Yolanda"/>
    <s v="Díaz Gómez"/>
    <x v="0"/>
    <d v="1973-11-09T00:00:00"/>
    <s v="yolidiazgomez9@gmail.com"/>
    <s v="Calle Paracuellos del Jarama 31"/>
    <x v="0"/>
    <s v="Leganés"/>
    <s v=""/>
    <n v="616084920"/>
    <s v="ES8721005329170100011977"/>
    <s v="CAIXESBBXXX"/>
    <s v="Yolanda Diaz Gomez"/>
    <s v="No"/>
    <x v="1"/>
    <s v=""/>
    <s v="GANAR MÚSCULO"/>
    <s v="LOCALIZACIÓN"/>
    <x v="1"/>
    <d v="2018-07-01T00:00:00"/>
    <d v="2024-12-31T00:00:00"/>
    <n v="4300"/>
    <s v="No"/>
    <n v="0"/>
    <s v="GANAR MÚSCULO"/>
    <s v="LOCALIZACIÓN"/>
    <d v="2024-12-31T00:00:00"/>
    <n v="43"/>
    <x v="1"/>
    <n v="78"/>
    <x v="1"/>
    <x v="1"/>
    <x v="1"/>
  </r>
  <r>
    <n v="79788"/>
    <n v="45987388"/>
    <s v="52378904"/>
    <s v=""/>
    <s v=""/>
    <s v="Yolanda"/>
    <s v="Gil Belmonte"/>
    <x v="0"/>
    <d v="1973-08-22T00:00:00"/>
    <s v="gilbelmont45@gmail.com"/>
    <s v="Calle Alcalde Saturnino del Yerro Alonso 21 Pbj A"/>
    <x v="0"/>
    <s v="Leganés"/>
    <s v=""/>
    <n v="630335517"/>
    <s v="ES1821000933461300179022"/>
    <s v="CAIXESBBXXX"/>
    <s v="Yolanda Gil Belmonte"/>
    <s v="No"/>
    <x v="2"/>
    <s v=""/>
    <s v="GANAR MÚSCULO"/>
    <s v="LOCALIZACIÓN"/>
    <x v="0"/>
    <d v="2022-12-01T00:00:00"/>
    <d v="2024-12-31T00:00:00"/>
    <n v="5200"/>
    <s v="No"/>
    <n v="0"/>
    <s v="GANAR MÚSCULO"/>
    <s v="LOCALIZACIÓN"/>
    <d v="2024-12-31T00:00:00"/>
    <n v="52"/>
    <x v="1"/>
    <n v="25"/>
    <x v="2"/>
    <x v="0"/>
    <x v="0"/>
  </r>
  <r>
    <n v="79788"/>
    <n v="45988978"/>
    <s v="3850182"/>
    <s v=""/>
    <s v=""/>
    <s v="Yolanda"/>
    <s v="Hernández González"/>
    <x v="0"/>
    <d v="1971-08-21T00:00:00"/>
    <s v="yolandahdez@telefonica.net"/>
    <s v="Calle De Navalcarnero 64"/>
    <x v="0"/>
    <s v="Leganés"/>
    <s v=""/>
    <n v="679453064"/>
    <s v="ES7021001237960100001261"/>
    <s v="CAIXESBBXXX"/>
    <s v="Yolanda Hernandez Gonzalez"/>
    <s v="No"/>
    <x v="3"/>
    <s v=""/>
    <s v="SALUD"/>
    <s v="AMIGOS O FAMILIA"/>
    <x v="2"/>
    <d v="2022-02-01T00:00:00"/>
    <d v="2024-12-31T00:00:00"/>
    <n v="4900"/>
    <s v="No"/>
    <n v="0"/>
    <s v="SALUD"/>
    <s v="AMIGOS O FAMILIA"/>
    <d v="2024-12-31T00:00:00"/>
    <n v="49"/>
    <x v="2"/>
    <n v="35"/>
    <x v="1"/>
    <x v="2"/>
    <x v="0"/>
  </r>
  <r>
    <n v="79788"/>
    <n v="49597496"/>
    <s v=""/>
    <s v=""/>
    <s v=""/>
    <s v="Yoann"/>
    <s v="Costa"/>
    <x v="1"/>
    <d v="1999-10-05T00:00:00"/>
    <s v="yoann.costa@gmail.com"/>
    <s v="Calle Del Alcalde Pedro González González 19, p2, 1A"/>
    <x v="0"/>
    <s v="Leganés"/>
    <s v=""/>
    <n v="618905510"/>
    <s v="ES2614650100911760752389"/>
    <s v="INGDESMM"/>
    <s v=""/>
    <s v="No"/>
    <x v="4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3"/>
    <n v="1"/>
    <x v="3"/>
    <x v="0"/>
    <x v="2"/>
  </r>
  <r>
    <n v="79788"/>
    <n v="46782226"/>
    <s v="213772"/>
    <s v=""/>
    <s v=""/>
    <s v="Yessica Lorena"/>
    <s v="Corredor Figueredo"/>
    <x v="0"/>
    <d v="1995-03-25T00:00:00"/>
    <s v="yessi25.figueredo@gmail.com"/>
    <s v="Calle De Pozuelo De Alarcón 67"/>
    <x v="0"/>
    <s v="Leganés"/>
    <s v=""/>
    <n v="611329233"/>
    <s v="ES6568930001750000151991"/>
    <s v="FPESESM2"/>
    <s v="Yessica Lorena Corredor Figueredo"/>
    <s v="No"/>
    <x v="5"/>
    <s v=""/>
    <s v=""/>
    <s v=""/>
    <x v="2"/>
    <d v="2024-06-01T00:00:00"/>
    <d v="2024-12-31T00:00:00"/>
    <n v="4900"/>
    <s v="No"/>
    <n v="0"/>
    <s v="DESCONOCIDA"/>
    <s v="DESCONOCIDA"/>
    <d v="2024-12-31T00:00:00"/>
    <n v="49"/>
    <x v="4"/>
    <n v="8"/>
    <x v="1"/>
    <x v="3"/>
    <x v="2"/>
  </r>
  <r>
    <n v="79788"/>
    <n v="45989572"/>
    <s v="53720978"/>
    <s v=""/>
    <s v=""/>
    <s v="Yered"/>
    <s v="Fernández Vázquez"/>
    <x v="1"/>
    <d v="1991-05-07T00:00:00"/>
    <s v="yeredfernandez@gmail.com"/>
    <s v="Calle Zaragoza 3 2D"/>
    <x v="0"/>
    <s v="Leganés"/>
    <s v=""/>
    <n v="629640248"/>
    <s v="ES7321007035341300061894"/>
    <s v="CAIXESBBXXX"/>
    <s v="Yered Fernandez Vazquez"/>
    <s v="No"/>
    <x v="6"/>
    <s v=""/>
    <s v="GANAR MÚSCULO"/>
    <s v="AMIGOS O FAMILIA"/>
    <x v="0"/>
    <d v="2024-11-01T00:00:00"/>
    <d v="2024-12-31T00:00:00"/>
    <n v="5200"/>
    <s v="No"/>
    <n v="0"/>
    <s v="GANAR MÚSCULO"/>
    <s v="AMIGOS O FAMILIA"/>
    <d v="2024-12-31T00:00:00"/>
    <n v="52"/>
    <x v="5"/>
    <n v="26"/>
    <x v="3"/>
    <x v="4"/>
    <x v="0"/>
  </r>
  <r>
    <n v="79788"/>
    <n v="45988374"/>
    <s v="50124369"/>
    <s v=""/>
    <s v=""/>
    <s v="Yeray"/>
    <s v="Polo Añover"/>
    <x v="1"/>
    <d v="1994-08-08T00:00:00"/>
    <s v="yeray_polo@hotmail.com"/>
    <s v="Calle Santa Aurea 26 Bajo B"/>
    <x v="1"/>
    <s v="Madrid"/>
    <s v=""/>
    <n v="626647078"/>
    <s v="ES8114650100911721108469"/>
    <s v="INGDESMMXXX"/>
    <s v="Yeray Polo Añover"/>
    <s v="No"/>
    <x v="7"/>
    <s v=""/>
    <s v="GANAR MÚSCULO"/>
    <s v="LOCALIZACIÓN"/>
    <x v="0"/>
    <d v="2023-07-01T00:00:00"/>
    <d v="2024-12-31T00:00:00"/>
    <n v="5200"/>
    <s v="No"/>
    <n v="0"/>
    <s v="GANAR MÚSCULO"/>
    <s v="LOCALIZACIÓN"/>
    <d v="2024-12-31T00:00:00"/>
    <n v="52"/>
    <x v="6"/>
    <n v="18"/>
    <x v="4"/>
    <x v="1"/>
    <x v="3"/>
  </r>
  <r>
    <n v="79788"/>
    <n v="47595569"/>
    <s v="733506"/>
    <s v=""/>
    <s v=""/>
    <s v="Yeison Alexander"/>
    <s v="Vergara Bedoya"/>
    <x v="1"/>
    <d v="2001-08-12T00:00:00"/>
    <s v="yeisonr.0017@gmail.com"/>
    <s v="Calle Velázquez , 3"/>
    <x v="2"/>
    <s v="Leganés"/>
    <s v=""/>
    <n v="6005655523"/>
    <s v="ES2521003862320100607665"/>
    <s v="CAIXESBBXXX"/>
    <s v=""/>
    <s v="No"/>
    <x v="8"/>
    <s v=""/>
    <s v="GANAR MÚSCULO"/>
    <s v="AMIGOS O FAMILIA"/>
    <x v="2"/>
    <d v="2024-09-01T00:00:00"/>
    <d v="2024-12-31T00:00:00"/>
    <n v="4900"/>
    <s v="No"/>
    <n v="0"/>
    <s v="GANAR MÚSCULO"/>
    <s v="AMIGOS O FAMILIA"/>
    <d v="2024-12-31T00:00:00"/>
    <n v="49"/>
    <x v="7"/>
    <n v="4"/>
    <x v="4"/>
    <x v="5"/>
    <x v="2"/>
  </r>
  <r>
    <n v="79788"/>
    <n v="48978185"/>
    <s v="54119661"/>
    <s v=""/>
    <s v=""/>
    <s v="Yasmina Concepción"/>
    <s v="Medina Navas"/>
    <x v="0"/>
    <d v="1989-11-23T00:00:00"/>
    <s v="yasminamedinanavas@gmail.com"/>
    <s v="Plaza Alcalde José Manuel Matheo Luaces 3"/>
    <x v="0"/>
    <s v="Leganés"/>
    <s v=""/>
    <n v="680535445"/>
    <s v="ES5530580163582810725650"/>
    <s v="CCRIES2AXXX"/>
    <s v=""/>
    <s v="No"/>
    <x v="9"/>
    <s v=""/>
    <s v="GANAR MÚSCULO"/>
    <s v="BÚSQUEDA POR INTERNET"/>
    <x v="0"/>
    <d v="2024-11-01T00:00:00"/>
    <d v="2024-12-31T00:00:00"/>
    <n v="5200"/>
    <s v="No"/>
    <n v="0"/>
    <s v="GANAR MÚSCULO"/>
    <s v="BÚSQUEDA POR INTERNET"/>
    <d v="2024-12-31T00:00:00"/>
    <n v="52"/>
    <x v="8"/>
    <n v="2"/>
    <x v="1"/>
    <x v="4"/>
    <x v="2"/>
  </r>
  <r>
    <n v="79788"/>
    <n v="46782181"/>
    <s v="53456730"/>
    <s v=""/>
    <s v=""/>
    <s v="Victoriano"/>
    <s v="Vicente Blanca"/>
    <x v="1"/>
    <d v="1992-08-10T00:00:00"/>
    <s v="vitinvibla@gmail.com"/>
    <s v="Calle Río Danubio 2"/>
    <x v="3"/>
    <s v="Leganés"/>
    <s v=""/>
    <n v="665430639"/>
    <s v="ES0920859279790330334855"/>
    <s v="CAZRES2ZXXX"/>
    <s v="Victoriano Vicente Blanca"/>
    <s v="No"/>
    <x v="10"/>
    <s v=""/>
    <s v=""/>
    <s v=""/>
    <x v="0"/>
    <d v="2024-06-01T00:00:00"/>
    <d v="2024-12-31T00:00:00"/>
    <n v="5200"/>
    <s v="No"/>
    <n v="0"/>
    <s v="DESCONOCIDA"/>
    <s v="DESCONOCIDA"/>
    <d v="2024-12-31T00:00:00"/>
    <n v="52"/>
    <x v="9"/>
    <n v="7"/>
    <x v="0"/>
    <x v="6"/>
    <x v="2"/>
  </r>
  <r>
    <n v="79788"/>
    <n v="47919035"/>
    <s v="6516277"/>
    <s v=""/>
    <s v=""/>
    <s v="Victoria Valentina"/>
    <s v="Suarez Doman"/>
    <x v="0"/>
    <d v="2004-02-25T00:00:00"/>
    <s v="suarezvictoria947@gmail.com"/>
    <s v="Plaza Alcalde José Manuel Matheo Luaces 5"/>
    <x v="0"/>
    <s v="Leganés"/>
    <s v=""/>
    <n v="630348318"/>
    <s v="ES4215632626343262755206"/>
    <s v="NTSBESM1"/>
    <s v="Victoria Valentina Suarez Doman"/>
    <s v="No"/>
    <x v="11"/>
    <s v=""/>
    <s v="GANAR MÚSCULO"/>
    <s v="AMIGOS O FAMILIA"/>
    <x v="2"/>
    <d v="2024-09-01T00:00:00"/>
    <d v="2024-12-31T00:00:00"/>
    <n v="4900"/>
    <s v="No"/>
    <n v="0"/>
    <s v="GANAR MÚSCULO"/>
    <s v="AMIGOS O FAMILIA"/>
    <d v="2024-12-31T00:00:00"/>
    <n v="49"/>
    <x v="10"/>
    <n v="4"/>
    <x v="4"/>
    <x v="5"/>
    <x v="2"/>
  </r>
  <r>
    <n v="79788"/>
    <n v="45986953"/>
    <s v="50170081"/>
    <s v=""/>
    <s v=""/>
    <s v="Victoria"/>
    <s v="Manzanero García"/>
    <x v="0"/>
    <d v="1967-09-23T00:00:00"/>
    <s v="vickymanzanero@gmail.com"/>
    <s v="Calle De Aranjuez 71"/>
    <x v="0"/>
    <s v="Leganés"/>
    <s v=""/>
    <n v="610446988"/>
    <s v="ES7114650100941701131546"/>
    <s v="INGDESMMXXX"/>
    <s v="Victoria Manzanero Garcia"/>
    <s v="No"/>
    <x v="12"/>
    <s v=""/>
    <s v="MANTENIMIENTO"/>
    <s v="AMIGOS O FAMILIA"/>
    <x v="3"/>
    <d v="2024-11-01T00:00:00"/>
    <d v="2024-12-31T00:00:00"/>
    <n v="3900"/>
    <s v="No"/>
    <n v="0"/>
    <s v="MANTENIMIENTO"/>
    <s v="AMIGOS O FAMILIA"/>
    <d v="2024-12-31T00:00:00"/>
    <n v="39"/>
    <x v="11"/>
    <n v="76"/>
    <x v="4"/>
    <x v="5"/>
    <x v="1"/>
  </r>
  <r>
    <n v="79788"/>
    <n v="48890667"/>
    <s v="163613307"/>
    <s v=""/>
    <s v=""/>
    <s v="Victor Manuel"/>
    <s v="Chávez Contreras"/>
    <x v="1"/>
    <d v="2005-03-05T00:00:00"/>
    <s v="vtcranch@gmail.com"/>
    <s v="Plaza Alcalde José Manuel Matheo Luaces 7"/>
    <x v="0"/>
    <s v="Leganés"/>
    <s v=""/>
    <n v="679170346"/>
    <s v="ES5401826091160201643512"/>
    <s v="BBVAESMMXXX"/>
    <s v=""/>
    <s v="No"/>
    <x v="13"/>
    <s v=""/>
    <s v="GANAR MÚSCULO"/>
    <s v="AMIGOS O FAMILIA"/>
    <x v="0"/>
    <d v="2024-11-01T00:00:00"/>
    <d v="2024-12-31T00:00:00"/>
    <n v="5200"/>
    <s v="No"/>
    <n v="0"/>
    <s v="GANAR MÚSCULO"/>
    <s v="AMIGOS O FAMILIA"/>
    <d v="2024-12-31T00:00:00"/>
    <n v="52"/>
    <x v="12"/>
    <n v="2"/>
    <x v="1"/>
    <x v="4"/>
    <x v="2"/>
  </r>
  <r>
    <n v="79788"/>
    <n v="45988040"/>
    <s v="53906309"/>
    <s v=""/>
    <s v=""/>
    <s v="Víctor Manuel"/>
    <s v="Rincón Yepes"/>
    <x v="1"/>
    <d v="1999-08-20T00:00:00"/>
    <s v="rinvictor@gmail.com"/>
    <s v="Calle Ciempozuelos 18"/>
    <x v="0"/>
    <s v="Leganés"/>
    <s v=""/>
    <n v="691376463"/>
    <s v="ES4801286429260100000253"/>
    <s v="BKBKESMMXXX"/>
    <s v="Victor Manuel Rincon Yepes"/>
    <s v="No"/>
    <x v="14"/>
    <s v=""/>
    <s v="MANTENIMIENTO"/>
    <s v="LOCALIZACIÓN"/>
    <x v="0"/>
    <d v="2023-11-01T00:00:00"/>
    <d v="2024-12-31T00:00:00"/>
    <n v="5200"/>
    <s v="No"/>
    <n v="0"/>
    <s v="MANTENIMIENTO"/>
    <s v="LOCALIZACIÓN"/>
    <d v="2024-12-31T00:00:00"/>
    <n v="52"/>
    <x v="3"/>
    <n v="14"/>
    <x v="1"/>
    <x v="4"/>
    <x v="3"/>
  </r>
  <r>
    <n v="79788"/>
    <n v="45987231"/>
    <s v="53457522"/>
    <s v=""/>
    <s v=""/>
    <s v="Víctor Manuel"/>
    <s v="Valle Sanz"/>
    <x v="1"/>
    <d v="1992-03-13T00:00:00"/>
    <s v="victormvs022@gmail.com"/>
    <s v="Calle Coslada 18, BLOQUE 1, 1B"/>
    <x v="0"/>
    <s v="Leganés"/>
    <s v=""/>
    <n v="699633936"/>
    <s v="ES1714650100971722155763"/>
    <s v="INGDESMMXXX"/>
    <s v="Victor Manuel Valle Sanz"/>
    <s v="No"/>
    <x v="15"/>
    <s v=""/>
    <s v="GANAR MÚSCULO"/>
    <s v="AMIGOS O FAMILIA"/>
    <x v="2"/>
    <d v="2018-10-01T00:00:00"/>
    <d v="2024-12-31T00:00:00"/>
    <n v="4900"/>
    <s v="No"/>
    <n v="0"/>
    <s v="GANAR MÚSCULO"/>
    <s v="AMIGOS O FAMILIA"/>
    <d v="2024-12-31T00:00:00"/>
    <n v="49"/>
    <x v="9"/>
    <n v="74"/>
    <x v="1"/>
    <x v="4"/>
    <x v="1"/>
  </r>
  <r>
    <n v="79788"/>
    <n v="45987324"/>
    <s v="53044796"/>
    <s v=""/>
    <s v=""/>
    <s v="Víctor Julio"/>
    <s v="Lamberti Castellanos"/>
    <x v="1"/>
    <d v="1977-08-07T00:00:00"/>
    <s v="victorlamberti@hotmail.com"/>
    <s v="Calle Julia Mediavilla"/>
    <x v="0"/>
    <s v="Madrid"/>
    <s v=""/>
    <n v="620987115"/>
    <s v="ES2714650100951703699685"/>
    <s v="INGDESMMXXX"/>
    <s v="Victor Julio Lamberti Castellanos"/>
    <s v="No"/>
    <x v="16"/>
    <s v=""/>
    <s v="MANTENIMIENTO"/>
    <s v="LOCALIZACIÓN"/>
    <x v="0"/>
    <d v="2020-09-01T00:00:00"/>
    <d v="2024-12-31T00:00:00"/>
    <n v="5200"/>
    <s v="No"/>
    <n v="0"/>
    <s v="MANTENIMIENTO"/>
    <s v="LOCALIZACIÓN"/>
    <d v="2024-12-31T00:00:00"/>
    <n v="52"/>
    <x v="13"/>
    <n v="52"/>
    <x v="0"/>
    <x v="5"/>
    <x v="4"/>
  </r>
  <r>
    <n v="79788"/>
    <n v="49663709"/>
    <s v="54405412Q"/>
    <s v=""/>
    <s v=""/>
    <s v="Victor"/>
    <s v="Calleja Maroto"/>
    <x v="1"/>
    <d v="2004-11-12T00:00:00"/>
    <s v="vicama19@gmail.com"/>
    <s v="Calle De Alcobendas 10, 3B"/>
    <x v="0"/>
    <s v="Leganés"/>
    <s v=""/>
    <n v="689054275"/>
    <s v=""/>
    <s v=""/>
    <s v=""/>
    <s v="No"/>
    <x v="17"/>
    <s v=""/>
    <s v="GANAR MÚSCULO"/>
    <s v="AMIGOS O FAMILIA"/>
    <x v="0"/>
    <d v="2025-01-01T00:00:00"/>
    <d v="2025-01-31T00:00:00"/>
    <n v="5200"/>
    <s v="No"/>
    <n v="0"/>
    <s v="GANAR MÚSCULO"/>
    <s v="AMIGOS O FAMILIA"/>
    <d v="2024-12-31T00:00:00"/>
    <n v="52"/>
    <x v="10"/>
    <n v="0"/>
    <x v="4"/>
    <x v="7"/>
    <x v="2"/>
  </r>
  <r>
    <n v="79788"/>
    <n v="45989834"/>
    <s v="47318077"/>
    <s v=""/>
    <s v=""/>
    <s v="Víctor"/>
    <s v="Carballo Hernández"/>
    <x v="1"/>
    <d v="2004-12-16T00:00:00"/>
    <s v="vcarballoantanes@gmail.com"/>
    <s v="Calle De Navalcarnero 64"/>
    <x v="0"/>
    <s v="Leganés"/>
    <s v=""/>
    <n v="628578367"/>
    <s v="ES7021001237960100001261"/>
    <s v="CAIXESBBXXX"/>
    <s v="Víctor Carballo Hernández"/>
    <s v="No"/>
    <x v="18"/>
    <s v=""/>
    <s v="GANAR MÚSCULO"/>
    <s v="LOCALIZACIÓN"/>
    <x v="2"/>
    <d v="2021-12-01T00:00:00"/>
    <d v="2024-12-31T00:00:00"/>
    <n v="4900"/>
    <s v="No"/>
    <n v="0"/>
    <s v="GANAR MÚSCULO"/>
    <s v="LOCALIZACIÓN"/>
    <d v="2024-12-31T00:00:00"/>
    <n v="49"/>
    <x v="12"/>
    <n v="37"/>
    <x v="4"/>
    <x v="0"/>
    <x v="5"/>
  </r>
  <r>
    <n v="79788"/>
    <n v="45988549"/>
    <s v="5306145"/>
    <s v=""/>
    <s v=""/>
    <s v="Víctor"/>
    <s v="Carmona García"/>
    <x v="1"/>
    <d v="2000-03-18T00:00:00"/>
    <s v="carmona.victor3@hotmail.es"/>
    <s v="Calle De Ciempozuelos 7"/>
    <x v="0"/>
    <s v="Leganés"/>
    <s v=""/>
    <n v="601036753"/>
    <s v="ES8401280050810100049013"/>
    <s v="BKBKESMMXXX"/>
    <s v="Victor Carmona Garcia"/>
    <s v="No"/>
    <x v="19"/>
    <s v=""/>
    <s v="GANAR MÚSCULO"/>
    <s v="AMIGOS O FAMILIA"/>
    <x v="0"/>
    <d v="2025-01-01T00:00:00"/>
    <d v="2025-01-31T00:00:00"/>
    <n v="5200"/>
    <s v="No"/>
    <n v="0"/>
    <s v="GANAR MÚSCULO"/>
    <s v="AMIGOS O FAMILIA"/>
    <d v="2024-12-31T00:00:00"/>
    <n v="52"/>
    <x v="14"/>
    <n v="35"/>
    <x v="2"/>
    <x v="2"/>
    <x v="0"/>
  </r>
  <r>
    <n v="79788"/>
    <n v="45988332"/>
    <s v="49066620"/>
    <s v=""/>
    <s v=""/>
    <s v="Víctor"/>
    <s v="Chaparro Lidón"/>
    <x v="1"/>
    <d v="1991-05-09T00:00:00"/>
    <s v="victorchaparro91@yahoo.es"/>
    <s v="Calle Burgos"/>
    <x v="0"/>
    <s v="Leganés"/>
    <s v=""/>
    <n v="638315258"/>
    <s v="ES6520382825776000220416"/>
    <s v="CAHMESMMXXX"/>
    <s v="Victor Chaparro Lidon"/>
    <s v="No"/>
    <x v="20"/>
    <s v=""/>
    <s v="GANAR MÚSCULO"/>
    <s v="AMIGOS O FAMILIA"/>
    <x v="0"/>
    <d v="2021-05-01T00:00:00"/>
    <d v="2024-12-31T00:00:00"/>
    <n v="5200"/>
    <s v="No"/>
    <n v="0"/>
    <s v="GANAR MÚSCULO"/>
    <s v="AMIGOS O FAMILIA"/>
    <d v="2024-12-31T00:00:00"/>
    <n v="52"/>
    <x v="5"/>
    <n v="44"/>
    <x v="4"/>
    <x v="3"/>
    <x v="5"/>
  </r>
  <r>
    <n v="79788"/>
    <n v="45989802"/>
    <s v="49150105"/>
    <s v=""/>
    <s v=""/>
    <s v="Víctor"/>
    <s v="del Moral Gutiérrez"/>
    <x v="1"/>
    <d v="2007-04-07T00:00:00"/>
    <s v="torvick6327@gmail.com"/>
    <s v="Calle Miraflores de la Sierra 15"/>
    <x v="0"/>
    <s v="Leganés"/>
    <s v=""/>
    <n v="660327002"/>
    <s v="ES0421006826851300334151"/>
    <s v="CAIXESBBXXX"/>
    <s v="Victor Del Moral Gutierrez"/>
    <s v="No"/>
    <x v="21"/>
    <s v=""/>
    <s v=""/>
    <s v=""/>
    <x v="0"/>
    <d v="2024-03-01T00:00:00"/>
    <d v="2024-12-31T00:00:00"/>
    <n v="5200"/>
    <s v="No"/>
    <n v="0"/>
    <s v="DESCONOCIDA"/>
    <s v="DESCONOCIDA"/>
    <d v="2024-12-31T00:00:00"/>
    <n v="52"/>
    <x v="15"/>
    <n v="10"/>
    <x v="1"/>
    <x v="8"/>
    <x v="2"/>
  </r>
  <r>
    <n v="79788"/>
    <n v="45987024"/>
    <s v="49148745"/>
    <s v=""/>
    <s v=""/>
    <s v="Víctor"/>
    <s v="Fernández Álvarez"/>
    <x v="1"/>
    <d v="1997-10-19T00:00:00"/>
    <s v="victor97lega@gmail.com"/>
    <s v="Calle Alcalde Pedro González González"/>
    <x v="0"/>
    <s v="Leganés"/>
    <s v=""/>
    <n v="620903450"/>
    <s v="ES5420382800153001706485"/>
    <s v="CAHMESMMXXX"/>
    <s v="Victor Fernandez Alvarez"/>
    <s v="No"/>
    <x v="22"/>
    <s v=""/>
    <s v="GANAR MÚSCULO"/>
    <s v="AMIGOS O FAMILIA"/>
    <x v="0"/>
    <d v="2024-11-01T00:00:00"/>
    <d v="2024-12-31T00:00:00"/>
    <n v="5200"/>
    <s v="No"/>
    <n v="0"/>
    <s v="GANAR MÚSCULO"/>
    <s v="AMIGOS O FAMILIA"/>
    <d v="2024-12-31T00:00:00"/>
    <n v="52"/>
    <x v="16"/>
    <n v="38"/>
    <x v="3"/>
    <x v="4"/>
    <x v="5"/>
  </r>
  <r>
    <n v="79788"/>
    <n v="45987886"/>
    <s v="504529171"/>
    <s v=""/>
    <s v=""/>
    <s v="Víctor"/>
    <s v="Melchor Gil"/>
    <x v="1"/>
    <d v="2008-02-04T00:00:00"/>
    <s v="victormartamg85@gmail.com"/>
    <s v="Calle Colmenar Viejo 60"/>
    <x v="0"/>
    <s v="Leganés"/>
    <s v=""/>
    <n v="658054957"/>
    <s v="ES5021006826870200081237"/>
    <s v="CAIXESBBXXX"/>
    <s v="Raul Melchor Martin"/>
    <s v="No"/>
    <x v="23"/>
    <s v=""/>
    <s v="GANAR MÚSCULO"/>
    <s v="LOCALIZACIÓN"/>
    <x v="3"/>
    <d v="2023-01-01T00:00:00"/>
    <d v="2024-12-31T00:00:00"/>
    <n v="3900"/>
    <s v="No"/>
    <n v="0"/>
    <s v="GANAR MÚSCULO"/>
    <s v="LOCALIZACIÓN"/>
    <d v="2024-12-31T00:00:00"/>
    <n v="39"/>
    <x v="17"/>
    <n v="24"/>
    <x v="2"/>
    <x v="7"/>
    <x v="0"/>
  </r>
  <r>
    <n v="79788"/>
    <n v="49219458"/>
    <s v="7988809"/>
    <s v=""/>
    <s v=""/>
    <s v="Victor"/>
    <s v="Romanos Vicente"/>
    <x v="1"/>
    <d v="1982-03-19T00:00:00"/>
    <s v="vromanos@gmail.com"/>
    <s v="Calle Del Alcalde Pedro González González 17 B, 3D"/>
    <x v="0"/>
    <s v="Leganés"/>
    <s v=""/>
    <n v="645463013"/>
    <s v="ES8301280018500100053993"/>
    <s v="BKBKESMMXXX"/>
    <s v=""/>
    <s v="No"/>
    <x v="24"/>
    <s v=""/>
    <s v="MANTENIMIENTO"/>
    <s v="AMIGOS O FAMILIA"/>
    <x v="0"/>
    <d v="2024-11-01T00:00:00"/>
    <d v="2024-12-31T00:00:00"/>
    <n v="5200"/>
    <s v="No"/>
    <n v="0"/>
    <s v="MANTENIMIENTO"/>
    <s v="AMIGOS O FAMILIA"/>
    <d v="2024-12-31T00:00:00"/>
    <n v="52"/>
    <x v="0"/>
    <n v="2"/>
    <x v="3"/>
    <x v="4"/>
    <x v="2"/>
  </r>
  <r>
    <n v="79788"/>
    <n v="45988573"/>
    <s v="53904262"/>
    <s v=""/>
    <s v=""/>
    <s v="Víctor"/>
    <s v="Vivar Gómez"/>
    <x v="1"/>
    <d v="1998-12-28T00:00:00"/>
    <s v="victorvivarg41@gmail.com"/>
    <s v="Calle De Paracuellos del Jarama 24"/>
    <x v="0"/>
    <s v="Leganés"/>
    <s v=""/>
    <n v="654521976"/>
    <s v="ES2720858195830330123143"/>
    <s v="CAZRES2ZXXX"/>
    <s v=""/>
    <s v="No"/>
    <x v="25"/>
    <s v=""/>
    <s v="GANAR MÚSCULO"/>
    <s v="LOCALIZACIÓN"/>
    <x v="2"/>
    <d v="2018-07-01T00:00:00"/>
    <d v="2024-12-31T00:00:00"/>
    <n v="4900"/>
    <s v="No"/>
    <n v="0"/>
    <s v="GANAR MÚSCULO"/>
    <s v="LOCALIZACIÓN"/>
    <d v="2024-12-31T00:00:00"/>
    <n v="49"/>
    <x v="3"/>
    <n v="78"/>
    <x v="2"/>
    <x v="1"/>
    <x v="1"/>
  </r>
  <r>
    <n v="79788"/>
    <n v="45988870"/>
    <s v="53718418"/>
    <s v=""/>
    <s v=""/>
    <s v="Vicente"/>
    <s v="Gaitán Garrido"/>
    <x v="1"/>
    <d v="1990-08-04T00:00:00"/>
    <s v="vicex10@gmail.com"/>
    <s v="Calle Tenis 2"/>
    <x v="0"/>
    <s v="Leganés"/>
    <s v=""/>
    <n v="670468150"/>
    <s v="ES5202390806743432324626"/>
    <s v="EVOBESMMXXX"/>
    <s v="Vicente Gaitan Garrido"/>
    <s v="No"/>
    <x v="26"/>
    <s v=""/>
    <s v="GANAR MÚSCULO"/>
    <s v="LOCALIZACIÓN"/>
    <x v="0"/>
    <d v="2024-01-01T00:00:00"/>
    <d v="2024-12-31T00:00:00"/>
    <n v="5200"/>
    <s v="No"/>
    <n v="0"/>
    <s v="GANAR MÚSCULO"/>
    <s v="LOCALIZACIÓN"/>
    <d v="2024-12-31T00:00:00"/>
    <n v="52"/>
    <x v="18"/>
    <n v="12"/>
    <x v="1"/>
    <x v="7"/>
    <x v="3"/>
  </r>
  <r>
    <n v="79788"/>
    <n v="47866303"/>
    <s v="50204883"/>
    <s v=""/>
    <s v=""/>
    <s v="Vicente"/>
    <s v="Mohedano Lorenzo"/>
    <x v="1"/>
    <d v="1977-06-26T00:00:00"/>
    <s v="vmohedanolorenzo@gmail.com"/>
    <s v="avda juan XXIII 16 2 p05"/>
    <x v="0"/>
    <s v="Leganés"/>
    <s v=""/>
    <n v="648741242"/>
    <s v="ES6621006389711300720582"/>
    <s v="CAIXESBBXXX"/>
    <s v=""/>
    <s v="No"/>
    <x v="27"/>
    <s v=""/>
    <s v="GANAR MÚSCULO"/>
    <s v="AMIGOS O FAMILIA"/>
    <x v="0"/>
    <d v="2024-09-01T00:00:00"/>
    <d v="2024-12-31T00:00:00"/>
    <n v="5200"/>
    <s v="No"/>
    <n v="0"/>
    <s v="GANAR MÚSCULO"/>
    <s v="AMIGOS O FAMILIA"/>
    <d v="2024-12-31T00:00:00"/>
    <n v="52"/>
    <x v="13"/>
    <n v="4"/>
    <x v="2"/>
    <x v="5"/>
    <x v="2"/>
  </r>
  <r>
    <n v="79788"/>
    <n v="48255122"/>
    <s v="11853400"/>
    <s v=""/>
    <s v=""/>
    <s v="Verónica"/>
    <s v="Fernández Sánchez"/>
    <x v="0"/>
    <d v="1982-10-21T00:00:00"/>
    <s v="guzly@hotmail.com"/>
    <s v="Calle De Torrejón De Ardóz 7"/>
    <x v="0"/>
    <s v="Leganés"/>
    <s v=""/>
    <n v="646128853"/>
    <s v="ES1501829034570201684205"/>
    <s v=""/>
    <s v="BBVAESMMXXX"/>
    <s v="No"/>
    <x v="28"/>
    <s v=""/>
    <s v="MANTENIMIENTO"/>
    <s v="LOCALIZACIÓN"/>
    <x v="0"/>
    <d v="2024-10-01T00:00:00"/>
    <d v="2024-12-31T00:00:00"/>
    <n v="5200"/>
    <s v="No"/>
    <n v="0"/>
    <s v="MANTENIMIENTO"/>
    <s v="LOCALIZACIÓN"/>
    <d v="2024-12-31T00:00:00"/>
    <n v="52"/>
    <x v="0"/>
    <n v="3"/>
    <x v="0"/>
    <x v="9"/>
    <x v="2"/>
  </r>
  <r>
    <n v="79788"/>
    <n v="45989644"/>
    <s v="54033308"/>
    <s v=""/>
    <s v=""/>
    <s v="Verónica"/>
    <s v="Montes Manzanero"/>
    <x v="0"/>
    <d v="1999-09-24T00:00:00"/>
    <s v="vero.monman@gmail.com"/>
    <s v="Calle Aranjuez 71"/>
    <x v="0"/>
    <s v="Leganés"/>
    <s v=""/>
    <n v="625326181"/>
    <s v="ES7114650100941701131546"/>
    <s v="INGDESMMXXX"/>
    <s v="Juan Carlos Montes Martin"/>
    <s v="No"/>
    <x v="29"/>
    <s v=""/>
    <s v=""/>
    <s v=""/>
    <x v="2"/>
    <d v="2019-03-01T00:00:00"/>
    <d v="2024-12-31T00:00:00"/>
    <n v="4900"/>
    <s v="No"/>
    <n v="0"/>
    <s v="DESCONOCIDA"/>
    <s v="DESCONOCIDA"/>
    <d v="2024-12-31T00:00:00"/>
    <n v="49"/>
    <x v="3"/>
    <n v="70"/>
    <x v="0"/>
    <x v="8"/>
    <x v="6"/>
  </r>
  <r>
    <n v="79788"/>
    <n v="48066869"/>
    <s v="26040164"/>
    <s v=""/>
    <s v=""/>
    <s v="Verónica"/>
    <s v="Torres Elvira"/>
    <x v="0"/>
    <d v="1980-12-16T00:00:00"/>
    <s v="veroviten@gmail.com"/>
    <s v="Calle Alemania 165, E BAJO A"/>
    <x v="4"/>
    <s v="Toledo"/>
    <s v=""/>
    <m/>
    <s v="ES9301820883150201562401"/>
    <s v="BBVAESMMXXX"/>
    <s v="Verónica Torres Elvira"/>
    <s v="No"/>
    <x v="30"/>
    <s v=""/>
    <s v="MANTENIMIENTO"/>
    <s v="LOCALIZACIÓN"/>
    <x v="0"/>
    <d v="2024-10-01T00:00:00"/>
    <d v="2024-12-31T00:00:00"/>
    <n v="5200"/>
    <s v="No"/>
    <n v="0"/>
    <s v="MANTENIMIENTO"/>
    <s v="LOCALIZACIÓN"/>
    <d v="2024-12-31T00:00:00"/>
    <n v="52"/>
    <x v="19"/>
    <n v="3"/>
    <x v="2"/>
    <x v="9"/>
    <x v="2"/>
  </r>
  <r>
    <n v="79788"/>
    <n v="45987095"/>
    <s v="54241472"/>
    <s v=""/>
    <s v=""/>
    <s v="Vanesa"/>
    <s v="Flores Martínez"/>
    <x v="0"/>
    <d v="1998-01-17T00:00:00"/>
    <s v="vanesafloresm17@gmail.com"/>
    <s v="Calle Guadarrama 19"/>
    <x v="0"/>
    <s v="Leganés"/>
    <s v=""/>
    <n v="651533518"/>
    <s v="ES3620382914976000508448"/>
    <s v="CAHMESMMXXX"/>
    <s v="Vanesa Flores Martinez"/>
    <s v="No"/>
    <x v="31"/>
    <s v=""/>
    <s v="GANAR MÚSCULO"/>
    <s v="AMIGOS O FAMILIA"/>
    <x v="0"/>
    <d v="2023-03-01T00:00:00"/>
    <d v="2024-12-31T00:00:00"/>
    <n v="5200"/>
    <s v="No"/>
    <n v="0"/>
    <s v="GANAR MÚSCULO"/>
    <s v="AMIGOS O FAMILIA"/>
    <d v="2024-12-31T00:00:00"/>
    <n v="52"/>
    <x v="20"/>
    <n v="22"/>
    <x v="1"/>
    <x v="8"/>
    <x v="3"/>
  </r>
  <r>
    <n v="79788"/>
    <n v="45987796"/>
    <s v="54301449"/>
    <s v=""/>
    <s v=""/>
    <s v="Valeria"/>
    <s v="Yuste Arense"/>
    <x v="0"/>
    <d v="2006-09-15T00:00:00"/>
    <s v="vyustearense@gmail.com"/>
    <s v="Calle Miraflores de la Sierra 14"/>
    <x v="0"/>
    <s v="Leganés"/>
    <s v=""/>
    <n v="601486172"/>
    <s v="ES6600815204120001204222"/>
    <s v="BSABESBBXXX"/>
    <s v="Ana Isabel Garcia Arense"/>
    <s v="No"/>
    <x v="32"/>
    <s v=""/>
    <s v="GANAR MÚSCULO"/>
    <s v="AMIGOS O FAMILIA"/>
    <x v="4"/>
    <d v="2022-09-19T00:00:00"/>
    <d v="2024-12-31T00:00:00"/>
    <n v="2900"/>
    <s v="No"/>
    <n v="0"/>
    <s v="GANAR MÚSCULO"/>
    <s v="AMIGOS O FAMILIA"/>
    <d v="2024-12-31T00:00:00"/>
    <n v="29"/>
    <x v="21"/>
    <n v="27"/>
    <x v="1"/>
    <x v="9"/>
    <x v="0"/>
  </r>
  <r>
    <n v="79788"/>
    <n v="45989215"/>
    <s v="53906001"/>
    <s v=""/>
    <s v=""/>
    <s v="Unai"/>
    <s v="Gómez Sierra"/>
    <x v="1"/>
    <d v="2007-05-16T00:00:00"/>
    <s v="gomezsierraunai@gmail.com"/>
    <s v="Calle Aranjuez 9 1B"/>
    <x v="0"/>
    <s v="Leganés"/>
    <s v=""/>
    <n v="666617649"/>
    <s v="ES6621005616110100034286"/>
    <s v="CAIXESBBXXX"/>
    <s v="Unai Gomez Sierra"/>
    <s v="No"/>
    <x v="33"/>
    <s v=""/>
    <s v="GANAR MÚSCULO"/>
    <s v="AMIGOS O FAMILIA"/>
    <x v="0"/>
    <d v="2024-02-01T00:00:00"/>
    <d v="2024-12-31T00:00:00"/>
    <n v="5200"/>
    <s v="No"/>
    <n v="0"/>
    <s v="GANAR MÚSCULO"/>
    <s v="AMIGOS O FAMILIA"/>
    <d v="2024-12-31T00:00:00"/>
    <n v="52"/>
    <x v="15"/>
    <n v="11"/>
    <x v="4"/>
    <x v="2"/>
    <x v="2"/>
  </r>
  <r>
    <n v="79788"/>
    <n v="49262340"/>
    <s v="7557826"/>
    <s v=""/>
    <s v=""/>
    <s v="Tiberiu"/>
    <s v="Sofian"/>
    <x v="1"/>
    <d v="1994-12-17T00:00:00"/>
    <s v="tibi1794@gmail.com"/>
    <s v="Calle José María Durán Y Pelayo 14, 2A"/>
    <x v="0"/>
    <s v="Leganés"/>
    <s v=""/>
    <n v="687262789"/>
    <s v="ES1701821274770201594531"/>
    <s v="BBVAESMMXXX"/>
    <s v=""/>
    <s v="No"/>
    <x v="34"/>
    <s v=""/>
    <s v="GANAR MÚSCULO"/>
    <s v="AMIGOS O FAMILIA"/>
    <x v="2"/>
    <d v="2024-12-01T00:00:00"/>
    <d v="2024-12-31T00:00:00"/>
    <n v="4900"/>
    <s v="No"/>
    <n v="0"/>
    <s v="GANAR MÚSCULO"/>
    <s v="AMIGOS O FAMILIA"/>
    <d v="2024-12-31T00:00:00"/>
    <n v="49"/>
    <x v="4"/>
    <n v="1"/>
    <x v="1"/>
    <x v="0"/>
    <x v="2"/>
  </r>
  <r>
    <n v="79788"/>
    <n v="45989833"/>
    <s v="54239907"/>
    <s v=""/>
    <s v=""/>
    <s v="Teseo Mario"/>
    <s v="Álvaro Linares"/>
    <x v="1"/>
    <d v="2006-03-21T00:00:00"/>
    <s v="teseomario.alvaro@gmail.com"/>
    <s v="CALLE COLMENAR VIEJO 14"/>
    <x v="0"/>
    <s v="Leganés"/>
    <s v=""/>
    <n v="685116836"/>
    <s v="ES6901826167910204603094"/>
    <s v="BBVAESMMXXX"/>
    <s v="Teseo Mario Álvaro Linares"/>
    <s v="No"/>
    <x v="35"/>
    <s v=""/>
    <s v="GANAR MÚSCULO"/>
    <s v="AMIGOS O FAMILIA"/>
    <x v="2"/>
    <d v="2021-11-01T00:00:00"/>
    <d v="2024-12-31T00:00:00"/>
    <n v="4900"/>
    <s v="No"/>
    <n v="0"/>
    <s v="GANAR MÚSCULO"/>
    <s v="AMIGOS O FAMILIA"/>
    <d v="2024-12-31T00:00:00"/>
    <n v="49"/>
    <x v="21"/>
    <n v="38"/>
    <x v="1"/>
    <x v="4"/>
    <x v="5"/>
  </r>
  <r>
    <n v="79788"/>
    <n v="45987760"/>
    <s v="53416579"/>
    <s v=""/>
    <s v=""/>
    <s v="Teresa"/>
    <s v="Huertas Sevillano"/>
    <x v="0"/>
    <d v="1977-10-18T00:00:00"/>
    <s v="terelarubia22@gmail.com"/>
    <s v="Plaza Alcalde José Manuel Matheo Luaces 9 Pb"/>
    <x v="0"/>
    <s v="Leganés"/>
    <s v=""/>
    <n v="661771980"/>
    <s v="ES4220859262870330135675"/>
    <s v="CAZRES2ZXXX"/>
    <s v="Teresa Huertas Sevillano"/>
    <s v="No"/>
    <x v="36"/>
    <s v=""/>
    <s v="SALUD"/>
    <s v="LOCALIZACIÓN"/>
    <x v="1"/>
    <d v="2024-06-01T00:00:00"/>
    <d v="2024-12-31T00:00:00"/>
    <n v="4300"/>
    <s v="No"/>
    <n v="0"/>
    <s v="SALUD"/>
    <s v="LOCALIZACIÓN"/>
    <d v="2024-12-31T00:00:00"/>
    <n v="43"/>
    <x v="13"/>
    <n v="78"/>
    <x v="2"/>
    <x v="1"/>
    <x v="1"/>
  </r>
  <r>
    <n v="79788"/>
    <n v="45989443"/>
    <s v="53036834"/>
    <s v=""/>
    <s v=""/>
    <s v="Susana Milagros"/>
    <s v="Álvarez Garrido"/>
    <x v="0"/>
    <d v="1973-05-09T00:00:00"/>
    <s v="su.alvarez.garrido@gmail.com"/>
    <s v="Calle Pozuelo de Alarcón"/>
    <x v="0"/>
    <s v="Leganés"/>
    <s v=""/>
    <n v="629884486"/>
    <s v="ES3000730100590407763327"/>
    <s v="OPENESMMXXX"/>
    <s v="Susana Milagros Alvarez Garrido"/>
    <s v="No"/>
    <x v="37"/>
    <s v=""/>
    <s v="PERDER PESO"/>
    <s v="LOCALIZACIÓN"/>
    <x v="5"/>
    <d v="2021-09-01T00:00:00"/>
    <d v="2024-12-31T00:00:00"/>
    <n v="7900"/>
    <s v="No"/>
    <n v="0"/>
    <s v="PERDER PESO"/>
    <s v="LOCALIZACIÓN"/>
    <d v="2024-12-31T00:00:00"/>
    <n v="79"/>
    <x v="1"/>
    <n v="40"/>
    <x v="1"/>
    <x v="5"/>
    <x v="5"/>
  </r>
  <r>
    <n v="79788"/>
    <n v="48026204"/>
    <s v="47035474"/>
    <s v=""/>
    <s v=""/>
    <s v="Susana"/>
    <s v="García Portela"/>
    <x v="0"/>
    <d v="1975-05-21T00:00:00"/>
    <s v="sgarciaportela@hotmail.com"/>
    <s v="Calle De Mejorada Del Campo 54"/>
    <x v="0"/>
    <s v="Leganés"/>
    <s v=""/>
    <n v="678592076"/>
    <s v="ES8400493602722214011540"/>
    <s v="BSCHESMMXXX"/>
    <s v=""/>
    <s v="No"/>
    <x v="38"/>
    <s v=""/>
    <s v="MANTENIMIENTO"/>
    <s v="AMIGOS O FAMILIA"/>
    <x v="6"/>
    <d v="2024-10-01T00:00:00"/>
    <d v="2024-12-31T00:00:00"/>
    <n v="6900"/>
    <s v="No"/>
    <n v="0"/>
    <s v="MANTENIMIENTO"/>
    <s v="AMIGOS O FAMILIA"/>
    <d v="2024-12-31T00:00:00"/>
    <n v="69"/>
    <x v="22"/>
    <n v="3"/>
    <x v="4"/>
    <x v="9"/>
    <x v="2"/>
  </r>
  <r>
    <n v="79788"/>
    <n v="45987925"/>
    <s v="50094456"/>
    <s v=""/>
    <s v=""/>
    <s v="Susana"/>
    <s v="Garrido Díaz"/>
    <x v="0"/>
    <d v="1971-03-29T00:00:00"/>
    <s v="wwwsusana@hotmail.com"/>
    <s v="Calle Alcalde Pedro González González"/>
    <x v="0"/>
    <s v="Leganés"/>
    <s v=""/>
    <n v="654228587"/>
    <s v="ES2020858195840330084905"/>
    <s v="CAZRES2ZXXX"/>
    <s v="Susana Garrido Diaz"/>
    <s v="No"/>
    <x v="39"/>
    <s v=""/>
    <s v="GANAR MÚSCULO"/>
    <s v="LOCALIZACIÓN"/>
    <x v="0"/>
    <d v="2024-10-01T00:00:00"/>
    <d v="2024-12-31T00:00:00"/>
    <n v="5200"/>
    <s v="No"/>
    <n v="0"/>
    <s v="GANAR MÚSCULO"/>
    <s v="LOCALIZACIÓN"/>
    <d v="2024-12-31T00:00:00"/>
    <n v="52"/>
    <x v="2"/>
    <n v="74"/>
    <x v="0"/>
    <x v="4"/>
    <x v="1"/>
  </r>
  <r>
    <n v="79788"/>
    <n v="46821712"/>
    <s v="4846573"/>
    <s v=""/>
    <s v=""/>
    <s v="Susana"/>
    <s v="Gómez Trapero"/>
    <x v="0"/>
    <d v="1977-07-21T00:00:00"/>
    <s v="susanistica@hotmail.es"/>
    <s v="Calle De Collado Villalba 10"/>
    <x v="0"/>
    <s v="Leganés"/>
    <s v=""/>
    <n v="636237034"/>
    <s v="ES3301826167940208503383"/>
    <s v="BBVAESMMXXX"/>
    <s v="Susana Gómez Trapero"/>
    <s v="No"/>
    <x v="40"/>
    <s v=""/>
    <s v="PERDER PESO"/>
    <s v="AMIGOS O FAMILIA"/>
    <x v="0"/>
    <d v="2024-06-01T00:00:00"/>
    <d v="2024-12-31T00:00:00"/>
    <n v="5200"/>
    <s v="No"/>
    <n v="0"/>
    <s v="PERDER PESO"/>
    <s v="AMIGOS O FAMILIA"/>
    <d v="2024-12-31T00:00:00"/>
    <n v="52"/>
    <x v="13"/>
    <n v="7"/>
    <x v="2"/>
    <x v="6"/>
    <x v="2"/>
  </r>
  <r>
    <n v="79788"/>
    <n v="45989646"/>
    <s v="52373198"/>
    <s v=""/>
    <s v=""/>
    <s v="Susana"/>
    <s v="Narrillos Barrena"/>
    <x v="0"/>
    <d v="1976-01-21T00:00:00"/>
    <s v="susananaba@yahoo.es"/>
    <s v="Calle Aranjuez 8 Portal 2 2ºa"/>
    <x v="0"/>
    <s v="Leganés"/>
    <s v=""/>
    <n v="655053739"/>
    <s v="ES6821004071921300127608"/>
    <s v="CAIXESBBXXX"/>
    <s v="Susana Narrillos Barrena"/>
    <s v="No"/>
    <x v="41"/>
    <s v=""/>
    <s v="MANTENIMIENTO"/>
    <s v="LOCALIZACIÓN"/>
    <x v="2"/>
    <d v="2022-10-01T00:00:00"/>
    <d v="2024-12-31T00:00:00"/>
    <n v="4900"/>
    <s v="No"/>
    <n v="0"/>
    <s v="MANTENIMIENTO"/>
    <s v="LOCALIZACIÓN"/>
    <d v="2024-12-31T00:00:00"/>
    <n v="49"/>
    <x v="23"/>
    <n v="27"/>
    <x v="4"/>
    <x v="9"/>
    <x v="0"/>
  </r>
  <r>
    <n v="79788"/>
    <n v="46782100"/>
    <s v="53035481"/>
    <s v=""/>
    <s v=""/>
    <s v="Susana"/>
    <s v="Prieto Rodriguez"/>
    <x v="0"/>
    <d v="1975-06-20T00:00:00"/>
    <s v="susanaprieto75@hotmail.com"/>
    <s v="Calle De Aranjuez 8"/>
    <x v="0"/>
    <s v="Leganés"/>
    <s v=""/>
    <n v="649912060"/>
    <s v="ES7921005715030200075391"/>
    <s v="CAIXESBBXXX"/>
    <s v="Susana Prieto Rodriguez"/>
    <s v="No"/>
    <x v="42"/>
    <s v=""/>
    <s v="GANAR MÚSCULO"/>
    <s v="LOCALIZACIÓN"/>
    <x v="2"/>
    <d v="2024-06-01T00:00:00"/>
    <d v="2024-12-31T00:00:00"/>
    <n v="4900"/>
    <s v="No"/>
    <n v="0"/>
    <s v="GANAR MÚSCULO"/>
    <s v="LOCALIZACIÓN"/>
    <d v="2024-12-31T00:00:00"/>
    <n v="49"/>
    <x v="22"/>
    <n v="8"/>
    <x v="2"/>
    <x v="3"/>
    <x v="2"/>
  </r>
  <r>
    <n v="79788"/>
    <n v="45987910"/>
    <s v="11830556"/>
    <s v=""/>
    <s v=""/>
    <s v="Susana"/>
    <s v="Sánchez Herran"/>
    <x v="0"/>
    <d v="1971-11-12T00:00:00"/>
    <s v="herran.sanchez.susana@gmail.com"/>
    <s v="Calle Josep Tarradellas"/>
    <x v="0"/>
    <s v="Leganés"/>
    <s v=""/>
    <n v="619226353"/>
    <s v="ES7021006826861300164134"/>
    <s v="CAIXESBBXXX"/>
    <s v="Susana Sanchez Herran"/>
    <s v="No"/>
    <x v="43"/>
    <s v=""/>
    <s v="GANAR MÚSCULO"/>
    <s v="LOCALIZACIÓN"/>
    <x v="2"/>
    <d v="2022-07-01T00:00:00"/>
    <d v="2024-12-31T00:00:00"/>
    <n v="4900"/>
    <s v="No"/>
    <n v="0"/>
    <s v="GANAR MÚSCULO"/>
    <s v="LOCALIZACIÓN"/>
    <d v="2024-12-31T00:00:00"/>
    <n v="49"/>
    <x v="2"/>
    <n v="30"/>
    <x v="4"/>
    <x v="1"/>
    <x v="0"/>
  </r>
  <r>
    <n v="79788"/>
    <n v="45988509"/>
    <s v="52980215"/>
    <s v=""/>
    <s v=""/>
    <s v="Sonia"/>
    <s v="Alcojor Rodríguez"/>
    <x v="0"/>
    <d v="1978-01-27T00:00:00"/>
    <s v="salcojor@hotmail.es"/>
    <s v="Calle Huertas 1 Portal 5 4ºb"/>
    <x v="0"/>
    <s v="Leganés"/>
    <s v=""/>
    <n v="690043580"/>
    <s v="ES6121004939992200017205"/>
    <s v="CAIXESBBXXX"/>
    <s v="Sonia Alcojor Rodriguez"/>
    <s v="No"/>
    <x v="41"/>
    <s v=""/>
    <s v="MANTENIMIENTO"/>
    <s v="LOCALIZACIÓN"/>
    <x v="2"/>
    <d v="2022-10-01T00:00:00"/>
    <d v="2024-12-31T00:00:00"/>
    <n v="4900"/>
    <s v="No"/>
    <n v="0"/>
    <s v="MANTENIMIENTO"/>
    <s v="LOCALIZACIÓN"/>
    <d v="2024-12-31T00:00:00"/>
    <n v="49"/>
    <x v="24"/>
    <n v="27"/>
    <x v="4"/>
    <x v="9"/>
    <x v="0"/>
  </r>
  <r>
    <n v="79788"/>
    <n v="45988282"/>
    <s v="53416493"/>
    <s v=""/>
    <s v=""/>
    <s v="Sonia"/>
    <s v="Fernández Parada"/>
    <x v="0"/>
    <d v="1977-09-04T00:00:00"/>
    <s v="sfsoniafer@gmail.com"/>
    <s v="Calle Móstoles 14"/>
    <x v="0"/>
    <s v="Leganés"/>
    <s v=""/>
    <n v="660725547"/>
    <s v="ES1120858195840330034239"/>
    <s v="CAZRES2ZXXX"/>
    <s v="Sonia Fernández Parada"/>
    <s v="No"/>
    <x v="44"/>
    <s v=""/>
    <s v="PERDER PESO"/>
    <s v="LOCALIZACIÓN"/>
    <x v="1"/>
    <d v="2024-06-01T00:00:00"/>
    <d v="2024-12-31T00:00:00"/>
    <n v="4300"/>
    <s v="No"/>
    <n v="0"/>
    <s v="PERDER PESO"/>
    <s v="LOCALIZACIÓN"/>
    <d v="2024-12-31T00:00:00"/>
    <n v="43"/>
    <x v="13"/>
    <n v="78"/>
    <x v="2"/>
    <x v="1"/>
    <x v="1"/>
  </r>
  <r>
    <n v="79788"/>
    <n v="46782042"/>
    <s v="53046986"/>
    <s v=""/>
    <s v=""/>
    <s v="Sonia"/>
    <s v="Gil Palomar"/>
    <x v="0"/>
    <d v="1977-05-13T00:00:00"/>
    <s v="sonia_new@hotmail.es"/>
    <s v="Calle De Alcalá De Henares 10"/>
    <x v="0"/>
    <s v="Leganés"/>
    <s v=""/>
    <n v="605869963"/>
    <s v="ES7900495149312716064355"/>
    <s v="BSCHESMMXXX"/>
    <s v="Sonia Gil Palomar"/>
    <s v="No"/>
    <x v="45"/>
    <s v=""/>
    <s v="SALUD"/>
    <s v="AMIGOS O FAMILIA"/>
    <x v="2"/>
    <d v="2024-06-01T00:00:00"/>
    <d v="2024-12-31T00:00:00"/>
    <n v="4900"/>
    <s v="No"/>
    <n v="0"/>
    <s v="SALUD"/>
    <s v="AMIGOS O FAMILIA"/>
    <d v="2024-12-31T00:00:00"/>
    <n v="49"/>
    <x v="13"/>
    <n v="9"/>
    <x v="1"/>
    <x v="10"/>
    <x v="2"/>
  </r>
  <r>
    <n v="79788"/>
    <n v="48025983"/>
    <s v="53422436"/>
    <s v=""/>
    <s v=""/>
    <s v="Sonia"/>
    <s v="López Camiño"/>
    <x v="0"/>
    <d v="1980-06-19T00:00:00"/>
    <s v="lopezcs1980@gmail.com"/>
    <s v="Calle De Tirso de Molina 3, Bajo D"/>
    <x v="0"/>
    <s v="Leganés"/>
    <s v=""/>
    <n v="620535364"/>
    <s v="ES3300490390712191891334"/>
    <s v="BSCHESMMXXX"/>
    <s v="Sonia López Camiño"/>
    <s v="No"/>
    <x v="38"/>
    <s v=""/>
    <s v="MANTENIMIENTO"/>
    <s v="AMIGOS O FAMILIA"/>
    <x v="6"/>
    <d v="2024-10-01T00:00:00"/>
    <d v="2024-12-31T00:00:00"/>
    <n v="6900"/>
    <s v="No"/>
    <n v="0"/>
    <s v="MANTENIMIENTO"/>
    <s v="AMIGOS O FAMILIA"/>
    <d v="2024-12-31T00:00:00"/>
    <n v="69"/>
    <x v="25"/>
    <n v="3"/>
    <x v="4"/>
    <x v="9"/>
    <x v="2"/>
  </r>
  <r>
    <n v="79788"/>
    <n v="47842917"/>
    <s v="52120183"/>
    <s v=""/>
    <s v=""/>
    <s v="Soledad"/>
    <s v="Garcia Castellanos"/>
    <x v="0"/>
    <d v="1970-03-25T00:00:00"/>
    <s v="garciacastellanossoledad@gmail.com"/>
    <s v="guadarrma 7"/>
    <x v="0"/>
    <s v="Leganés"/>
    <s v=""/>
    <n v="639971170"/>
    <s v="ES6521005686260100022600"/>
    <s v="CAIXESBBXXX"/>
    <s v=""/>
    <s v="No"/>
    <x v="46"/>
    <s v=""/>
    <s v="GANAR MÚSCULO"/>
    <s v="AMIGOS O FAMILIA"/>
    <x v="3"/>
    <d v="2024-09-01T00:00:00"/>
    <d v="2024-12-31T00:00:00"/>
    <n v="3900"/>
    <s v="No"/>
    <n v="0"/>
    <s v="GANAR MÚSCULO"/>
    <s v="AMIGOS O FAMILIA"/>
    <d v="2024-12-31T00:00:00"/>
    <n v="39"/>
    <x v="26"/>
    <n v="4"/>
    <x v="0"/>
    <x v="5"/>
    <x v="2"/>
  </r>
  <r>
    <n v="79788"/>
    <n v="45988984"/>
    <s v="52373992"/>
    <s v=""/>
    <s v=""/>
    <s v="Soledad"/>
    <s v="Ramos Gordo"/>
    <x v="0"/>
    <d v="1972-12-24T00:00:00"/>
    <s v="solenala222@gmail.com"/>
    <s v="Calle Paracuellos del Jarama 39"/>
    <x v="0"/>
    <s v="Leganés"/>
    <s v=""/>
    <n v="638806837"/>
    <s v="ES2820858195820330205042"/>
    <s v="CAZRES2ZXXX"/>
    <s v="Soledad Ramos Gordo"/>
    <s v="No"/>
    <x v="47"/>
    <s v=""/>
    <s v="GANAR MÚSCULO"/>
    <s v="LOCALIZACIÓN"/>
    <x v="7"/>
    <d v="2018-07-01T00:00:00"/>
    <d v="2024-12-31T00:00:00"/>
    <n v="7300"/>
    <s v="No"/>
    <n v="0"/>
    <s v="GANAR MÚSCULO"/>
    <s v="LOCALIZACIÓN"/>
    <d v="2024-12-31T00:00:00"/>
    <n v="73"/>
    <x v="1"/>
    <n v="78"/>
    <x v="4"/>
    <x v="1"/>
    <x v="1"/>
  </r>
  <r>
    <n v="79788"/>
    <n v="45989344"/>
    <s v="50575327"/>
    <s v=""/>
    <s v=""/>
    <s v="Sofía"/>
    <s v="Cabello Moreno"/>
    <x v="0"/>
    <d v="1998-10-27T00:00:00"/>
    <s v="sofiacabellomoreno@gmail.com"/>
    <s v="Calle Ancha 21"/>
    <x v="5"/>
    <s v="Leganés"/>
    <s v=""/>
    <n v="677798246"/>
    <s v="ES6500496720192116047077"/>
    <s v="BSCHESMMXXX"/>
    <s v="Sofia Cabello Moreno"/>
    <s v="No"/>
    <x v="48"/>
    <s v=""/>
    <s v="GANAR MÚSCULO"/>
    <s v="AMIGOS O FAMILIA"/>
    <x v="5"/>
    <d v="2023-11-01T00:00:00"/>
    <d v="2024-12-31T00:00:00"/>
    <n v="7900"/>
    <s v="No"/>
    <n v="0"/>
    <s v="GANAR MÚSCULO"/>
    <s v="AMIGOS O FAMILIA"/>
    <d v="2024-12-31T00:00:00"/>
    <n v="79"/>
    <x v="20"/>
    <n v="14"/>
    <x v="0"/>
    <x v="4"/>
    <x v="3"/>
  </r>
  <r>
    <n v="79788"/>
    <n v="48677937"/>
    <s v="53720513"/>
    <s v=""/>
    <s v=""/>
    <s v="Sofía"/>
    <s v="Paniagua Marian"/>
    <x v="0"/>
    <d v="2001-06-16T00:00:00"/>
    <s v="sofisincro@gmail.com"/>
    <s v="Calle De Algete 24"/>
    <x v="0"/>
    <s v="Leganés"/>
    <s v=""/>
    <n v="653655343"/>
    <s v="ES6821002384720100378616"/>
    <s v="CAIXESBBXXX"/>
    <s v=""/>
    <s v="No"/>
    <x v="49"/>
    <s v=""/>
    <s v="GANAR MÚSCULO"/>
    <s v="AMIGOS O FAMILIA"/>
    <x v="0"/>
    <d v="2024-11-01T00:00:00"/>
    <d v="2024-12-31T00:00:00"/>
    <n v="5200"/>
    <s v="No"/>
    <n v="0"/>
    <s v="GANAR MÚSCULO"/>
    <s v="AMIGOS O FAMILIA"/>
    <d v="2024-12-31T00:00:00"/>
    <n v="52"/>
    <x v="7"/>
    <n v="2"/>
    <x v="0"/>
    <x v="4"/>
    <x v="2"/>
  </r>
  <r>
    <n v="79788"/>
    <n v="47918121"/>
    <s v="52120901"/>
    <s v=""/>
    <s v=""/>
    <s v="Sofia"/>
    <s v="Sánchez Rodríguez"/>
    <x v="0"/>
    <d v="1978-04-06T00:00:00"/>
    <s v="san.sofia78@gmail.com"/>
    <s v="Plaza Alcalde Jose Manuel Matheo Luaces 7, 1A"/>
    <x v="0"/>
    <s v="Leganés"/>
    <s v=""/>
    <n v="625188021"/>
    <s v="ES0920859262810330132586"/>
    <s v=""/>
    <s v="Sofía Sánchez Rodríguez"/>
    <s v="No"/>
    <x v="11"/>
    <s v=""/>
    <s v="GANAR MÚSCULO"/>
    <s v="AMIGOS O FAMILIA"/>
    <x v="0"/>
    <d v="2024-09-01T00:00:00"/>
    <d v="2024-12-31T00:00:00"/>
    <n v="5200"/>
    <s v="No"/>
    <n v="0"/>
    <s v="GANAR MÚSCULO"/>
    <s v="AMIGOS O FAMILIA"/>
    <d v="2024-12-31T00:00:00"/>
    <n v="52"/>
    <x v="24"/>
    <n v="4"/>
    <x v="4"/>
    <x v="5"/>
    <x v="2"/>
  </r>
  <r>
    <n v="79788"/>
    <n v="47990526"/>
    <s v="53906585"/>
    <s v=""/>
    <s v=""/>
    <s v="Sofia"/>
    <s v="Sanz Martin"/>
    <x v="0"/>
    <d v="2000-03-28T00:00:00"/>
    <s v="sanzmartinsofia@gmail.com"/>
    <s v="Calle De Arganda del Rey 31"/>
    <x v="0"/>
    <s v="Leganés"/>
    <s v=""/>
    <n v="626888980"/>
    <s v="ES4001829465610203133596"/>
    <s v="BBVAESMMXXX"/>
    <s v=""/>
    <s v="No"/>
    <x v="50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14"/>
    <n v="3"/>
    <x v="1"/>
    <x v="9"/>
    <x v="2"/>
  </r>
  <r>
    <n v="79788"/>
    <n v="45989279"/>
    <s v="49146374"/>
    <s v=""/>
    <s v=""/>
    <s v="Silvia María"/>
    <s v="Herranz Hernández"/>
    <x v="0"/>
    <d v="2002-10-15T00:00:00"/>
    <s v="silviamariaherranz@gmail.com"/>
    <s v="Calle Tres Cantos 11"/>
    <x v="0"/>
    <s v="Leganés"/>
    <s v=""/>
    <n v="627472072"/>
    <s v="ES1720382753696000013424"/>
    <s v="CAHMESMMXXX"/>
    <s v="Eduardo Herranz Gilbert"/>
    <s v="No"/>
    <x v="20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27"/>
    <n v="44"/>
    <x v="4"/>
    <x v="3"/>
    <x v="5"/>
  </r>
  <r>
    <n v="79788"/>
    <n v="49445511"/>
    <s v="2267511"/>
    <s v=""/>
    <s v=""/>
    <s v="Silvia"/>
    <s v="Duque Batalla"/>
    <x v="0"/>
    <d v="1977-03-25T00:00:00"/>
    <s v="silvia-duque@hotmail.com"/>
    <s v="Calle De Manzanares El Real 34"/>
    <x v="0"/>
    <s v="Leganés"/>
    <s v=""/>
    <n v="659565835"/>
    <s v="ES3921006826890200114705"/>
    <s v="CAIXESBBXXX"/>
    <s v=""/>
    <s v="No"/>
    <x v="51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13"/>
    <n v="1"/>
    <x v="2"/>
    <x v="0"/>
    <x v="2"/>
  </r>
  <r>
    <n v="79788"/>
    <n v="45988859"/>
    <s v="2313133"/>
    <s v=""/>
    <s v=""/>
    <s v="Silvia"/>
    <s v="Iniesta Tejero"/>
    <x v="0"/>
    <d v="2001-08-14T00:00:00"/>
    <s v="silviait@hotmail.es"/>
    <s v="Calle Haya 106"/>
    <x v="2"/>
    <s v="Leganés"/>
    <s v=""/>
    <n v="636215699"/>
    <s v="ES9821006308401300288493"/>
    <s v="CAIXESBBXXX"/>
    <s v="Silvia Iniesta Tejero"/>
    <s v="No"/>
    <x v="52"/>
    <s v=""/>
    <s v="GANAR MÚSCULO"/>
    <s v="AMIGOS O FAMILIA"/>
    <x v="0"/>
    <d v="2023-02-01T00:00:00"/>
    <d v="2024-12-31T00:00:00"/>
    <n v="5200"/>
    <s v="No"/>
    <n v="0"/>
    <s v="GANAR MÚSCULO"/>
    <s v="AMIGOS O FAMILIA"/>
    <d v="2024-12-31T00:00:00"/>
    <n v="52"/>
    <x v="7"/>
    <n v="21"/>
    <x v="0"/>
    <x v="10"/>
    <x v="3"/>
  </r>
  <r>
    <n v="79788"/>
    <n v="45989105"/>
    <s v="47028318"/>
    <s v=""/>
    <s v=""/>
    <s v="Silvia"/>
    <s v="López de Mingo"/>
    <x v="0"/>
    <d v="1979-06-03T00:00:00"/>
    <s v="silvialopezdemingo@gmail.com"/>
    <s v="Calle Arganda del Rey"/>
    <x v="0"/>
    <s v="Leganés"/>
    <s v=""/>
    <n v="696971769"/>
    <s v="ES8500815204180001002602"/>
    <s v="BSABESBBXXX"/>
    <s v="Silvia Lopez De Mingo"/>
    <s v="No"/>
    <x v="53"/>
    <s v=""/>
    <s v="SALUD"/>
    <s v="AMIGOS O FAMILIA"/>
    <x v="0"/>
    <d v="2019-10-01T00:00:00"/>
    <d v="2024-12-31T00:00:00"/>
    <n v="5200"/>
    <s v="No"/>
    <n v="0"/>
    <s v="SALUD"/>
    <s v="AMIGOS O FAMILIA"/>
    <d v="2024-12-31T00:00:00"/>
    <n v="52"/>
    <x v="28"/>
    <n v="63"/>
    <x v="1"/>
    <x v="9"/>
    <x v="6"/>
  </r>
  <r>
    <n v="79788"/>
    <n v="45987339"/>
    <s v="50489865"/>
    <s v=""/>
    <s v=""/>
    <s v="Silvia"/>
    <s v="Ruiz García-Navas"/>
    <x v="0"/>
    <d v="1996-06-05T00:00:00"/>
    <s v="silvia.ruiz.gn@gmail.com"/>
    <s v="Calle la Colonial 7 P1A"/>
    <x v="6"/>
    <s v="Pinto"/>
    <s v=""/>
    <n v="660635260"/>
    <s v="ES8200812804630004321936"/>
    <s v="BSABESBBXXX"/>
    <s v="Silvia Ruiz Garcia-Navas"/>
    <s v="No"/>
    <x v="54"/>
    <s v=""/>
    <s v="GANAR MÚSCULO"/>
    <s v="AMIGOS O FAMILIA"/>
    <x v="2"/>
    <d v="2023-04-01T00:00:00"/>
    <d v="2024-12-31T00:00:00"/>
    <n v="4900"/>
    <s v="No"/>
    <n v="0"/>
    <s v="GANAR MÚSCULO"/>
    <s v="AMIGOS O FAMILIA"/>
    <d v="2024-12-31T00:00:00"/>
    <n v="49"/>
    <x v="29"/>
    <n v="21"/>
    <x v="2"/>
    <x v="10"/>
    <x v="3"/>
  </r>
  <r>
    <n v="79788"/>
    <n v="48367382"/>
    <s v="53040500"/>
    <s v=""/>
    <s v=""/>
    <s v="Silvia"/>
    <s v="Vozmediano Jiménez"/>
    <x v="0"/>
    <d v="1975-07-15T00:00:00"/>
    <s v="silvia.vozmediano@gmail.com"/>
    <s v="Calle Del Alcalde Pedro González González 16B, 1A"/>
    <x v="0"/>
    <s v="Leganés"/>
    <s v=""/>
    <n v="620319182"/>
    <s v="ES0200190263954010017650"/>
    <s v="DEUTESBBXXX"/>
    <s v=""/>
    <s v="No"/>
    <x v="55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22"/>
    <n v="3"/>
    <x v="2"/>
    <x v="9"/>
    <x v="2"/>
  </r>
  <r>
    <n v="79788"/>
    <n v="45988939"/>
    <s v="53907289"/>
    <s v=""/>
    <s v=""/>
    <s v="Sharay"/>
    <s v="Solís Pedrero"/>
    <x v="0"/>
    <d v="1996-09-12T00:00:00"/>
    <s v="sharaysolispedrero96@gmail.com"/>
    <s v="Calle Sierra Alto de León 4 8A"/>
    <x v="0"/>
    <s v="Alcorcón"/>
    <s v=""/>
    <n v="654217601"/>
    <s v="ES7000493158272294085253"/>
    <s v="BSCHESMMXXX"/>
    <s v="Sharay Solís Pedrero"/>
    <s v="No"/>
    <x v="56"/>
    <s v=""/>
    <s v="PERDER PESO"/>
    <s v="AMIGOS O FAMILIA"/>
    <x v="0"/>
    <d v="2021-08-01T00:00:00"/>
    <d v="2024-12-31T00:00:00"/>
    <n v="5200"/>
    <s v="No"/>
    <n v="0"/>
    <s v="PERDER PESO"/>
    <s v="AMIGOS O FAMILIA"/>
    <d v="2024-12-31T00:00:00"/>
    <n v="52"/>
    <x v="29"/>
    <n v="41"/>
    <x v="1"/>
    <x v="11"/>
    <x v="5"/>
  </r>
  <r>
    <n v="79788"/>
    <n v="45987977"/>
    <s v="5542674"/>
    <s v=""/>
    <s v=""/>
    <s v="Sergiu"/>
    <s v="Stefan Ciobanu"/>
    <x v="1"/>
    <d v="2002-06-21T00:00:00"/>
    <s v="sergiostefan31@hotmail.es"/>
    <s v="Calle Paracuellos del Jarama"/>
    <x v="0"/>
    <s v="Leganés"/>
    <s v=""/>
    <n v="634255042"/>
    <s v="ES7901826167930201584176"/>
    <s v="BBVAESMMXXX"/>
    <s v="Ciobanu Lacamioara"/>
    <s v="No"/>
    <x v="57"/>
    <s v=""/>
    <s v="SALUD"/>
    <s v="LOCALIZACIÓN"/>
    <x v="0"/>
    <d v="2024-06-01T00:00:00"/>
    <d v="2024-12-31T00:00:00"/>
    <n v="5200"/>
    <s v="No"/>
    <n v="0"/>
    <s v="SALUD"/>
    <s v="LOCALIZACIÓN"/>
    <d v="2024-12-31T00:00:00"/>
    <n v="52"/>
    <x v="27"/>
    <n v="74"/>
    <x v="0"/>
    <x v="4"/>
    <x v="1"/>
  </r>
  <r>
    <n v="79788"/>
    <n v="45988098"/>
    <s v="78687057"/>
    <s v=""/>
    <s v=""/>
    <s v="Sergio Antonio"/>
    <s v="Córdoba Gómez"/>
    <x v="1"/>
    <d v="1979-06-28T00:00:00"/>
    <s v="herbonature@herbonature.es"/>
    <s v="Calle Puerta de Madrid"/>
    <x v="0"/>
    <s v="Leganés"/>
    <s v=""/>
    <n v="677814837"/>
    <s v="ES0614650100911708895870"/>
    <s v=""/>
    <s v="Sergio Antonio Córdoba Gomez"/>
    <s v="No"/>
    <x v="58"/>
    <s v=""/>
    <s v="GANAR MÚSCULO"/>
    <s v="LOCALIZACIÓN"/>
    <x v="2"/>
    <d v="2024-06-01T00:00:00"/>
    <d v="2024-12-31T00:00:00"/>
    <n v="4900"/>
    <s v="No"/>
    <n v="0"/>
    <s v="GANAR MÚSCULO"/>
    <s v="LOCALIZACIÓN"/>
    <d v="2024-12-31T00:00:00"/>
    <n v="49"/>
    <x v="28"/>
    <n v="51"/>
    <x v="0"/>
    <x v="9"/>
    <x v="4"/>
  </r>
  <r>
    <n v="79788"/>
    <n v="45987990"/>
    <s v="5309933"/>
    <s v=""/>
    <s v=""/>
    <s v="Sergio"/>
    <s v="Bernal Díaz"/>
    <x v="2"/>
    <d v="1992-02-03T00:00:00"/>
    <s v="bernaldiazsergio@gmail.com"/>
    <s v="Calle Algete 35"/>
    <x v="0"/>
    <s v="Leganés"/>
    <s v=""/>
    <n v="637719337"/>
    <s v="ES2521033240050030104024"/>
    <s v="UCJAES2MXXX"/>
    <s v="Sergio Bernal Diaz"/>
    <s v="No"/>
    <x v="59"/>
    <s v=""/>
    <s v=""/>
    <s v=""/>
    <x v="0"/>
    <d v="2023-08-01T00:00:00"/>
    <d v="2024-12-31T00:00:00"/>
    <n v="5200"/>
    <s v="No"/>
    <n v="0"/>
    <s v="DESCONOCIDA"/>
    <s v="DESCONOCIDA"/>
    <d v="2024-12-31T00:00:00"/>
    <n v="52"/>
    <x v="9"/>
    <n v="16"/>
    <x v="4"/>
    <x v="5"/>
    <x v="3"/>
  </r>
  <r>
    <n v="79788"/>
    <n v="45987083"/>
    <s v="47306574"/>
    <s v=""/>
    <s v=""/>
    <s v="Sergio"/>
    <s v="Berrío Sainero"/>
    <x v="0"/>
    <d v="1993-01-08T00:00:00"/>
    <s v="sberrsai@gmail.com"/>
    <s v="Calle Justicia 1"/>
    <x v="6"/>
    <s v="Pinto"/>
    <s v=""/>
    <n v="648626017"/>
    <s v="ES1300490773012190441441"/>
    <s v="BSCHESMMXXX"/>
    <s v="Sergio Berrio Sainero"/>
    <s v="No"/>
    <x v="60"/>
    <s v=""/>
    <s v="GANAR MÚSCULO"/>
    <s v="AMIGOS O FAMILIA"/>
    <x v="0"/>
    <d v="2023-10-01T00:00:00"/>
    <d v="2024-12-31T00:00:00"/>
    <n v="5200"/>
    <s v="No"/>
    <n v="0"/>
    <s v="GANAR MÚSCULO"/>
    <s v="AMIGOS O FAMILIA"/>
    <d v="2024-12-31T00:00:00"/>
    <n v="52"/>
    <x v="30"/>
    <n v="15"/>
    <x v="4"/>
    <x v="9"/>
    <x v="3"/>
  </r>
  <r>
    <n v="79788"/>
    <n v="45987248"/>
    <s v="54522953"/>
    <s v=""/>
    <s v=""/>
    <s v="Sergio"/>
    <s v="Briviesca Jiménez"/>
    <x v="1"/>
    <d v="2007-12-28T00:00:00"/>
    <s v="gurrusan529@gmail.com"/>
    <s v="Calle Huelva 5 1D"/>
    <x v="0"/>
    <s v="Leganés"/>
    <s v=""/>
    <n v="651716291"/>
    <s v="ES8800492191872794031382"/>
    <s v="BSCHESMMXXX"/>
    <s v="Sergio Briviesca Jimenez"/>
    <s v="No"/>
    <x v="33"/>
    <s v=""/>
    <s v="GANAR MÚSCULO"/>
    <s v="AMIGOS O FAMILIA"/>
    <x v="3"/>
    <d v="2024-02-01T00:00:00"/>
    <d v="2024-12-31T00:00:00"/>
    <n v="3900"/>
    <s v="No"/>
    <n v="0"/>
    <s v="GANAR MÚSCULO"/>
    <s v="AMIGOS O FAMILIA"/>
    <d v="2024-12-31T00:00:00"/>
    <n v="39"/>
    <x v="17"/>
    <n v="11"/>
    <x v="4"/>
    <x v="2"/>
    <x v="2"/>
  </r>
  <r>
    <n v="79788"/>
    <n v="49387787"/>
    <s v="71426777"/>
    <s v=""/>
    <s v=""/>
    <s v="Sergio"/>
    <s v="Cuervo Barreales"/>
    <x v="1"/>
    <d v="1980-02-07T00:00:00"/>
    <s v="xsergiocuervo@hotmail.com"/>
    <s v="Calle Del Alcalde José María Durán Y Pelayo"/>
    <x v="0"/>
    <s v="Leganés"/>
    <s v=""/>
    <n v="680442827"/>
    <s v="ES3320950504309117211106"/>
    <s v="BASKES2BXXX"/>
    <s v=""/>
    <s v="No"/>
    <x v="61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25"/>
    <n v="1"/>
    <x v="4"/>
    <x v="0"/>
    <x v="2"/>
  </r>
  <r>
    <n v="79788"/>
    <n v="45989074"/>
    <s v="49590178"/>
    <s v=""/>
    <s v=""/>
    <s v="Sergio"/>
    <s v="de la Cruz Chamorro"/>
    <x v="1"/>
    <d v="2007-05-02T00:00:00"/>
    <s v="sergiodlcch@gmail.com"/>
    <s v="Calle Colmenar Viejo 44"/>
    <x v="0"/>
    <s v="Leganés"/>
    <s v=""/>
    <n v="640953741"/>
    <s v="ES6001826167900201530636"/>
    <s v="BBVAESMMXXX"/>
    <s v="Sergio De La Cruz Chamorro"/>
    <s v="No"/>
    <x v="62"/>
    <s v=""/>
    <s v="GANAR MÚSCULO"/>
    <s v="LOCALIZACIÓN"/>
    <x v="0"/>
    <d v="2023-06-01T00:00:00"/>
    <d v="2024-12-31T00:00:00"/>
    <n v="5200"/>
    <s v="No"/>
    <n v="0"/>
    <s v="GANAR MÚSCULO"/>
    <s v="LOCALIZACIÓN"/>
    <d v="2024-12-31T00:00:00"/>
    <n v="52"/>
    <x v="15"/>
    <n v="19"/>
    <x v="4"/>
    <x v="6"/>
    <x v="3"/>
  </r>
  <r>
    <n v="79788"/>
    <n v="45989259"/>
    <s v="54034654"/>
    <s v=""/>
    <s v=""/>
    <s v="Sergio"/>
    <s v="del Prado Gutiérrez"/>
    <x v="1"/>
    <d v="1997-12-21T00:00:00"/>
    <s v="sdpg97@gmail.com"/>
    <s v="Calle El Escorial"/>
    <x v="0"/>
    <s v="Leganés"/>
    <s v=""/>
    <n v="689824592"/>
    <s v="ES3520858195840330227322"/>
    <s v="CAZRES2ZXXX"/>
    <s v="Sergio Del Prado Gutierrez"/>
    <s v="No"/>
    <x v="63"/>
    <s v=""/>
    <s v="GANAR MÚSCULO"/>
    <s v="LOCALIZACIÓN"/>
    <x v="2"/>
    <d v="2021-10-01T00:00:00"/>
    <d v="2024-12-31T00:00:00"/>
    <n v="4900"/>
    <s v="No"/>
    <n v="0"/>
    <s v="GANAR MÚSCULO"/>
    <s v="LOCALIZACIÓN"/>
    <d v="2024-12-31T00:00:00"/>
    <n v="49"/>
    <x v="20"/>
    <n v="39"/>
    <x v="3"/>
    <x v="9"/>
    <x v="5"/>
  </r>
  <r>
    <n v="79788"/>
    <n v="47992222"/>
    <s v="53455917"/>
    <s v=""/>
    <s v=""/>
    <s v="Sergio"/>
    <s v="Fernández De La Torre"/>
    <x v="1"/>
    <d v="1988-02-11T00:00:00"/>
    <s v="sergio.delatorre.sergio@gmail.com"/>
    <s v="Calle De La Acacia 7, 2A"/>
    <x v="0"/>
    <s v="Leganés"/>
    <s v=""/>
    <n v="679948518"/>
    <s v="ES8221002904040237187776"/>
    <s v="CAIXESBBXXX"/>
    <s v="Sergio Fernández De La Torre"/>
    <s v="No"/>
    <x v="50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31"/>
    <n v="3"/>
    <x v="1"/>
    <x v="9"/>
    <x v="2"/>
  </r>
  <r>
    <n v="79788"/>
    <n v="47864991"/>
    <s v="54034047"/>
    <s v=""/>
    <s v=""/>
    <s v="Sergio"/>
    <s v="Fernandez Diaz"/>
    <x v="1"/>
    <d v="2007-11-16T00:00:00"/>
    <s v="seriva13f@gmail.com"/>
    <s v="alcalde pedro gonzalez 14b"/>
    <x v="0"/>
    <s v="Leganés"/>
    <s v=""/>
    <n v="653502246"/>
    <s v="ES9420858195870330011452"/>
    <s v="CAZRES2ZXXX"/>
    <s v=""/>
    <s v="No"/>
    <x v="27"/>
    <s v=""/>
    <s v="GANAR MÚSCULO"/>
    <s v="AMIGOS O FAMILIA"/>
    <x v="2"/>
    <d v="2024-09-01T00:00:00"/>
    <d v="2024-12-31T00:00:00"/>
    <n v="4900"/>
    <s v="No"/>
    <n v="0"/>
    <s v="GANAR MÚSCULO"/>
    <s v="AMIGOS O FAMILIA"/>
    <d v="2024-12-31T00:00:00"/>
    <n v="49"/>
    <x v="15"/>
    <n v="4"/>
    <x v="2"/>
    <x v="5"/>
    <x v="2"/>
  </r>
  <r>
    <n v="79788"/>
    <n v="48113161"/>
    <s v="50199194"/>
    <s v=""/>
    <s v=""/>
    <s v="Sergio"/>
    <s v="Fernández Redondo"/>
    <x v="1"/>
    <d v="1979-03-09T00:00:00"/>
    <s v="sfernandezredondo@gmail.com"/>
    <s v="Calle De Rivas Vaciamadrid 6"/>
    <x v="0"/>
    <s v="Leganés"/>
    <s v=""/>
    <n v="687996863"/>
    <s v="ES8114650100911702501638"/>
    <s v="INGDESMM"/>
    <s v=""/>
    <s v="No"/>
    <x v="64"/>
    <s v=""/>
    <s v="GANAR MÚSCULO"/>
    <s v="LOCALIZACIÓN"/>
    <x v="0"/>
    <d v="2024-10-01T00:00:00"/>
    <d v="2024-12-31T00:00:00"/>
    <n v="5200"/>
    <s v="No"/>
    <n v="0"/>
    <s v="GANAR MÚSCULO"/>
    <s v="LOCALIZACIÓN"/>
    <d v="2024-12-31T00:00:00"/>
    <n v="52"/>
    <x v="28"/>
    <n v="3"/>
    <x v="1"/>
    <x v="9"/>
    <x v="2"/>
  </r>
  <r>
    <n v="79788"/>
    <n v="45988096"/>
    <s v="54035084"/>
    <s v=""/>
    <s v=""/>
    <s v="Sergio"/>
    <s v="Gómez Uzal"/>
    <x v="1"/>
    <d v="1997-04-07T00:00:00"/>
    <s v="sergio.gomezuzal@gmail.com"/>
    <s v="Calle Federica Montseny 24 4D"/>
    <x v="0"/>
    <s v="Leganés"/>
    <s v=""/>
    <n v="660758716"/>
    <s v="ES4921002457271300233854"/>
    <s v="CAIXESBBXXX"/>
    <s v="Sergio Gomez Uzal"/>
    <s v="No"/>
    <x v="65"/>
    <s v=""/>
    <s v="PERDER PESO"/>
    <s v="LOCALIZACIÓN"/>
    <x v="0"/>
    <d v="2023-04-01T00:00:00"/>
    <d v="2024-12-31T00:00:00"/>
    <n v="5200"/>
    <s v="No"/>
    <n v="0"/>
    <s v="PERDER PESO"/>
    <s v="LOCALIZACIÓN"/>
    <d v="2024-12-31T00:00:00"/>
    <n v="52"/>
    <x v="16"/>
    <n v="21"/>
    <x v="0"/>
    <x v="10"/>
    <x v="3"/>
  </r>
  <r>
    <n v="79788"/>
    <n v="45988459"/>
    <s v="5454470"/>
    <s v=""/>
    <s v=""/>
    <s v="Sergio"/>
    <s v="González Cabrera"/>
    <x v="1"/>
    <d v="1996-11-29T00:00:00"/>
    <s v="bebygc_96@hotmail.com"/>
    <s v="Calle Rivas Vaciamadrid"/>
    <x v="0"/>
    <s v="Leganés"/>
    <s v=""/>
    <n v="609933360"/>
    <s v="ES8800494481532190009837"/>
    <s v="BSCHESMMXXX"/>
    <s v="Alberto Gonzalez Cabrera"/>
    <s v="No"/>
    <x v="66"/>
    <s v=""/>
    <s v="GANAR MÚSCULO"/>
    <s v="LOCALIZACIÓN"/>
    <x v="2"/>
    <d v="2018-10-01T00:00:00"/>
    <d v="2024-12-31T00:00:00"/>
    <n v="4900"/>
    <s v="No"/>
    <n v="0"/>
    <s v="GANAR MÚSCULO"/>
    <s v="LOCALIZACIÓN"/>
    <d v="2024-12-31T00:00:00"/>
    <n v="49"/>
    <x v="29"/>
    <n v="75"/>
    <x v="3"/>
    <x v="9"/>
    <x v="1"/>
  </r>
  <r>
    <n v="79788"/>
    <n v="45987141"/>
    <s v="5426708"/>
    <s v=""/>
    <s v=""/>
    <s v="Sergio"/>
    <s v="Herranz Arrojo"/>
    <x v="1"/>
    <d v="1976-02-19T00:00:00"/>
    <s v="serherarr@yahoo.es"/>
    <s v="Calle Huertas 1 Portal 5 4ºb"/>
    <x v="0"/>
    <s v="Leganés"/>
    <s v=""/>
    <n v="605986987"/>
    <s v="ES6121004939992200017205"/>
    <s v="CAIXESBBXXX"/>
    <s v="Sergio Herranz Arrojo"/>
    <s v="No"/>
    <x v="41"/>
    <s v=""/>
    <s v="MANTENIMIENTO"/>
    <s v="LOCALIZACIÓN"/>
    <x v="2"/>
    <d v="2022-10-01T00:00:00"/>
    <d v="2024-12-31T00:00:00"/>
    <n v="4900"/>
    <s v="No"/>
    <n v="0"/>
    <s v="MANTENIMIENTO"/>
    <s v="LOCALIZACIÓN"/>
    <d v="2024-12-31T00:00:00"/>
    <n v="49"/>
    <x v="23"/>
    <n v="27"/>
    <x v="4"/>
    <x v="9"/>
    <x v="0"/>
  </r>
  <r>
    <n v="79788"/>
    <n v="46781990"/>
    <s v="48208496"/>
    <s v=""/>
    <s v=""/>
    <s v="Sergio"/>
    <s v="Martínez Cañamares"/>
    <x v="1"/>
    <d v="2005-01-02T00:00:00"/>
    <s v="sergiomar876@gmail.com"/>
    <s v="Calle Arroyomolinos 10"/>
    <x v="0"/>
    <s v="Leganés"/>
    <s v=""/>
    <n v="699719822"/>
    <s v="ES2421002992780100444065"/>
    <s v="CAIXESBBXXX"/>
    <s v="Sergio Martínez Cañamares"/>
    <s v="No"/>
    <x v="67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12"/>
    <n v="8"/>
    <x v="2"/>
    <x v="3"/>
    <x v="2"/>
  </r>
  <r>
    <n v="79788"/>
    <n v="45989836"/>
    <s v="47293848"/>
    <s v=""/>
    <s v=""/>
    <s v="Sergio"/>
    <s v="Minichino Martínez"/>
    <x v="1"/>
    <d v="1993-06-04T00:00:00"/>
    <s v="minikino30@outlook.es"/>
    <s v="pozuelo de alarcon 65"/>
    <x v="0"/>
    <s v="Leganés"/>
    <s v=""/>
    <n v="622822751"/>
    <s v="ES2800812708080004554667"/>
    <s v="BSABESBBXXX"/>
    <s v="Sergio Minichino Martínez"/>
    <s v="No"/>
    <x v="68"/>
    <s v=""/>
    <s v="GANAR MÚSCULO"/>
    <s v="LOCALIZACIÓN"/>
    <x v="2"/>
    <d v="2022-04-01T00:00:00"/>
    <d v="2024-12-31T00:00:00"/>
    <n v="4900"/>
    <s v="No"/>
    <n v="0"/>
    <s v="GANAR MÚSCULO"/>
    <s v="LOCALIZACIÓN"/>
    <d v="2024-12-31T00:00:00"/>
    <n v="49"/>
    <x v="30"/>
    <n v="33"/>
    <x v="3"/>
    <x v="10"/>
    <x v="0"/>
  </r>
  <r>
    <n v="79788"/>
    <n v="45989187"/>
    <s v="49069802"/>
    <s v=""/>
    <s v=""/>
    <s v="Sergio"/>
    <s v="Moreno Horno"/>
    <x v="0"/>
    <d v="1998-03-13T00:00:00"/>
    <s v="sermore383@gmail.com"/>
    <s v="Calle Tres Cantos"/>
    <x v="0"/>
    <s v="Leganés"/>
    <s v=""/>
    <n v="680654283"/>
    <s v="ES5521006826811300116925"/>
    <s v="CAIXESBBXXX"/>
    <s v="Sergio Moreno Horno"/>
    <s v="No"/>
    <x v="69"/>
    <s v=""/>
    <s v="GANAR MÚSCULO"/>
    <s v="LOCALIZACIÓN"/>
    <x v="0"/>
    <d v="2019-03-01T00:00:00"/>
    <d v="2024-12-31T00:00:00"/>
    <n v="5200"/>
    <s v="No"/>
    <n v="0"/>
    <s v="GANAR MÚSCULO"/>
    <s v="LOCALIZACIÓN"/>
    <d v="2024-12-31T00:00:00"/>
    <n v="52"/>
    <x v="20"/>
    <n v="70"/>
    <x v="4"/>
    <x v="8"/>
    <x v="6"/>
  </r>
  <r>
    <n v="79788"/>
    <n v="45987145"/>
    <s v="52108347"/>
    <s v=""/>
    <s v=""/>
    <s v="Sergio"/>
    <s v="Ocaña Rubio"/>
    <x v="1"/>
    <d v="1981-07-31T00:00:00"/>
    <s v="chegiou@hotmail.com"/>
    <s v="Calle Tres Cantos 16A"/>
    <x v="0"/>
    <s v="Leganés"/>
    <s v=""/>
    <n v="615935369"/>
    <s v="ES8900190036324030000202"/>
    <s v="DEUTESBBXXX"/>
    <s v="Sergio Ocaña Rubio"/>
    <s v="No"/>
    <x v="70"/>
    <s v=""/>
    <s v="GANAR MÚSCULO"/>
    <s v="LOCALIZACIÓN"/>
    <x v="1"/>
    <d v="2018-08-01T00:00:00"/>
    <d v="2024-12-31T00:00:00"/>
    <n v="4300"/>
    <s v="No"/>
    <n v="0"/>
    <s v="GANAR MÚSCULO"/>
    <s v="LOCALIZACIÓN"/>
    <d v="2024-12-31T00:00:00"/>
    <n v="43"/>
    <x v="19"/>
    <n v="77"/>
    <x v="1"/>
    <x v="11"/>
    <x v="1"/>
  </r>
  <r>
    <n v="79788"/>
    <n v="48453139"/>
    <s v="53903403"/>
    <s v=""/>
    <s v=""/>
    <s v="Sergio"/>
    <s v="Prados Cerrada"/>
    <x v="1"/>
    <d v="2001-05-17T00:00:00"/>
    <s v="pradossergio67@gmail.com"/>
    <s v="Calle Galapagar 6 Bajo"/>
    <x v="0"/>
    <s v="Leganés"/>
    <s v=""/>
    <n v="683518728"/>
    <s v="ES9321006826841300368003"/>
    <s v="CAIXESBBXXX"/>
    <s v=""/>
    <s v="No"/>
    <x v="71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7"/>
    <n v="2"/>
    <x v="4"/>
    <x v="4"/>
    <x v="2"/>
  </r>
  <r>
    <n v="79788"/>
    <n v="45989478"/>
    <s v="49594585"/>
    <s v=""/>
    <s v=""/>
    <s v="Sergio"/>
    <s v="Rivera Barroso"/>
    <x v="1"/>
    <d v="2006-03-06T00:00:00"/>
    <s v="sergiorivbar@gmail.com"/>
    <s v="Calle Guadarrama 11"/>
    <x v="0"/>
    <s v="Leganés"/>
    <s v=""/>
    <n v="647782127"/>
    <s v="ES2201826167950201503915"/>
    <s v="BBVAESMMXXX"/>
    <s v="Sergio Rivera Barroso"/>
    <s v="No"/>
    <x v="72"/>
    <s v=""/>
    <s v=""/>
    <s v=""/>
    <x v="0"/>
    <d v="2023-06-01T00:00:00"/>
    <d v="2024-12-31T00:00:00"/>
    <n v="5200"/>
    <s v="No"/>
    <n v="0"/>
    <s v="DESCONOCIDA"/>
    <s v="DESCONOCIDA"/>
    <d v="2024-12-31T00:00:00"/>
    <n v="52"/>
    <x v="21"/>
    <n v="19"/>
    <x v="0"/>
    <x v="6"/>
    <x v="3"/>
  </r>
  <r>
    <n v="79788"/>
    <n v="45989318"/>
    <s v="53452978"/>
    <s v=""/>
    <s v=""/>
    <s v="Sergio"/>
    <s v="Rodríguez Casillas"/>
    <x v="1"/>
    <d v="1984-11-04T00:00:00"/>
    <s v="sergio7522@yahoo.es"/>
    <s v="Avenida Vicente Ferrer N 13"/>
    <x v="0"/>
    <s v="Leganés"/>
    <s v=""/>
    <n v="655884489"/>
    <s v="ES0400494481562090012544"/>
    <s v="BSCHESMMXXX"/>
    <s v="Sergio Rodriguez Casillas"/>
    <s v="No"/>
    <x v="73"/>
    <s v=""/>
    <s v="GANAR MÚSCULO"/>
    <s v="LOCALIZACIÓN"/>
    <x v="2"/>
    <d v="2021-11-01T00:00:00"/>
    <d v="2024-12-31T00:00:00"/>
    <n v="4900"/>
    <s v="No"/>
    <n v="0"/>
    <s v="GANAR MÚSCULO"/>
    <s v="LOCALIZACIÓN"/>
    <d v="2024-12-31T00:00:00"/>
    <n v="49"/>
    <x v="32"/>
    <n v="38"/>
    <x v="1"/>
    <x v="4"/>
    <x v="5"/>
  </r>
  <r>
    <n v="79788"/>
    <n v="45989048"/>
    <s v="53446046"/>
    <s v=""/>
    <s v=""/>
    <s v="Sergio"/>
    <s v="Rodríguez Sánchez"/>
    <x v="2"/>
    <d v="1983-10-29T00:00:00"/>
    <s v="sergioqae@gmail.com"/>
    <s v="Calle Alcalde Pedro González González 5 02 P01 C"/>
    <x v="0"/>
    <s v="Leganés"/>
    <s v=""/>
    <n v="660258192"/>
    <s v="ES5921001337221300754646"/>
    <s v="CAIXESBBXXX"/>
    <s v="Sergio Rodriguez Sanchez"/>
    <s v="No"/>
    <x v="74"/>
    <s v=""/>
    <s v=""/>
    <s v=""/>
    <x v="2"/>
    <d v="2022-10-01T00:00:00"/>
    <d v="2024-12-31T00:00:00"/>
    <n v="4900"/>
    <s v="No"/>
    <n v="0"/>
    <s v="DESCONOCIDA"/>
    <s v="DESCONOCIDA"/>
    <d v="2024-12-31T00:00:00"/>
    <n v="49"/>
    <x v="33"/>
    <n v="27"/>
    <x v="4"/>
    <x v="9"/>
    <x v="0"/>
  </r>
  <r>
    <n v="79788"/>
    <n v="45989077"/>
    <s v="53902003"/>
    <s v=""/>
    <s v=""/>
    <s v="Sergio"/>
    <s v="Ruiz Fernández"/>
    <x v="1"/>
    <d v="1993-07-02T00:00:00"/>
    <s v="seryey_11@hotmail.com"/>
    <s v="Calle Villanueva de la Cañada 11"/>
    <x v="0"/>
    <s v="Leganés"/>
    <s v=""/>
    <n v="659700921"/>
    <s v="ES6615632626343266636908"/>
    <s v="NTSBESM1"/>
    <s v="Sergio Ruiz Fernandez"/>
    <s v="No"/>
    <x v="75"/>
    <s v=""/>
    <s v="GANAR MÚSCULO"/>
    <s v="LOCALIZACIÓN"/>
    <x v="0"/>
    <d v="2023-09-01T00:00:00"/>
    <d v="2024-12-31T00:00:00"/>
    <n v="5200"/>
    <s v="No"/>
    <n v="0"/>
    <s v="GANAR MÚSCULO"/>
    <s v="LOCALIZACIÓN"/>
    <d v="2024-12-31T00:00:00"/>
    <n v="52"/>
    <x v="30"/>
    <n v="15"/>
    <x v="2"/>
    <x v="9"/>
    <x v="3"/>
  </r>
  <r>
    <n v="79788"/>
    <n v="45988854"/>
    <s v="53421265"/>
    <s v=""/>
    <s v=""/>
    <s v="Sergio"/>
    <s v="Sáez Fernández"/>
    <x v="1"/>
    <d v="1982-01-08T00:00:00"/>
    <s v="sergiossf@gmail.com"/>
    <s v="Calle Río Danubio 2 E6 1A"/>
    <x v="0"/>
    <s v="Leganés"/>
    <s v=""/>
    <n v="649327471"/>
    <s v="ES3314650100991738956941"/>
    <s v="INGDESMMXXX"/>
    <s v="Sergio Saez Fernandez"/>
    <s v="No"/>
    <x v="76"/>
    <s v=""/>
    <s v="GANAR MÚSCULO"/>
    <s v="AMIGOS O FAMILIA"/>
    <x v="2"/>
    <d v="2023-10-01T00:00:00"/>
    <d v="2024-12-31T00:00:00"/>
    <n v="4900"/>
    <s v="No"/>
    <n v="0"/>
    <s v="GANAR MÚSCULO"/>
    <s v="AMIGOS O FAMILIA"/>
    <d v="2024-12-31T00:00:00"/>
    <n v="49"/>
    <x v="0"/>
    <n v="15"/>
    <x v="1"/>
    <x v="9"/>
    <x v="3"/>
  </r>
  <r>
    <n v="79788"/>
    <n v="45989756"/>
    <s v="50991931"/>
    <s v=""/>
    <s v=""/>
    <s v="Sergio"/>
    <s v="Salas Yanguas"/>
    <x v="1"/>
    <d v="1996-07-07T00:00:00"/>
    <s v="sergiosalasyanguas@gmail.com"/>
    <s v="Avenida Glorietas"/>
    <x v="0"/>
    <s v="Leganés"/>
    <s v=""/>
    <n v="625786857"/>
    <s v="ES6400730100570667823984"/>
    <s v="OPENESMMXXX"/>
    <s v="Sergio Salas Yanguas"/>
    <s v="No"/>
    <x v="77"/>
    <s v=""/>
    <s v="GANAR MÚSCULO"/>
    <s v="AMIGOS O FAMILIA"/>
    <x v="0"/>
    <d v="2023-12-01T00:00:00"/>
    <d v="2024-12-31T00:00:00"/>
    <n v="5200"/>
    <s v="No"/>
    <n v="0"/>
    <s v="GANAR MÚSCULO"/>
    <s v="AMIGOS O FAMILIA"/>
    <d v="2024-12-31T00:00:00"/>
    <n v="52"/>
    <x v="29"/>
    <n v="13"/>
    <x v="1"/>
    <x v="0"/>
    <x v="3"/>
  </r>
  <r>
    <n v="79788"/>
    <n v="45988389"/>
    <s v="53036963"/>
    <s v=""/>
    <s v=""/>
    <s v="Sergio"/>
    <s v="Sánchez Virseda"/>
    <x v="1"/>
    <d v="1977-08-11T00:00:00"/>
    <s v="svirseda@gmail.com"/>
    <s v="Calle Alcalde Pablo Montero y Montero Y M 1 3 P01 C"/>
    <x v="0"/>
    <s v="Leganés"/>
    <s v=""/>
    <n v="646852946"/>
    <s v="ES9814650100911761313499"/>
    <s v="INGDESMM"/>
    <s v="Sergio Sánchez Virseda"/>
    <s v="No"/>
    <x v="78"/>
    <s v=""/>
    <s v="MANTENIMIENTO"/>
    <s v="LOCALIZACIÓN"/>
    <x v="0"/>
    <d v="2018-07-01T00:00:00"/>
    <d v="2024-12-31T00:00:00"/>
    <n v="5200"/>
    <s v="No"/>
    <n v="0"/>
    <s v="MANTENIMIENTO"/>
    <s v="LOCALIZACIÓN"/>
    <d v="2024-12-31T00:00:00"/>
    <n v="52"/>
    <x v="13"/>
    <n v="78"/>
    <x v="0"/>
    <x v="1"/>
    <x v="1"/>
  </r>
  <r>
    <n v="79788"/>
    <n v="45987014"/>
    <s v="54033866"/>
    <s v=""/>
    <s v=""/>
    <s v="Sergio"/>
    <s v="Serrano de Pablo"/>
    <x v="1"/>
    <d v="1998-08-31T00:00:00"/>
    <s v="sergiosdepablo98@gmail.com"/>
    <s v="Calle Alcalde Pedro González González"/>
    <x v="0"/>
    <s v="Leganés"/>
    <s v=""/>
    <n v="690263457"/>
    <s v="ES8801826167930208500308"/>
    <s v="BBVAESMMXXX"/>
    <s v=""/>
    <s v="No"/>
    <x v="79"/>
    <s v=""/>
    <s v="MANTENIMIENTO"/>
    <s v="LOCALIZACIÓN"/>
    <x v="2"/>
    <d v="2020-07-01T00:00:00"/>
    <d v="2024-12-31T00:00:00"/>
    <n v="4900"/>
    <s v="No"/>
    <n v="0"/>
    <s v="MANTENIMIENTO"/>
    <s v="LOCALIZACIÓN"/>
    <d v="2024-12-31T00:00:00"/>
    <n v="49"/>
    <x v="20"/>
    <n v="54"/>
    <x v="3"/>
    <x v="1"/>
    <x v="4"/>
  </r>
  <r>
    <n v="79788"/>
    <n v="45989717"/>
    <s v="53717915"/>
    <s v=""/>
    <s v=""/>
    <s v="Sergio"/>
    <s v="Solanilla Malo"/>
    <x v="1"/>
    <d v="1993-03-24T00:00:00"/>
    <s v="solanillamalo@gmail.com"/>
    <s v="Calle Seminario 25 P02"/>
    <x v="0"/>
    <s v="Leganés"/>
    <s v=""/>
    <n v="653549649"/>
    <s v="ES5520859983200330216358"/>
    <s v="CAZRES2ZXXX"/>
    <s v="Sergio Solanilla Malo"/>
    <s v="No"/>
    <x v="80"/>
    <s v=""/>
    <s v="GANAR MÚSCULO"/>
    <s v="AMIGOS O FAMILIA"/>
    <x v="0"/>
    <d v="2022-11-01T00:00:00"/>
    <d v="2024-12-31T00:00:00"/>
    <n v="5200"/>
    <s v="No"/>
    <n v="0"/>
    <s v="GANAR MÚSCULO"/>
    <s v="AMIGOS O FAMILIA"/>
    <d v="2024-12-31T00:00:00"/>
    <n v="52"/>
    <x v="30"/>
    <n v="26"/>
    <x v="0"/>
    <x v="4"/>
    <x v="0"/>
  </r>
  <r>
    <n v="79788"/>
    <n v="46781907"/>
    <s v="50204499"/>
    <s v=""/>
    <s v=""/>
    <s v="Serafín"/>
    <s v="Fernández Oviedo"/>
    <x v="1"/>
    <d v="1974-05-15T00:00:00"/>
    <s v="serafin_f@icloud.com"/>
    <s v="Avenida De Alzola 6"/>
    <x v="7"/>
    <s v="Madrid"/>
    <s v=""/>
    <n v="603551028"/>
    <s v="ES6700491811352110494890"/>
    <s v="BSCHESMMXXX"/>
    <s v=""/>
    <s v="No"/>
    <x v="81"/>
    <s v=""/>
    <s v="GANAR MÚSCULO"/>
    <s v="LOCALIZACIÓN"/>
    <x v="2"/>
    <d v="2024-06-01T00:00:00"/>
    <d v="2024-12-31T00:00:00"/>
    <n v="4900"/>
    <s v="No"/>
    <n v="0"/>
    <s v="GANAR MÚSCULO"/>
    <s v="LOCALIZACIÓN"/>
    <d v="2024-12-31T00:00:00"/>
    <n v="49"/>
    <x v="34"/>
    <n v="7"/>
    <x v="0"/>
    <x v="6"/>
    <x v="2"/>
  </r>
  <r>
    <n v="79788"/>
    <n v="45988912"/>
    <s v="50290539"/>
    <s v=""/>
    <s v=""/>
    <s v="Segundo"/>
    <s v="González Menaya"/>
    <x v="2"/>
    <d v="1958-11-26T00:00:00"/>
    <s v="dsp.diego.16@gmail.com"/>
    <s v="Calle Nuestra Señora Angustias 8 4D"/>
    <x v="0"/>
    <s v="Leganés"/>
    <s v=""/>
    <n v="608087079"/>
    <s v="ES4620859983240300008681"/>
    <s v="CAZRES2ZXXX"/>
    <s v="Segundo Gonzalez Menaya"/>
    <s v="No"/>
    <x v="82"/>
    <s v=""/>
    <s v=""/>
    <s v=""/>
    <x v="0"/>
    <d v="2023-07-01T00:00:00"/>
    <d v="2024-12-31T00:00:00"/>
    <n v="5200"/>
    <s v="No"/>
    <n v="0"/>
    <s v="DESCONOCIDA"/>
    <s v="DESCONOCIDA"/>
    <d v="2024-12-31T00:00:00"/>
    <n v="52"/>
    <x v="35"/>
    <n v="18"/>
    <x v="4"/>
    <x v="1"/>
    <x v="3"/>
  </r>
  <r>
    <n v="79788"/>
    <n v="45989672"/>
    <s v="46875927"/>
    <s v=""/>
    <s v=""/>
    <s v="Saúl"/>
    <s v="Blanco Fortes"/>
    <x v="1"/>
    <d v="1978-05-16T00:00:00"/>
    <s v="basura@bluethinking.com"/>
    <s v="Calle Velilla de San Antonio"/>
    <x v="0"/>
    <s v="Leganés"/>
    <s v=""/>
    <n v="653964213"/>
    <s v="ES2300730100560426103778"/>
    <s v="OPENESMMXXX"/>
    <s v="Saul Blanco"/>
    <s v="No"/>
    <x v="83"/>
    <s v=""/>
    <s v="SALUD"/>
    <s v="AMIGOS O FAMILIA"/>
    <x v="2"/>
    <d v="2019-10-01T00:00:00"/>
    <d v="2024-12-31T00:00:00"/>
    <n v="4900"/>
    <s v="No"/>
    <n v="0"/>
    <s v="SALUD"/>
    <s v="AMIGOS O FAMILIA"/>
    <d v="2024-12-31T00:00:00"/>
    <n v="49"/>
    <x v="24"/>
    <n v="63"/>
    <x v="1"/>
    <x v="9"/>
    <x v="6"/>
  </r>
  <r>
    <n v="79788"/>
    <n v="45987170"/>
    <s v="53040083"/>
    <s v=""/>
    <s v=""/>
    <s v="Saúl"/>
    <s v="Grande Gallardo"/>
    <x v="1"/>
    <d v="1976-06-30T00:00:00"/>
    <s v="saul.grande@gmail.com"/>
    <s v="Calle Alcalde Pedro González González"/>
    <x v="0"/>
    <s v="Leganés"/>
    <s v=""/>
    <n v="661086788"/>
    <s v="ES9020382753673000061974"/>
    <s v="CAHMESMMXXX"/>
    <s v="Saul Grande Gallardo"/>
    <s v="No"/>
    <x v="84"/>
    <s v=""/>
    <s v="SALUD"/>
    <s v="LOCALIZACIÓN"/>
    <x v="0"/>
    <d v="2021-11-01T00:00:00"/>
    <d v="2024-12-31T00:00:00"/>
    <n v="5200"/>
    <s v="No"/>
    <n v="0"/>
    <s v="SALUD"/>
    <s v="LOCALIZACIÓN"/>
    <d v="2024-12-31T00:00:00"/>
    <n v="52"/>
    <x v="23"/>
    <n v="38"/>
    <x v="1"/>
    <x v="4"/>
    <x v="5"/>
  </r>
  <r>
    <n v="79788"/>
    <n v="45986984"/>
    <s v="53909455"/>
    <s v=""/>
    <s v=""/>
    <s v="Sarah"/>
    <s v="Maia Silveira"/>
    <x v="0"/>
    <d v="1978-09-28T00:00:00"/>
    <s v="sarahmaiasilveira@gmail.com"/>
    <s v="Calle Móstoles"/>
    <x v="0"/>
    <s v="Leganés"/>
    <s v=""/>
    <n v="689735111"/>
    <s v="ES2400494481542210008169"/>
    <s v="BSCHESMMXXX"/>
    <s v="Sarah Maia Silveira"/>
    <s v="No"/>
    <x v="85"/>
    <s v=""/>
    <s v="GANAR MÚSCULO"/>
    <s v="AMIGOS O FAMILIA"/>
    <x v="0"/>
    <d v="2020-02-01T00:00:00"/>
    <d v="2024-12-31T00:00:00"/>
    <n v="5200"/>
    <s v="No"/>
    <n v="0"/>
    <s v="GANAR MÚSCULO"/>
    <s v="AMIGOS O FAMILIA"/>
    <d v="2024-12-31T00:00:00"/>
    <n v="52"/>
    <x v="24"/>
    <n v="59"/>
    <x v="2"/>
    <x v="2"/>
    <x v="4"/>
  </r>
  <r>
    <n v="79788"/>
    <n v="48223607"/>
    <s v="49450999"/>
    <s v=""/>
    <s v=""/>
    <s v="Sara Ru"/>
    <s v="Poyato Muñoz"/>
    <x v="0"/>
    <d v="1997-11-02T00:00:00"/>
    <s v="saritaru19@gmail.com"/>
    <s v="Calle Del Alcalde Pedro González González  11, 2, BAJO C"/>
    <x v="0"/>
    <s v="Leganés"/>
    <s v=""/>
    <n v="601010002"/>
    <s v="ES8321006826861300244604"/>
    <s v="CAIXESBBXXX"/>
    <s v=""/>
    <s v="No"/>
    <x v="86"/>
    <s v=""/>
    <s v="GANAR MÚSCULO"/>
    <s v="LOCALIZACIÓN"/>
    <x v="0"/>
    <d v="2024-10-01T00:00:00"/>
    <d v="2024-12-31T00:00:00"/>
    <n v="5200"/>
    <s v="No"/>
    <n v="0"/>
    <s v="GANAR MÚSCULO"/>
    <s v="LOCALIZACIÓN"/>
    <d v="2024-12-31T00:00:00"/>
    <n v="52"/>
    <x v="16"/>
    <n v="3"/>
    <x v="1"/>
    <x v="9"/>
    <x v="2"/>
  </r>
  <r>
    <n v="79788"/>
    <n v="45989377"/>
    <s v="53139972"/>
    <s v=""/>
    <s v=""/>
    <s v="Sara María"/>
    <s v="Gil Rivas"/>
    <x v="0"/>
    <d v="1978-10-25T00:00:00"/>
    <s v="saragilrivas@yahoo.es"/>
    <s v="Calle Alcalde José María Durán y Pelayo"/>
    <x v="0"/>
    <s v="Leganés"/>
    <s v=""/>
    <n v="639501333"/>
    <s v="ES9621004671010200036009"/>
    <s v="CAIXESBBXXX"/>
    <s v="Sara Maria Gil Rivas"/>
    <s v="No"/>
    <x v="87"/>
    <s v=""/>
    <s v="GANAR MÚSCULO"/>
    <s v="LOCALIZACIÓN"/>
    <x v="2"/>
    <d v="2020-08-01T00:00:00"/>
    <d v="2024-12-31T00:00:00"/>
    <n v="4900"/>
    <s v="No"/>
    <n v="0"/>
    <s v="GANAR MÚSCULO"/>
    <s v="LOCALIZACIÓN"/>
    <d v="2024-12-31T00:00:00"/>
    <n v="49"/>
    <x v="24"/>
    <n v="53"/>
    <x v="4"/>
    <x v="11"/>
    <x v="4"/>
  </r>
  <r>
    <n v="79788"/>
    <n v="45988373"/>
    <s v="54036285"/>
    <s v=""/>
    <s v=""/>
    <s v="Sara Belvis"/>
    <s v="Cano Peñuela"/>
    <x v="0"/>
    <d v="2005-02-17T00:00:00"/>
    <s v="saracano17132@gmail.com"/>
    <s v="Calle Alcalá de Henares 8"/>
    <x v="0"/>
    <s v="Leganés"/>
    <s v=""/>
    <n v="635434668"/>
    <s v="ES5401826167980201501834"/>
    <s v="BBVAESMMXXX"/>
    <s v="Susana Peñuela Melero"/>
    <s v="No"/>
    <x v="88"/>
    <s v=""/>
    <s v="GANAR MÚSCULO"/>
    <s v="AMIGOS O FAMILIA"/>
    <x v="0"/>
    <d v="2022-10-01T00:00:00"/>
    <d v="2024-12-31T00:00:00"/>
    <n v="5200"/>
    <s v="No"/>
    <n v="0"/>
    <s v="GANAR MÚSCULO"/>
    <s v="AMIGOS O FAMILIA"/>
    <d v="2024-12-31T00:00:00"/>
    <n v="52"/>
    <x v="12"/>
    <n v="27"/>
    <x v="3"/>
    <x v="9"/>
    <x v="0"/>
  </r>
  <r>
    <n v="79788"/>
    <n v="45989580"/>
    <s v="52379623"/>
    <s v=""/>
    <s v=""/>
    <s v="Sara"/>
    <s v="Bausela Esteban"/>
    <x v="2"/>
    <d v="1974-11-19T00:00:00"/>
    <s v="sara.bausela@gmail.com"/>
    <s v="Calle Colmenar Viejo"/>
    <x v="0"/>
    <s v="Leganés"/>
    <s v=""/>
    <n v="639673314"/>
    <s v="ES1301826167930201528813"/>
    <s v="BBVAESMMXXX"/>
    <s v="Sara Bausela Esteban"/>
    <s v="No"/>
    <x v="89"/>
    <s v=""/>
    <s v=""/>
    <s v=""/>
    <x v="6"/>
    <d v="2021-10-01T00:00:00"/>
    <d v="2024-12-31T00:00:00"/>
    <n v="6900"/>
    <s v="No"/>
    <n v="0"/>
    <s v="DESCONOCIDA"/>
    <s v="DESCONOCIDA"/>
    <d v="2024-12-31T00:00:00"/>
    <n v="69"/>
    <x v="34"/>
    <n v="39"/>
    <x v="1"/>
    <x v="9"/>
    <x v="5"/>
  </r>
  <r>
    <n v="79788"/>
    <n v="45987497"/>
    <s v="53900004"/>
    <s v=""/>
    <s v=""/>
    <s v="Sara"/>
    <s v="España Sánchez"/>
    <x v="0"/>
    <d v="2005-10-18T00:00:00"/>
    <s v="espanasanchezsara675@gmail.com"/>
    <s v="Calle Velilla de San Antonio 8"/>
    <x v="0"/>
    <s v="Leganés"/>
    <s v=""/>
    <n v="699493063"/>
    <s v="ES5114650350211714143778"/>
    <s v="INGDESMMXXX"/>
    <s v="Sara España Sanchez"/>
    <s v="No"/>
    <x v="90"/>
    <s v=""/>
    <s v="GANAR MÚSCULO"/>
    <s v="LOCALIZACIÓN"/>
    <x v="0"/>
    <d v="2023-10-01T00:00:00"/>
    <d v="2024-12-31T00:00:00"/>
    <n v="5200"/>
    <s v="No"/>
    <n v="0"/>
    <s v="GANAR MÚSCULO"/>
    <s v="LOCALIZACIÓN"/>
    <d v="2024-12-31T00:00:00"/>
    <n v="52"/>
    <x v="12"/>
    <n v="15"/>
    <x v="0"/>
    <x v="9"/>
    <x v="3"/>
  </r>
  <r>
    <n v="79788"/>
    <n v="45987246"/>
    <s v="49144252"/>
    <s v=""/>
    <s v=""/>
    <s v="Sara"/>
    <s v="Marco Martín"/>
    <x v="0"/>
    <d v="2001-05-05T00:00:00"/>
    <s v="saruki2456@gmail.com"/>
    <s v="Calle Ciempozuelos"/>
    <x v="0"/>
    <s v="Leganés"/>
    <s v=""/>
    <n v="653075302"/>
    <s v="ES6800195188184010000092"/>
    <s v="DEUTESBBXXX"/>
    <s v="Juan Antonio Marco Hernandez"/>
    <s v="No"/>
    <x v="15"/>
    <s v=""/>
    <s v="GANAR MÚSCULO"/>
    <s v="AMIGOS O FAMILIA"/>
    <x v="3"/>
    <d v="2024-06-01T00:00:00"/>
    <d v="2024-12-31T00:00:00"/>
    <n v="3900"/>
    <s v="No"/>
    <n v="0"/>
    <s v="GANAR MÚSCULO"/>
    <s v="AMIGOS O FAMILIA"/>
    <d v="2024-12-31T00:00:00"/>
    <n v="39"/>
    <x v="7"/>
    <n v="74"/>
    <x v="1"/>
    <x v="4"/>
    <x v="1"/>
  </r>
  <r>
    <n v="79788"/>
    <n v="45989300"/>
    <s v="49153256"/>
    <s v=""/>
    <s v=""/>
    <s v="Sara"/>
    <s v="Martín García"/>
    <x v="0"/>
    <d v="2000-01-07T00:00:00"/>
    <s v="sarittamarttin@gmail.com"/>
    <s v="Calle Navalcarnero 9"/>
    <x v="0"/>
    <s v="Leganés"/>
    <s v=""/>
    <n v="644527435"/>
    <s v="ES6920858028730330377801"/>
    <s v="CAZRES2ZXXX"/>
    <s v="Sara Martin Garcia"/>
    <s v="No"/>
    <x v="91"/>
    <s v=""/>
    <s v="PERDER PESO"/>
    <s v="AMIGOS O FAMILIA"/>
    <x v="0"/>
    <d v="2024-09-01T00:00:00"/>
    <d v="2024-12-31T00:00:00"/>
    <n v="5200"/>
    <s v="No"/>
    <n v="0"/>
    <s v="PERDER PESO"/>
    <s v="AMIGOS O FAMILIA"/>
    <d v="2024-12-31T00:00:00"/>
    <n v="52"/>
    <x v="14"/>
    <n v="19"/>
    <x v="0"/>
    <x v="6"/>
    <x v="3"/>
  </r>
  <r>
    <n v="79788"/>
    <n v="48310847"/>
    <s v="53903319"/>
    <s v=""/>
    <s v=""/>
    <s v="Sara"/>
    <s v="Mayo Peñalver"/>
    <x v="0"/>
    <d v="2004-06-21T00:00:00"/>
    <s v="saramayope@gmail.com"/>
    <s v="Calle Alcalá De Henares 8, E2, 3B"/>
    <x v="0"/>
    <s v="Granada"/>
    <s v=""/>
    <n v="626036913"/>
    <s v="ES6320859295350330480254"/>
    <s v=""/>
    <s v=""/>
    <s v="No"/>
    <x v="92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10"/>
    <n v="3"/>
    <x v="1"/>
    <x v="9"/>
    <x v="2"/>
  </r>
  <r>
    <n v="79788"/>
    <n v="46781818"/>
    <s v="53720119"/>
    <s v=""/>
    <s v=""/>
    <s v="Sara"/>
    <s v="Navarro Hernández"/>
    <x v="0"/>
    <d v="2000-11-13T00:00:00"/>
    <s v="saritanh@outlook.es"/>
    <s v="Calle De Diego Martínez Barrio 42"/>
    <x v="0"/>
    <s v="Leganés"/>
    <s v=""/>
    <n v="682083767"/>
    <s v="ES5414650716511726924850"/>
    <s v="NGDESMM"/>
    <s v="Sara Navarro Hernández"/>
    <s v="No"/>
    <x v="93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14"/>
    <n v="8"/>
    <x v="4"/>
    <x v="3"/>
    <x v="2"/>
  </r>
  <r>
    <n v="79788"/>
    <n v="49386283"/>
    <s v="9085922"/>
    <s v=""/>
    <s v=""/>
    <s v="Sara"/>
    <s v="Poderoso Delgado"/>
    <x v="0"/>
    <d v="2001-06-05T00:00:00"/>
    <s v="poderososara@gmail.com"/>
    <s v="Calle De La Alcarria 56, 7, 1"/>
    <x v="8"/>
    <s v="Leganés"/>
    <s v=""/>
    <n v="645657887"/>
    <s v="ES8800494481582910016633"/>
    <s v="BSCHESMMXXX"/>
    <s v=""/>
    <s v="No"/>
    <x v="61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7"/>
    <n v="1"/>
    <x v="4"/>
    <x v="0"/>
    <x v="2"/>
  </r>
  <r>
    <n v="79788"/>
    <n v="45988528"/>
    <s v="7535590"/>
    <s v=""/>
    <s v=""/>
    <s v="Santiago"/>
    <s v="Beamud Parra"/>
    <x v="1"/>
    <d v="1968-10-16T00:00:00"/>
    <s v="santiago.beamud@gmail.com"/>
    <s v="Calle San Sebastián de los Reyes 21"/>
    <x v="0"/>
    <s v="Leganés"/>
    <s v=""/>
    <n v="654235758"/>
    <s v="ES1321002384730200093423"/>
    <s v="CAIXESBBXXX"/>
    <s v="Santiago Beamut Parra"/>
    <s v="No"/>
    <x v="94"/>
    <s v=""/>
    <s v="GANAR MÚSCULO"/>
    <s v="LOCALIZACIÓN"/>
    <x v="0"/>
    <d v="2022-11-01T00:00:00"/>
    <d v="2024-12-31T00:00:00"/>
    <n v="5200"/>
    <s v="No"/>
    <n v="0"/>
    <s v="GANAR MÚSCULO"/>
    <s v="LOCALIZACIÓN"/>
    <d v="2024-12-31T00:00:00"/>
    <n v="52"/>
    <x v="36"/>
    <n v="26"/>
    <x v="2"/>
    <x v="4"/>
    <x v="0"/>
  </r>
  <r>
    <n v="79788"/>
    <n v="45988962"/>
    <s v="50194215"/>
    <s v=""/>
    <s v=""/>
    <s v="Santiago"/>
    <s v="Serradilla Redondo"/>
    <x v="1"/>
    <d v="1977-07-13T00:00:00"/>
    <s v="santielnavajas@hotmail.com"/>
    <s v="Calle Alcalde Manuel Gómez Casado"/>
    <x v="0"/>
    <s v="Leganés"/>
    <s v=""/>
    <n v="605964537"/>
    <s v="ES7121004628642100007599"/>
    <s v="CAIXESBBXXX"/>
    <s v="Santiago Serradilla Redondo"/>
    <s v="No"/>
    <x v="95"/>
    <s v=""/>
    <s v="MANTENIMIENTO"/>
    <s v="LOCALIZACIÓN"/>
    <x v="0"/>
    <d v="2020-03-01T00:00:00"/>
    <d v="2024-12-31T00:00:00"/>
    <n v="5200"/>
    <s v="No"/>
    <n v="0"/>
    <s v="MANTENIMIENTO"/>
    <s v="LOCALIZACIÓN"/>
    <d v="2024-12-31T00:00:00"/>
    <n v="52"/>
    <x v="13"/>
    <n v="58"/>
    <x v="1"/>
    <x v="8"/>
    <x v="4"/>
  </r>
  <r>
    <n v="79788"/>
    <n v="45988209"/>
    <s v="52186864"/>
    <s v=""/>
    <s v=""/>
    <s v="Santiago"/>
    <s v="Sevilla Gómez"/>
    <x v="1"/>
    <d v="1970-06-01T00:00:00"/>
    <s v="grupodaltico@gmail.com"/>
    <s v="Calle Ciudad Real 5 1A"/>
    <x v="0"/>
    <s v="Leganés"/>
    <s v=""/>
    <n v="609069499"/>
    <s v="ES5800810392030001205429"/>
    <s v="BSABESBBXXX"/>
    <s v="Santiago Sevilla Gomez"/>
    <s v="No"/>
    <x v="96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26"/>
    <n v="32"/>
    <x v="0"/>
    <x v="3"/>
    <x v="0"/>
  </r>
  <r>
    <n v="79788"/>
    <n v="45989814"/>
    <s v="54712973"/>
    <s v=""/>
    <s v=""/>
    <s v="Sandra Liliana"/>
    <s v="Arguello Calderón"/>
    <x v="0"/>
    <d v="1977-05-26T00:00:00"/>
    <s v="azula99@hotmail.com"/>
    <s v="Calle Alcalde José María Durán y Pelayo 33"/>
    <x v="0"/>
    <s v="Leganés"/>
    <s v=""/>
    <n v="660523326"/>
    <s v="ES1321002028020200094623"/>
    <s v="CAIXESBBXXX"/>
    <s v="Sandra Liliana Arguello Calderon"/>
    <s v="No"/>
    <x v="97"/>
    <s v=""/>
    <s v="SALUD"/>
    <s v="AMIGOS O FAMILIA"/>
    <x v="0"/>
    <d v="2024-03-01T00:00:00"/>
    <d v="2024-12-31T00:00:00"/>
    <n v="5200"/>
    <s v="No"/>
    <n v="0"/>
    <s v="SALUD"/>
    <s v="AMIGOS O FAMILIA"/>
    <d v="2024-12-31T00:00:00"/>
    <n v="52"/>
    <x v="13"/>
    <n v="9"/>
    <x v="2"/>
    <x v="10"/>
    <x v="2"/>
  </r>
  <r>
    <n v="79788"/>
    <n v="45988701"/>
    <s v="46870824"/>
    <s v=""/>
    <s v=""/>
    <s v="Sandra"/>
    <s v="Anguita Aragón"/>
    <x v="0"/>
    <d v="1979-05-15T00:00:00"/>
    <s v="sanguitara@yahoo.es"/>
    <s v="Calle Cercedilla 30"/>
    <x v="0"/>
    <s v="Leganés"/>
    <s v=""/>
    <n v="655391693"/>
    <s v="ES4620859262880330264661"/>
    <s v="CAZRES2ZXXX"/>
    <s v="Sandra Anguita Aragon"/>
    <s v="No"/>
    <x v="98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28"/>
    <n v="70"/>
    <x v="2"/>
    <x v="8"/>
    <x v="6"/>
  </r>
  <r>
    <n v="79788"/>
    <n v="45988253"/>
    <s v="53421455"/>
    <s v=""/>
    <s v=""/>
    <s v="Sandra"/>
    <s v="Arévalo Camacho"/>
    <x v="0"/>
    <d v="1984-10-23T00:00:00"/>
    <s v="badgoblin666@hotmail.com"/>
    <s v="Calle Villanueva De La Cañada 23"/>
    <x v="0"/>
    <s v="Leganés"/>
    <s v=""/>
    <n v="654617858"/>
    <s v="ES1500492013532314009371"/>
    <s v="BSCHESMMXXX"/>
    <s v="Sandra Arévalo Camacho"/>
    <s v="No"/>
    <x v="99"/>
    <s v=""/>
    <s v="GANAR MÚSCULO"/>
    <s v="LOCALIZACIÓN"/>
    <x v="2"/>
    <d v="2021-10-01T00:00:00"/>
    <d v="2024-12-31T00:00:00"/>
    <n v="4900"/>
    <s v="No"/>
    <n v="0"/>
    <s v="GANAR MÚSCULO"/>
    <s v="LOCALIZACIÓN"/>
    <d v="2024-12-31T00:00:00"/>
    <n v="49"/>
    <x v="32"/>
    <n v="39"/>
    <x v="1"/>
    <x v="9"/>
    <x v="5"/>
  </r>
  <r>
    <n v="79788"/>
    <n v="49344378"/>
    <s v="54242610"/>
    <s v=""/>
    <s v=""/>
    <s v="Sandra"/>
    <s v="Fernández García"/>
    <x v="0"/>
    <d v="2006-01-28T00:00:00"/>
    <s v="sandrafergar2006@gmail.com"/>
    <s v="Calle De Móstoles 26, 2, 3A"/>
    <x v="0"/>
    <s v="Leganés"/>
    <s v=""/>
    <n v="662333607"/>
    <s v="ES0821003142301300662400"/>
    <s v=""/>
    <s v=""/>
    <s v="No"/>
    <x v="100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21"/>
    <n v="1"/>
    <x v="2"/>
    <x v="0"/>
    <x v="2"/>
  </r>
  <r>
    <n v="79788"/>
    <n v="48021997"/>
    <s v="54241081"/>
    <s v=""/>
    <s v=""/>
    <s v="Samuel"/>
    <s v="España Sánchez"/>
    <x v="1"/>
    <d v="2008-06-24T00:00:00"/>
    <s v="espanasanchezsamuel5@gmail.com"/>
    <s v="Calle Velilla de San Antonio 8"/>
    <x v="0"/>
    <s v="Leganés"/>
    <s v=""/>
    <n v="608729581"/>
    <s v="ES5114650350211714143778"/>
    <s v="INGDESMM"/>
    <s v="Francisco Javier España López"/>
    <s v="No"/>
    <x v="38"/>
    <s v=""/>
    <s v=""/>
    <s v=""/>
    <x v="3"/>
    <d v="2024-10-01T00:00:00"/>
    <d v="2024-12-31T00:00:00"/>
    <n v="3900"/>
    <s v="No"/>
    <n v="0"/>
    <s v="DESCONOCIDA"/>
    <s v="DESCONOCIDA"/>
    <d v="2024-12-31T00:00:00"/>
    <n v="39"/>
    <x v="17"/>
    <n v="3"/>
    <x v="4"/>
    <x v="9"/>
    <x v="2"/>
  </r>
  <r>
    <n v="79788"/>
    <n v="48124603"/>
    <s v="53906902"/>
    <s v=""/>
    <s v=""/>
    <s v="Samuel"/>
    <s v="Gavela Cerro"/>
    <x v="1"/>
    <d v="2006-07-23T00:00:00"/>
    <s v="gavelacerrosamuel@gmail.com"/>
    <s v="Calle De Collado Villalba 13"/>
    <x v="0"/>
    <s v="Leganés"/>
    <s v=""/>
    <n v="689636325"/>
    <s v="ES4500494999762916053028"/>
    <s v="BSCHESMMXXX"/>
    <s v=""/>
    <s v="No"/>
    <x v="101"/>
    <s v=""/>
    <s v=""/>
    <s v=""/>
    <x v="2"/>
    <d v="2024-10-01T00:00:00"/>
    <d v="2024-12-31T00:00:00"/>
    <n v="4900"/>
    <s v="No"/>
    <n v="0"/>
    <s v="DESCONOCIDA"/>
    <s v="DESCONOCIDA"/>
    <d v="2024-12-31T00:00:00"/>
    <n v="49"/>
    <x v="21"/>
    <n v="3"/>
    <x v="4"/>
    <x v="9"/>
    <x v="2"/>
  </r>
  <r>
    <n v="79788"/>
    <n v="45989853"/>
    <s v="47315178"/>
    <s v=""/>
    <s v=""/>
    <s v="Samuel"/>
    <s v="González Fernández Molina"/>
    <x v="1"/>
    <d v="2003-02-27T00:00:00"/>
    <s v="samuel28914@gmail.com"/>
    <s v="Calle De Casares Quiroga"/>
    <x v="0"/>
    <s v="Leganés"/>
    <s v=""/>
    <n v="635092180"/>
    <s v="ES5201820957110208511431"/>
    <s v="BBVAESMMXXX"/>
    <s v="Samuel González Fernández Molina"/>
    <s v="No"/>
    <x v="102"/>
    <s v=""/>
    <s v="GANAR MÚSCULO"/>
    <s v="AMIGOS O FAMILIA"/>
    <x v="0"/>
    <d v="2024-04-01T00:00:00"/>
    <d v="2024-12-31T00:00:00"/>
    <n v="5200"/>
    <s v="No"/>
    <n v="0"/>
    <s v="GANAR MÚSCULO"/>
    <s v="AMIGOS O FAMILIA"/>
    <d v="2024-12-31T00:00:00"/>
    <n v="52"/>
    <x v="37"/>
    <n v="9"/>
    <x v="3"/>
    <x v="10"/>
    <x v="2"/>
  </r>
  <r>
    <n v="79788"/>
    <n v="46938118"/>
    <s v="49018534"/>
    <s v=""/>
    <s v=""/>
    <s v="Samuel"/>
    <s v="Montoya Maestre"/>
    <x v="1"/>
    <d v="1997-08-08T00:00:00"/>
    <s v="saamuus@gmail.com"/>
    <s v="Calle Del  Alcalde Pedro González González 3"/>
    <x v="0"/>
    <s v="Leganés"/>
    <s v=""/>
    <n v="640359392"/>
    <s v="ES5421004537561300063256"/>
    <s v="CAIXESBBXXX"/>
    <s v="Samuel Montoya Maestre"/>
    <s v="No"/>
    <x v="103"/>
    <s v=""/>
    <s v="GANAR MÚSCULO"/>
    <s v="AMIGOS O FAMILIA"/>
    <x v="2"/>
    <d v="2024-07-01T00:00:00"/>
    <d v="2024-12-31T00:00:00"/>
    <n v="4900"/>
    <s v="No"/>
    <n v="0"/>
    <s v="GANAR MÚSCULO"/>
    <s v="AMIGOS O FAMILIA"/>
    <d v="2024-12-31T00:00:00"/>
    <n v="49"/>
    <x v="16"/>
    <n v="6"/>
    <x v="1"/>
    <x v="1"/>
    <x v="2"/>
  </r>
  <r>
    <n v="79788"/>
    <n v="45989860"/>
    <s v="53902556"/>
    <s v=""/>
    <s v=""/>
    <s v="Samuel"/>
    <s v="Torrado González"/>
    <x v="1"/>
    <d v="1999-02-28T00:00:00"/>
    <s v="samutg11@gmail.com"/>
    <s v="Calle Pozuelo de Alarcón 16"/>
    <x v="0"/>
    <s v="Leganés"/>
    <s v=""/>
    <n v="639746498"/>
    <s v="ES1715830001149015961981"/>
    <s v="REVOESM2XXX"/>
    <s v="Samuel Torrado González"/>
    <s v="No"/>
    <x v="104"/>
    <s v=""/>
    <s v="GANAR MÚSCULO"/>
    <s v=""/>
    <x v="2"/>
    <d v="2024-06-01T00:00:00"/>
    <d v="2024-12-31T00:00:00"/>
    <n v="4900"/>
    <s v="No"/>
    <n v="0"/>
    <s v="GANAR MÚSCULO"/>
    <s v="DESCONOCIDA"/>
    <d v="2024-12-31T00:00:00"/>
    <n v="49"/>
    <x v="3"/>
    <n v="9"/>
    <x v="3"/>
    <x v="10"/>
    <x v="2"/>
  </r>
  <r>
    <n v="79788"/>
    <n v="45989688"/>
    <s v="55004318"/>
    <s v=""/>
    <s v=""/>
    <s v="Samir"/>
    <s v="Abarkach el Yahyaoui"/>
    <x v="1"/>
    <d v="2002-05-16T00:00:00"/>
    <s v="samir.abarkach.14@gmail.com"/>
    <s v="Calle Valdemoro 5, 4D"/>
    <x v="0"/>
    <s v="Leganés"/>
    <s v=""/>
    <n v="640092677"/>
    <s v="ES9421006826811300143674"/>
    <s v="CAIXESBBXXX"/>
    <s v=""/>
    <s v="No"/>
    <x v="105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27"/>
    <n v="33"/>
    <x v="0"/>
    <x v="10"/>
    <x v="0"/>
  </r>
  <r>
    <n v="79788"/>
    <n v="45988412"/>
    <s v="51877865"/>
    <s v=""/>
    <s v=""/>
    <s v="Salvador"/>
    <s v="Molero Barroso"/>
    <x v="1"/>
    <d v="1960-07-08T00:00:00"/>
    <s v="salmoba@telefonica.net"/>
    <s v="Avenida Dos de Mayo 35 , 4B"/>
    <x v="9"/>
    <s v="Leganés"/>
    <s v=""/>
    <n v="687924547"/>
    <s v="ES2621002699801300569935"/>
    <s v="CAIXESBBXXX"/>
    <s v="Salvador Molero Barrosco"/>
    <s v="No"/>
    <x v="106"/>
    <s v=""/>
    <s v="SALUD"/>
    <s v="LOCALIZACIÓN"/>
    <x v="7"/>
    <d v="2024-06-01T00:00:00"/>
    <d v="2024-12-31T00:00:00"/>
    <n v="7300"/>
    <s v="No"/>
    <n v="0"/>
    <s v="SALUD"/>
    <s v="LOCALIZACIÓN"/>
    <d v="2024-12-31T00:00:00"/>
    <n v="73"/>
    <x v="38"/>
    <n v="26"/>
    <x v="3"/>
    <x v="4"/>
    <x v="0"/>
  </r>
  <r>
    <n v="79788"/>
    <n v="45987333"/>
    <s v="26825224"/>
    <s v=""/>
    <s v=""/>
    <s v="Salvador"/>
    <s v="Rodríguez Delgado"/>
    <x v="1"/>
    <d v="1999-01-15T00:00:00"/>
    <s v="salvarguezdelgado@gmail.com"/>
    <s v="Calle Jacobinia 62 6C"/>
    <x v="10"/>
    <s v="Madrid"/>
    <s v=""/>
    <n v="652044798"/>
    <s v="ES7900492983962714464986"/>
    <s v="BSCHESMMXXX"/>
    <s v="Salvador Rodriguez Delgado"/>
    <s v="No"/>
    <x v="0"/>
    <s v=""/>
    <s v="GANAR MÚSCULO"/>
    <s v="AMIGOS O FAMILIA"/>
    <x v="0"/>
    <d v="2022-12-01T00:00:00"/>
    <d v="2024-12-31T00:00:00"/>
    <n v="5200"/>
    <s v="No"/>
    <n v="0"/>
    <s v="GANAR MÚSCULO"/>
    <s v="AMIGOS O FAMILIA"/>
    <d v="2024-12-31T00:00:00"/>
    <n v="52"/>
    <x v="3"/>
    <n v="25"/>
    <x v="0"/>
    <x v="0"/>
    <x v="0"/>
  </r>
  <r>
    <n v="79788"/>
    <n v="45987591"/>
    <s v="3269115"/>
    <s v=""/>
    <s v=""/>
    <s v="Said"/>
    <s v="Abarkach"/>
    <x v="1"/>
    <d v="1995-08-17T00:00:00"/>
    <s v="said_lega@hotmail.es"/>
    <s v="Calle Valdemoro 5"/>
    <x v="0"/>
    <s v="Leganés"/>
    <s v=""/>
    <n v="655682411"/>
    <s v="ES0701820957110202138371"/>
    <s v="BBVAESMMXXX"/>
    <s v="Said Abarkach"/>
    <s v="No"/>
    <x v="107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4"/>
    <n v="66"/>
    <x v="0"/>
    <x v="1"/>
    <x v="6"/>
  </r>
  <r>
    <n v="79788"/>
    <n v="45987960"/>
    <s v="52378458"/>
    <s v=""/>
    <s v=""/>
    <s v="Ruth"/>
    <s v="Montero Morcillo"/>
    <x v="0"/>
    <d v="1974-09-01T00:00:00"/>
    <s v="ruth.ayc@gmail.com"/>
    <s v="Calle Alcalde Pedro González González 17C, 1A"/>
    <x v="0"/>
    <s v="Leganés"/>
    <s v=""/>
    <n v="677878178"/>
    <s v="ES9800496720132716044060"/>
    <s v="BSCHESMMXXX"/>
    <s v="Ruth Montero Morcillo"/>
    <s v="No"/>
    <x v="108"/>
    <s v=""/>
    <s v="GANAR MÚSCULO"/>
    <s v="AMIGOS O FAMILIA"/>
    <x v="2"/>
    <d v="2024-12-01T00:00:00"/>
    <d v="2024-12-31T00:00:00"/>
    <n v="4900"/>
    <s v="No"/>
    <n v="0"/>
    <s v="GANAR MÚSCULO"/>
    <s v="AMIGOS O FAMILIA"/>
    <d v="2024-12-31T00:00:00"/>
    <n v="49"/>
    <x v="34"/>
    <n v="76"/>
    <x v="3"/>
    <x v="5"/>
    <x v="1"/>
  </r>
  <r>
    <n v="79788"/>
    <n v="45988061"/>
    <s v="2270223"/>
    <s v=""/>
    <s v=""/>
    <s v="Rubén Jesús"/>
    <s v="Ballesteros Rodríguez"/>
    <x v="1"/>
    <d v="1979-08-03T00:00:00"/>
    <s v="benur9@gmail.com"/>
    <s v="Calle Algete 23"/>
    <x v="0"/>
    <s v="Leganés"/>
    <s v=""/>
    <n v="620837348"/>
    <s v="ES0514650100981700733092"/>
    <s v="INGDESMMXXX"/>
    <s v="Ruben Jesus Ballesteros Rodriguez"/>
    <s v="No"/>
    <x v="109"/>
    <s v=""/>
    <s v="MANTENIMIENTO"/>
    <s v="LOCALIZACIÓN"/>
    <x v="2"/>
    <d v="2022-07-01T00:00:00"/>
    <d v="2024-12-31T00:00:00"/>
    <n v="4900"/>
    <s v="No"/>
    <n v="0"/>
    <s v="MANTENIMIENTO"/>
    <s v="LOCALIZACIÓN"/>
    <d v="2024-12-31T00:00:00"/>
    <n v="49"/>
    <x v="28"/>
    <n v="30"/>
    <x v="1"/>
    <x v="1"/>
    <x v="0"/>
  </r>
  <r>
    <n v="79788"/>
    <n v="45987184"/>
    <s v="53040237"/>
    <s v=""/>
    <s v=""/>
    <s v="Rubén"/>
    <s v="Alonso Sierra"/>
    <x v="1"/>
    <d v="1979-05-01T00:00:00"/>
    <s v="rubenalonso3011@hotmail.com"/>
    <s v="Calle Alcalde Manuel Gómez Casado 21"/>
    <x v="0"/>
    <s v="Leganés"/>
    <s v=""/>
    <n v="651613256"/>
    <s v="ES0901826167900208505563"/>
    <s v=""/>
    <s v="Ruben Alonso Sierra"/>
    <s v="No"/>
    <x v="110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28"/>
    <n v="63"/>
    <x v="2"/>
    <x v="9"/>
    <x v="6"/>
  </r>
  <r>
    <n v="79788"/>
    <n v="45987217"/>
    <s v="53036800"/>
    <s v=""/>
    <s v=""/>
    <s v="Rubén"/>
    <s v="Blázquez Paz"/>
    <x v="1"/>
    <d v="1980-07-09T00:00:00"/>
    <s v="poseidonlennon@gmail.com"/>
    <s v="Calle Cuenca 13 1ºb"/>
    <x v="0"/>
    <s v="Leganés"/>
    <s v=""/>
    <n v="616789101"/>
    <s v="ES3501826167900201503441"/>
    <s v="BBVAESMMXXX"/>
    <s v="Ruben Blazquez Paz"/>
    <s v="No"/>
    <x v="111"/>
    <s v=""/>
    <s v="GANAR MÚSCULO"/>
    <s v="LOCALIZACIÓN"/>
    <x v="0"/>
    <d v="2019-12-01T00:00:00"/>
    <d v="2024-12-31T00:00:00"/>
    <n v="5200"/>
    <s v="No"/>
    <n v="0"/>
    <s v="GANAR MÚSCULO"/>
    <s v="LOCALIZACIÓN"/>
    <d v="2024-12-31T00:00:00"/>
    <n v="52"/>
    <x v="25"/>
    <n v="61"/>
    <x v="5"/>
    <x v="0"/>
    <x v="6"/>
  </r>
  <r>
    <n v="79788"/>
    <n v="45989586"/>
    <s v="52559423"/>
    <s v=""/>
    <s v=""/>
    <s v="Rubén"/>
    <s v="Cea Martínez"/>
    <x v="1"/>
    <d v="1997-11-03T00:00:00"/>
    <s v="rubenceamartinez@gmail.com"/>
    <s v="Calle Aranjuez 85"/>
    <x v="0"/>
    <s v="Leganés"/>
    <s v=""/>
    <n v="678447971"/>
    <s v="ES7100815204180001207524"/>
    <s v=""/>
    <s v="Ruben Cea Martinez"/>
    <s v="No"/>
    <x v="112"/>
    <s v=""/>
    <s v="GANAR MÚSCULO"/>
    <s v="LOCALIZACIÓN"/>
    <x v="2"/>
    <d v="2024-06-01T00:00:00"/>
    <d v="2024-12-31T00:00:00"/>
    <n v="4900"/>
    <s v="No"/>
    <n v="0"/>
    <s v="GANAR MÚSCULO"/>
    <s v="LOCALIZACIÓN"/>
    <d v="2024-12-31T00:00:00"/>
    <n v="49"/>
    <x v="16"/>
    <n v="51"/>
    <x v="1"/>
    <x v="9"/>
    <x v="4"/>
  </r>
  <r>
    <n v="79788"/>
    <n v="48105150"/>
    <s v="90140142"/>
    <s v=""/>
    <s v=""/>
    <s v="Rubén"/>
    <s v="Cortés Anillo"/>
    <x v="1"/>
    <d v="2003-11-14T00:00:00"/>
    <s v="rucortes@ucm.es"/>
    <s v="Avenida Vicente Ferrer 11, 9, 2B"/>
    <x v="2"/>
    <s v="Leganés"/>
    <s v=""/>
    <n v="663641139"/>
    <s v="ES5400496134502610058517"/>
    <s v="BSCHESMMXXX"/>
    <s v=""/>
    <s v="No"/>
    <x v="64"/>
    <s v=""/>
    <s v="GANAR MÚSCULO"/>
    <s v="LOCALIZACIÓN"/>
    <x v="0"/>
    <d v="2024-10-01T00:00:00"/>
    <d v="2024-12-31T00:00:00"/>
    <n v="5200"/>
    <s v="No"/>
    <n v="0"/>
    <s v="GANAR MÚSCULO"/>
    <s v="LOCALIZACIÓN"/>
    <d v="2024-12-31T00:00:00"/>
    <n v="52"/>
    <x v="37"/>
    <n v="3"/>
    <x v="1"/>
    <x v="9"/>
    <x v="2"/>
  </r>
  <r>
    <n v="79788"/>
    <n v="45988541"/>
    <s v="45135036"/>
    <s v=""/>
    <s v=""/>
    <s v="Rubén"/>
    <s v="Izquierdo Izquierdo"/>
    <x v="1"/>
    <d v="2004-12-29T00:00:00"/>
    <s v="rubeniizquierdo19@gmail.com"/>
    <s v="Calle Manzanares El Real 4"/>
    <x v="0"/>
    <s v="Leganés"/>
    <s v=""/>
    <n v="634975221"/>
    <s v="ES5800490676042710268431"/>
    <s v="BSCHESMMXXX"/>
    <s v="Ruben Izquierdo Izquierdo"/>
    <s v="No"/>
    <x v="113"/>
    <s v=""/>
    <s v="GANAR MÚSCULO"/>
    <s v="AMIGOS O FAMILIA"/>
    <x v="2"/>
    <d v="2024-09-01T00:00:00"/>
    <d v="2024-12-31T00:00:00"/>
    <n v="4900"/>
    <s v="No"/>
    <n v="0"/>
    <s v="GANAR MÚSCULO"/>
    <s v="AMIGOS O FAMILIA"/>
    <d v="2024-12-31T00:00:00"/>
    <n v="49"/>
    <x v="12"/>
    <n v="15"/>
    <x v="4"/>
    <x v="9"/>
    <x v="3"/>
  </r>
  <r>
    <n v="79788"/>
    <n v="45987016"/>
    <s v="2244814"/>
    <s v=""/>
    <s v=""/>
    <s v="Rubén"/>
    <s v="Mínguez Ortega"/>
    <x v="1"/>
    <d v="1976-06-30T00:00:00"/>
    <s v="ruben@intercor.es"/>
    <s v="Calle Villanueva de la Cañada"/>
    <x v="0"/>
    <s v="Leganés"/>
    <s v=""/>
    <n v="609435037"/>
    <s v="ES4520382908143000201094"/>
    <s v="CAHMESMMXXX"/>
    <s v="Ruben Minguez Ortega"/>
    <s v="No"/>
    <x v="114"/>
    <s v=""/>
    <s v="GANAR MÚSCULO"/>
    <s v="LOCALIZACIÓN"/>
    <x v="2"/>
    <d v="2018-10-01T00:00:00"/>
    <d v="2024-12-31T00:00:00"/>
    <n v="4900"/>
    <s v="No"/>
    <n v="0"/>
    <s v="GANAR MÚSCULO"/>
    <s v="LOCALIZACIÓN"/>
    <d v="2024-12-31T00:00:00"/>
    <n v="49"/>
    <x v="23"/>
    <n v="75"/>
    <x v="3"/>
    <x v="9"/>
    <x v="1"/>
  </r>
  <r>
    <n v="79788"/>
    <n v="45988778"/>
    <s v="49145985"/>
    <s v=""/>
    <s v=""/>
    <s v="Rubén"/>
    <s v="San Felipe Hernández"/>
    <x v="1"/>
    <d v="2002-05-14T00:00:00"/>
    <s v="rubensanfe02@gmail.com"/>
    <s v="Calle Tres Cantos 13"/>
    <x v="0"/>
    <s v="Leganés"/>
    <s v=""/>
    <n v="648026873"/>
    <s v="ES5620382803356000143905"/>
    <s v="CAHMESMMXXX"/>
    <s v="Maria Jesus Hernandez"/>
    <s v="No"/>
    <x v="115"/>
    <s v=""/>
    <s v="GANAR MÚSCULO"/>
    <s v="LOCALIZACIÓN"/>
    <x v="2"/>
    <d v="2019-08-01T00:00:00"/>
    <d v="2024-12-31T00:00:00"/>
    <n v="4900"/>
    <s v="No"/>
    <n v="0"/>
    <s v="GANAR MÚSCULO"/>
    <s v="LOCALIZACIÓN"/>
    <d v="2024-12-31T00:00:00"/>
    <n v="49"/>
    <x v="27"/>
    <n v="65"/>
    <x v="0"/>
    <x v="11"/>
    <x v="6"/>
  </r>
  <r>
    <n v="79788"/>
    <n v="49276805"/>
    <s v="53449873"/>
    <s v=""/>
    <s v=""/>
    <s v="Rubén"/>
    <s v="Simón Hornero"/>
    <x v="1"/>
    <d v="1993-12-18T00:00:00"/>
    <s v="rubensimon93@gmail.com"/>
    <s v="Calle Río Urbión 15, 4B"/>
    <x v="0"/>
    <s v="Leganés"/>
    <s v=""/>
    <n v="640077051"/>
    <s v="ES9500496055092216022578"/>
    <s v="BSCHESMMXXX"/>
    <s v=""/>
    <s v="No"/>
    <x v="116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6"/>
    <n v="1"/>
    <x v="4"/>
    <x v="0"/>
    <x v="2"/>
  </r>
  <r>
    <n v="79788"/>
    <n v="45989653"/>
    <s v="54035873"/>
    <s v=""/>
    <s v=""/>
    <s v="Rubén"/>
    <s v="Torres Manzanares"/>
    <x v="1"/>
    <d v="2002-04-20T00:00:00"/>
    <s v="torresrubi10@gmail.com"/>
    <s v="Calle Navalcarnero"/>
    <x v="0"/>
    <s v="Leganés"/>
    <s v=""/>
    <n v="601261184"/>
    <s v="ES4521006826851300367557"/>
    <s v="CAIXESBBXXX"/>
    <s v="Ruben Torres Manzanares"/>
    <s v="No"/>
    <x v="117"/>
    <s v=""/>
    <s v="GANAR MÚSCULO"/>
    <s v="LOCALIZACIÓN"/>
    <x v="0"/>
    <d v="2022-03-01T00:00:00"/>
    <d v="2024-12-31T00:00:00"/>
    <n v="5200"/>
    <s v="No"/>
    <n v="0"/>
    <s v="GANAR MÚSCULO"/>
    <s v="LOCALIZACIÓN"/>
    <d v="2024-12-31T00:00:00"/>
    <n v="52"/>
    <x v="27"/>
    <n v="34"/>
    <x v="1"/>
    <x v="8"/>
    <x v="0"/>
  </r>
  <r>
    <n v="79788"/>
    <n v="45987484"/>
    <s v="51550661"/>
    <s v=""/>
    <s v=""/>
    <s v="Rubén"/>
    <s v="Villalba Martín"/>
    <x v="1"/>
    <d v="2005-09-14T00:00:00"/>
    <s v="rubenvillalbamartin@gmail.com"/>
    <s v="Calle Manzanares El Real 5"/>
    <x v="0"/>
    <s v="Leganés"/>
    <s v=""/>
    <n v="644237665"/>
    <s v="ES8214650100911701244500"/>
    <s v="INGDESMMXXX"/>
    <s v="Ruben Villalba Martin"/>
    <s v="No"/>
    <x v="48"/>
    <s v=""/>
    <s v="GANAR MÚSCULO"/>
    <s v="AMIGOS O FAMILIA"/>
    <x v="0"/>
    <d v="2023-11-01T00:00:00"/>
    <d v="2024-12-31T00:00:00"/>
    <n v="5200"/>
    <s v="No"/>
    <n v="0"/>
    <s v="GANAR MÚSCULO"/>
    <s v="AMIGOS O FAMILIA"/>
    <d v="2024-12-31T00:00:00"/>
    <n v="52"/>
    <x v="12"/>
    <n v="14"/>
    <x v="0"/>
    <x v="4"/>
    <x v="3"/>
  </r>
  <r>
    <n v="79788"/>
    <n v="45988246"/>
    <s v="50059925"/>
    <s v=""/>
    <s v=""/>
    <s v="Rosa María"/>
    <s v="Hernández Fernández"/>
    <x v="2"/>
    <d v="1965-03-10T00:00:00"/>
    <s v="rosa@hernandezyvazquez.com"/>
    <s v="Calle Diego Martínez Barrio 42 1C"/>
    <x v="0"/>
    <s v="Leganés"/>
    <s v=""/>
    <n v="659911580"/>
    <s v="ES5000815204150001079815"/>
    <s v="BSABESBBXXX"/>
    <s v="Rosa Maria Hernandez Fernandez"/>
    <s v="No"/>
    <x v="91"/>
    <s v=""/>
    <s v="SALUD"/>
    <s v="AMIGOS O FAMILIA"/>
    <x v="2"/>
    <d v="2023-06-01T00:00:00"/>
    <d v="2024-12-31T00:00:00"/>
    <n v="4900"/>
    <s v="No"/>
    <n v="0"/>
    <s v="SALUD"/>
    <s v="AMIGOS O FAMILIA"/>
    <d v="2024-12-31T00:00:00"/>
    <n v="49"/>
    <x v="39"/>
    <n v="19"/>
    <x v="0"/>
    <x v="6"/>
    <x v="3"/>
  </r>
  <r>
    <n v="79788"/>
    <n v="48859120"/>
    <s v="50256532"/>
    <s v=""/>
    <s v=""/>
    <s v="Rosa"/>
    <s v="Álvarez López"/>
    <x v="0"/>
    <d v="2008-02-18T00:00:00"/>
    <s v="rosa.alvarezlopez08@gmail.com"/>
    <s v="Calle De Brunete 4"/>
    <x v="0"/>
    <s v="Leganés"/>
    <s v=""/>
    <n v="683672137"/>
    <s v="ES3314650100961700659354"/>
    <s v="INGDESMM"/>
    <s v=""/>
    <s v="No"/>
    <x v="118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17"/>
    <n v="2"/>
    <x v="2"/>
    <x v="4"/>
    <x v="2"/>
  </r>
  <r>
    <n v="79788"/>
    <n v="47367700"/>
    <s v="50218167"/>
    <s v=""/>
    <s v=""/>
    <s v="Rosa"/>
    <s v="De la Fuente Calvo"/>
    <x v="0"/>
    <d v="1980-02-19T00:00:00"/>
    <s v="rosadelafuente2012@gmail.com"/>
    <s v="Calle Río Danubio 2"/>
    <x v="3"/>
    <s v="Leganés"/>
    <s v=""/>
    <n v="600251253"/>
    <s v="ES5400730100520817927350"/>
    <s v="OPENESMMXXX"/>
    <s v="Rosa De La Fuente Calvo"/>
    <s v="No"/>
    <x v="119"/>
    <s v=""/>
    <s v="SALUD"/>
    <s v="BÚSQUEDA POR INTERNET"/>
    <x v="0"/>
    <d v="2024-08-01T00:00:00"/>
    <d v="2024-12-31T00:00:00"/>
    <n v="5200"/>
    <s v="No"/>
    <n v="0"/>
    <s v="SALUD"/>
    <s v="BÚSQUEDA POR INTERNET"/>
    <d v="2024-12-31T00:00:00"/>
    <n v="52"/>
    <x v="25"/>
    <n v="5"/>
    <x v="4"/>
    <x v="11"/>
    <x v="2"/>
  </r>
  <r>
    <n v="79788"/>
    <n v="47905705"/>
    <s v="51231473"/>
    <s v=""/>
    <s v=""/>
    <s v="Roger Eduardo"/>
    <s v="Valdez Padilla"/>
    <x v="1"/>
    <d v="1991-11-09T00:00:00"/>
    <s v="rv_bsc@hotmail.com"/>
    <s v="Calle Álava 6, 5D"/>
    <x v="11"/>
    <s v="Fuenlabrada"/>
    <s v=""/>
    <n v="659205184"/>
    <s v="ES9221006895401100269695"/>
    <s v="CAIXESBBXXX"/>
    <s v="Roger Eduardo Valdez Padilla"/>
    <s v="No"/>
    <x v="120"/>
    <s v=""/>
    <s v="GANAR MÚSCULO"/>
    <s v="BÚSQUEDA POR INTERNET"/>
    <x v="0"/>
    <d v="2024-09-01T00:00:00"/>
    <d v="2024-12-31T00:00:00"/>
    <n v="5200"/>
    <s v="No"/>
    <n v="0"/>
    <s v="GANAR MÚSCULO"/>
    <s v="BÚSQUEDA POR INTERNET"/>
    <d v="2024-12-31T00:00:00"/>
    <n v="52"/>
    <x v="5"/>
    <n v="4"/>
    <x v="1"/>
    <x v="5"/>
    <x v="2"/>
  </r>
  <r>
    <n v="79788"/>
    <n v="48405027"/>
    <s v="54035017"/>
    <s v=""/>
    <s v=""/>
    <s v="Rodrigo"/>
    <s v="Gormaz Aparicio"/>
    <x v="1"/>
    <d v="2006-02-17T00:00:00"/>
    <s v="rogorapa@gmail.com"/>
    <s v="Calle Torrelodones 32"/>
    <x v="0"/>
    <s v="Leganés"/>
    <s v=""/>
    <n v="601270315"/>
    <s v="ES6221006308431300550215"/>
    <s v=""/>
    <s v=""/>
    <s v="No"/>
    <x v="121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21"/>
    <n v="3"/>
    <x v="1"/>
    <x v="9"/>
    <x v="2"/>
  </r>
  <r>
    <n v="79788"/>
    <n v="45989260"/>
    <s v="53719990"/>
    <s v=""/>
    <s v=""/>
    <s v="Rodrigo"/>
    <s v="Otero Gómez"/>
    <x v="1"/>
    <d v="1995-11-29T00:00:00"/>
    <s v="rod.gomez.o@gmail.com"/>
    <s v="Calle De San Lorenzo 13"/>
    <x v="0"/>
    <s v="Leganés"/>
    <s v=""/>
    <n v="636919380"/>
    <s v="ES8300496720192195132211 "/>
    <s v="BSCHESMMXXX"/>
    <s v="Rodrigo Otero Gomez"/>
    <s v="No"/>
    <x v="122"/>
    <s v=""/>
    <s v="GANAR MÚSCULO"/>
    <s v="LOCALIZACIÓN"/>
    <x v="0"/>
    <d v="2022-10-01T00:00:00"/>
    <d v="2024-12-31T00:00:00"/>
    <n v="5200"/>
    <s v="No"/>
    <n v="0"/>
    <s v="GANAR MÚSCULO"/>
    <s v="LOCALIZACIÓN"/>
    <d v="2024-12-31T00:00:00"/>
    <n v="52"/>
    <x v="4"/>
    <n v="27"/>
    <x v="2"/>
    <x v="9"/>
    <x v="0"/>
  </r>
  <r>
    <n v="79788"/>
    <n v="47227267"/>
    <s v="54522712"/>
    <s v=""/>
    <s v=""/>
    <s v="Rodrigo"/>
    <s v="Pedraza Maroto"/>
    <x v="1"/>
    <d v="2007-12-30T00:00:00"/>
    <s v="rodrigopema2007@gmail.com"/>
    <s v="Calle De Móstoles 26, E5, 2B"/>
    <x v="0"/>
    <s v="Fuenlabrada"/>
    <s v=""/>
    <n v="686414549"/>
    <s v="ES6721004954022100016719"/>
    <s v="CAIXESBBXXX"/>
    <s v=""/>
    <s v="No"/>
    <x v="123"/>
    <s v=""/>
    <s v="SALUD"/>
    <s v="AMIGOS O FAMILIA"/>
    <x v="0"/>
    <d v="2024-08-01T00:00:00"/>
    <d v="2024-12-31T00:00:00"/>
    <n v="5200"/>
    <s v="No"/>
    <n v="0"/>
    <s v="SALUD"/>
    <s v="AMIGOS O FAMILIA"/>
    <d v="2024-12-31T00:00:00"/>
    <n v="52"/>
    <x v="17"/>
    <n v="5"/>
    <x v="3"/>
    <x v="11"/>
    <x v="2"/>
  </r>
  <r>
    <n v="79788"/>
    <n v="45987356"/>
    <s v="53719650"/>
    <s v=""/>
    <s v=""/>
    <s v="Rodrigo"/>
    <s v="Rueda Chacón"/>
    <x v="2"/>
    <d v="1993-07-06T00:00:00"/>
    <s v="rodrigochacon93@gmail.com"/>
    <s v="Calle Alcalde Alfredo de Castro"/>
    <x v="0"/>
    <s v="Leganés"/>
    <s v=""/>
    <n v="630257545"/>
    <s v="ES5000494481532190004410"/>
    <s v="BSCHESMMXXX"/>
    <s v="Rodrigo Rueda Chacon"/>
    <s v="No"/>
    <x v="124"/>
    <s v=""/>
    <s v=""/>
    <s v=""/>
    <x v="0"/>
    <d v="2024-07-01T00:00:00"/>
    <d v="2024-12-31T00:00:00"/>
    <n v="5200"/>
    <s v="No"/>
    <n v="0"/>
    <s v="DESCONOCIDA"/>
    <s v="DESCONOCIDA"/>
    <d v="2024-12-31T00:00:00"/>
    <n v="52"/>
    <x v="30"/>
    <n v="48"/>
    <x v="4"/>
    <x v="7"/>
    <x v="4"/>
  </r>
  <r>
    <n v="79788"/>
    <n v="45987370"/>
    <s v="53901704"/>
    <s v=""/>
    <s v=""/>
    <s v="Rodrigo"/>
    <s v="Vázquez Hernández"/>
    <x v="1"/>
    <d v="2005-07-25T00:00:00"/>
    <s v="rodrigovh25pc@gmail.com"/>
    <s v="Calle Diego Martínez Barrio 42. 1C"/>
    <x v="0"/>
    <s v="Leganés"/>
    <s v=""/>
    <n v="644896801"/>
    <s v="ES5701820957100202113367"/>
    <s v="BBVAESMMXXX"/>
    <s v="Rodrigo Vazquez Hernandez"/>
    <s v="No"/>
    <x v="125"/>
    <s v=""/>
    <s v="GANAR MÚSCULO"/>
    <s v="AMIGOS O FAMILIA"/>
    <x v="3"/>
    <d v="2024-03-01T00:00:00"/>
    <d v="2024-12-31T00:00:00"/>
    <n v="3900"/>
    <s v="No"/>
    <n v="0"/>
    <s v="GANAR MÚSCULO"/>
    <s v="AMIGOS O FAMILIA"/>
    <d v="2024-12-31T00:00:00"/>
    <n v="39"/>
    <x v="12"/>
    <n v="10"/>
    <x v="2"/>
    <x v="8"/>
    <x v="2"/>
  </r>
  <r>
    <n v="79788"/>
    <n v="45987280"/>
    <s v="811810"/>
    <s v=""/>
    <s v=""/>
    <s v="Rocío"/>
    <s v="Guzmán Arias"/>
    <x v="0"/>
    <d v="1965-06-22T00:00:00"/>
    <s v="rocio.041@hotmail.com"/>
    <s v="Calle Mejorada del Campo 50"/>
    <x v="0"/>
    <s v="Leganés"/>
    <s v=""/>
    <n v="607150381"/>
    <s v="ES2900495977512793028556"/>
    <s v="BSCHESMMXXX"/>
    <s v="Rocio Guzman Arias"/>
    <s v="No"/>
    <x v="126"/>
    <s v=""/>
    <s v="PERDER PESO"/>
    <s v="AMIGOS O FAMILIA"/>
    <x v="8"/>
    <d v="2024-06-01T00:00:00"/>
    <d v="2024-12-31T00:00:00"/>
    <n v="8200"/>
    <s v="No"/>
    <n v="0"/>
    <s v="PERDER PESO"/>
    <s v="AMIGOS O FAMILIA"/>
    <d v="2024-12-31T00:00:00"/>
    <n v="82"/>
    <x v="39"/>
    <n v="64"/>
    <x v="0"/>
    <x v="5"/>
    <x v="6"/>
  </r>
  <r>
    <n v="79788"/>
    <n v="45988211"/>
    <s v="54399549"/>
    <s v=""/>
    <s v=""/>
    <s v="Rocío"/>
    <s v="Martínez Escarpa"/>
    <x v="2"/>
    <d v="2007-09-11T00:00:00"/>
    <s v="rociomaes256@gmail.com"/>
    <s v="Calle Rivas Vaciamadrid 35"/>
    <x v="0"/>
    <s v="Leganés"/>
    <s v=""/>
    <n v="626878659"/>
    <s v="ES5800494481522410008754"/>
    <s v="BSCHESMMXXX"/>
    <s v="Rocio Martinez Escarpa"/>
    <s v="No"/>
    <x v="127"/>
    <s v=""/>
    <s v="GANAR MÚSCULO"/>
    <s v="AMIGOS O FAMILIA"/>
    <x v="2"/>
    <d v="2023-10-01T00:00:00"/>
    <d v="2024-12-31T00:00:00"/>
    <n v="4900"/>
    <s v="No"/>
    <n v="0"/>
    <s v="GANAR MÚSCULO"/>
    <s v="AMIGOS O FAMILIA"/>
    <d v="2024-12-31T00:00:00"/>
    <n v="49"/>
    <x v="15"/>
    <n v="15"/>
    <x v="1"/>
    <x v="9"/>
    <x v="3"/>
  </r>
  <r>
    <n v="79788"/>
    <n v="45987265"/>
    <s v="53458965"/>
    <s v=""/>
    <s v=""/>
    <s v="Roberto"/>
    <s v="Álvarez Liberal"/>
    <x v="1"/>
    <d v="1994-05-05T00:00:00"/>
    <s v="roberto.alvarez@movistar.es"/>
    <s v="Calle Jiménez de Asúa 12 Pbj"/>
    <x v="0"/>
    <s v="Leganés"/>
    <s v=""/>
    <n v="629711565"/>
    <s v="ES2900730100540615465325"/>
    <s v="OPENESMMXXX"/>
    <s v="Roberto Alvarez Liberal"/>
    <s v="No"/>
    <x v="128"/>
    <s v=""/>
    <s v="GANAR MÚSCULO"/>
    <s v="LOCALIZACIÓN"/>
    <x v="0"/>
    <d v="2022-10-01T00:00:00"/>
    <d v="2024-12-31T00:00:00"/>
    <n v="5200"/>
    <s v="No"/>
    <n v="0"/>
    <s v="GANAR MÚSCULO"/>
    <s v="LOCALIZACIÓN"/>
    <d v="2024-12-31T00:00:00"/>
    <n v="52"/>
    <x v="6"/>
    <n v="27"/>
    <x v="1"/>
    <x v="9"/>
    <x v="0"/>
  </r>
  <r>
    <n v="79788"/>
    <n v="45989669"/>
    <s v="52981240"/>
    <s v=""/>
    <s v=""/>
    <s v="Roberto"/>
    <s v="Corrochano Peletero"/>
    <x v="1"/>
    <d v="1976-07-22T00:00:00"/>
    <s v="rcorrocha@gmail.com"/>
    <s v="Calle Villaviciosa de Odón"/>
    <x v="0"/>
    <s v="Leganés"/>
    <s v=""/>
    <n v="699095223"/>
    <s v="ES8621006826811300141878"/>
    <s v="CAIXESBBXXX"/>
    <s v="Roberto Corrochano Peletero"/>
    <s v="No"/>
    <x v="129"/>
    <s v=""/>
    <s v="GANAR MÚSCULO"/>
    <s v="LOCALIZACIÓN"/>
    <x v="2"/>
    <d v="2024-09-01T00:00:00"/>
    <d v="2024-12-31T00:00:00"/>
    <n v="4900"/>
    <s v="No"/>
    <n v="0"/>
    <s v="GANAR MÚSCULO"/>
    <s v="LOCALIZACIÓN"/>
    <d v="2024-12-31T00:00:00"/>
    <n v="49"/>
    <x v="23"/>
    <n v="70"/>
    <x v="0"/>
    <x v="8"/>
    <x v="6"/>
  </r>
  <r>
    <n v="79788"/>
    <n v="45986923"/>
    <s v="54301408"/>
    <s v=""/>
    <s v=""/>
    <s v="Roberto"/>
    <s v="Cortés del Castillo"/>
    <x v="2"/>
    <d v="2004-07-30T00:00:00"/>
    <s v="robertocortesdelcastillo@gmail.com"/>
    <s v="Calle Alcalde José María Durán y Pelayo 2 04 P03 A"/>
    <x v="0"/>
    <s v="Leganés"/>
    <s v=""/>
    <n v="644851296"/>
    <s v="ES7701280056570100052925"/>
    <s v="BKBKESMMXXX"/>
    <s v="Aracecu Del Castillo Campos"/>
    <s v="No"/>
    <x v="130"/>
    <s v=""/>
    <s v=""/>
    <s v=""/>
    <x v="2"/>
    <d v="2022-10-01T00:00:00"/>
    <d v="2024-12-31T00:00:00"/>
    <n v="4900"/>
    <s v="No"/>
    <n v="0"/>
    <s v="DESCONOCIDA"/>
    <s v="DESCONOCIDA"/>
    <d v="2024-12-31T00:00:00"/>
    <n v="49"/>
    <x v="10"/>
    <n v="27"/>
    <x v="2"/>
    <x v="9"/>
    <x v="0"/>
  </r>
  <r>
    <n v="79788"/>
    <n v="45987490"/>
    <s v="49841666"/>
    <s v=""/>
    <s v=""/>
    <s v="Roberto"/>
    <s v="Herranz Merino"/>
    <x v="1"/>
    <d v="2005-01-01T00:00:00"/>
    <s v="roterbo5@gmail.com"/>
    <s v="Calle Mejorada del Campo"/>
    <x v="0"/>
    <s v="Leganés"/>
    <s v=""/>
    <n v="683619432"/>
    <s v="ES3321004424010100503243"/>
    <s v="CAIXESBBXXX"/>
    <s v="Roberto Herranz Merino"/>
    <s v="No"/>
    <x v="131"/>
    <s v=""/>
    <s v="GANAR MÚSCULO"/>
    <s v="LOCALIZACIÓN"/>
    <x v="0"/>
    <d v="2024-08-01T00:00:00"/>
    <d v="2024-12-31T00:00:00"/>
    <n v="5200"/>
    <s v="No"/>
    <n v="0"/>
    <s v="GANAR MÚSCULO"/>
    <s v="LOCALIZACIÓN"/>
    <d v="2024-12-31T00:00:00"/>
    <n v="52"/>
    <x v="12"/>
    <n v="17"/>
    <x v="1"/>
    <x v="11"/>
    <x v="3"/>
  </r>
  <r>
    <n v="79788"/>
    <n v="46970284"/>
    <s v="53493412"/>
    <s v=""/>
    <s v=""/>
    <s v="Roberto"/>
    <s v="Moreno García"/>
    <x v="1"/>
    <d v="1984-03-02T00:00:00"/>
    <s v="roberto84.morgar@gmail.com"/>
    <s v="Avenida Del Conde De Barcelona 19"/>
    <x v="0"/>
    <s v="Leganés"/>
    <s v=""/>
    <n v="690149533"/>
    <s v="ES3001822662720201552593"/>
    <s v="BBVAESMMXXX"/>
    <s v="Roberto Moreno García"/>
    <s v="No"/>
    <x v="132"/>
    <s v=""/>
    <s v="MANTENIMIENTO"/>
    <s v="REDES SOCIALES"/>
    <x v="0"/>
    <d v="2024-07-01T00:00:00"/>
    <d v="2024-12-31T00:00:00"/>
    <n v="5200"/>
    <s v="No"/>
    <n v="0"/>
    <s v="MANTENIMIENTO"/>
    <s v="REDES SOCIALES"/>
    <d v="2024-12-31T00:00:00"/>
    <n v="52"/>
    <x v="32"/>
    <n v="6"/>
    <x v="0"/>
    <x v="1"/>
    <x v="2"/>
  </r>
  <r>
    <n v="79788"/>
    <n v="45987202"/>
    <s v="47318951"/>
    <s v=""/>
    <s v=""/>
    <s v="Roberto"/>
    <s v="Muñoz Gómez"/>
    <x v="1"/>
    <d v="1994-08-25T00:00:00"/>
    <s v="robermgc@hotmail.com"/>
    <s v="Plaza Del Alcalde  Manuel Gómez Matheo Luaces"/>
    <x v="0"/>
    <s v="Leganés"/>
    <s v=""/>
    <n v="667364372"/>
    <s v="ES6321005330850100404690"/>
    <s v="CAIXESBBXXX"/>
    <s v="Roberto Muñoz Gomez"/>
    <s v="No"/>
    <x v="133"/>
    <s v=""/>
    <s v="GANAR MÚSCULO"/>
    <s v="LOCALIZACIÓN"/>
    <x v="0"/>
    <d v="2021-04-01T00:00:00"/>
    <d v="2024-12-31T00:00:00"/>
    <n v="5200"/>
    <s v="No"/>
    <n v="0"/>
    <s v="GANAR MÚSCULO"/>
    <s v="LOCALIZACIÓN"/>
    <d v="2024-12-31T00:00:00"/>
    <n v="52"/>
    <x v="6"/>
    <n v="45"/>
    <x v="4"/>
    <x v="10"/>
    <x v="5"/>
  </r>
  <r>
    <n v="79788"/>
    <n v="45987729"/>
    <s v="53416342"/>
    <s v=""/>
    <s v=""/>
    <s v="Roberto"/>
    <s v="Padilla Mariblanca"/>
    <x v="1"/>
    <d v="1979-05-03T00:00:00"/>
    <s v="zizouroberto@gmail.com"/>
    <s v="Avenida los Frailes"/>
    <x v="0"/>
    <s v="Leganés"/>
    <s v=""/>
    <n v="677195859"/>
    <s v="ES4614650100921737298738"/>
    <s v="INGDESMMXXX"/>
    <s v="Roberto Padilla Mariblanca"/>
    <s v="No"/>
    <x v="134"/>
    <s v=""/>
    <s v="GANAR MÚSCULO"/>
    <s v="AMIGOS O FAMILIA"/>
    <x v="0"/>
    <d v="2019-11-01T00:00:00"/>
    <d v="2024-12-31T00:00:00"/>
    <n v="5200"/>
    <s v="No"/>
    <n v="0"/>
    <s v="GANAR MÚSCULO"/>
    <s v="AMIGOS O FAMILIA"/>
    <d v="2024-12-31T00:00:00"/>
    <n v="52"/>
    <x v="28"/>
    <n v="62"/>
    <x v="0"/>
    <x v="4"/>
    <x v="6"/>
  </r>
  <r>
    <n v="79788"/>
    <n v="45987422"/>
    <s v="52374332"/>
    <s v=""/>
    <s v=""/>
    <s v="Roberto"/>
    <s v="Parra Morales"/>
    <x v="1"/>
    <d v="1973-03-09T00:00:00"/>
    <s v="rpmrober73@gmail.com"/>
    <s v="Avenida Manuel Azaña"/>
    <x v="0"/>
    <s v="Leganés"/>
    <s v=""/>
    <n v="606178459"/>
    <s v="ES7614650100971704165663"/>
    <s v="INGDESMMXXX"/>
    <s v="Roberto Parra Morales"/>
    <s v="No"/>
    <x v="135"/>
    <s v=""/>
    <s v="MANTENIMIENTO"/>
    <s v="LOCALIZACIÓN"/>
    <x v="0"/>
    <d v="2019-05-01T00:00:00"/>
    <d v="2024-12-31T00:00:00"/>
    <n v="5200"/>
    <s v="No"/>
    <n v="0"/>
    <s v="MANTENIMIENTO"/>
    <s v="LOCALIZACIÓN"/>
    <d v="2024-12-31T00:00:00"/>
    <n v="52"/>
    <x v="1"/>
    <n v="68"/>
    <x v="3"/>
    <x v="3"/>
    <x v="6"/>
  </r>
  <r>
    <n v="79788"/>
    <n v="47993263"/>
    <s v="41541334"/>
    <s v=""/>
    <s v=""/>
    <s v="Richard"/>
    <s v="Gallego Velásquez"/>
    <x v="1"/>
    <d v="2002-09-11T00:00:00"/>
    <s v="richard.gallego.v18@gmail.com"/>
    <s v="Calle Juan Muñoz 16"/>
    <x v="0"/>
    <s v="Leganés"/>
    <s v=""/>
    <n v="615185663"/>
    <s v="ES5121002479691300052859"/>
    <s v="CAIXESBBXXX"/>
    <s v="Richard Gallego Velásquez"/>
    <s v="No"/>
    <x v="50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27"/>
    <n v="3"/>
    <x v="1"/>
    <x v="9"/>
    <x v="2"/>
  </r>
  <r>
    <n v="79788"/>
    <n v="45989255"/>
    <s v="53903724"/>
    <s v=""/>
    <s v=""/>
    <s v="Ricardo"/>
    <s v="Cabanillas Madrid"/>
    <x v="1"/>
    <d v="2004-01-31T00:00:00"/>
    <s v="ricardocabanillasmadrid@gmail.com"/>
    <s v="Calle Alcalde Pedro González González 11 2D"/>
    <x v="0"/>
    <s v="Leganés"/>
    <s v=""/>
    <n v="601330879"/>
    <s v="ES6400494481532190016671"/>
    <s v="BSCHESMMXXX"/>
    <s v="Ricardo Cabanillas Madrid"/>
    <s v="No"/>
    <x v="136"/>
    <s v=""/>
    <s v="GANAR MÚSCULO"/>
    <s v="AMIGOS O FAMILIA"/>
    <x v="0"/>
    <d v="2024-02-01T00:00:00"/>
    <d v="2024-12-31T00:00:00"/>
    <n v="5200"/>
    <s v="No"/>
    <n v="0"/>
    <s v="GANAR MÚSCULO"/>
    <s v="AMIGOS O FAMILIA"/>
    <d v="2024-12-31T00:00:00"/>
    <n v="52"/>
    <x v="10"/>
    <n v="11"/>
    <x v="4"/>
    <x v="2"/>
    <x v="2"/>
  </r>
  <r>
    <n v="79788"/>
    <n v="45988651"/>
    <s v="76120792"/>
    <s v=""/>
    <s v=""/>
    <s v="Ricardo"/>
    <s v="Calle Fernández"/>
    <x v="1"/>
    <d v="1980-09-01T00:00:00"/>
    <s v="ricardocallefernandez@gmail.com"/>
    <s v="Calle Alcalde Saturnino del Yerro Alonso 46"/>
    <x v="0"/>
    <s v="Leganés"/>
    <s v=""/>
    <n v="610515286"/>
    <s v="ES6914650100911706343248"/>
    <s v="INGDESMMXXX"/>
    <s v="Ricardo Calle Fernandez"/>
    <s v="No"/>
    <x v="137"/>
    <s v=""/>
    <s v="GANAR MÚSCULO"/>
    <s v="LOCALIZACIÓN"/>
    <x v="0"/>
    <d v="2024-03-01T00:00:00"/>
    <d v="2024-12-31T00:00:00"/>
    <n v="5200"/>
    <s v="No"/>
    <n v="0"/>
    <s v="GANAR MÚSCULO"/>
    <s v="LOCALIZACIÓN"/>
    <d v="2024-12-31T00:00:00"/>
    <n v="52"/>
    <x v="25"/>
    <n v="10"/>
    <x v="2"/>
    <x v="8"/>
    <x v="2"/>
  </r>
  <r>
    <n v="79788"/>
    <n v="47495741"/>
    <s v="53048002"/>
    <s v=""/>
    <s v=""/>
    <s v="Ricardo"/>
    <s v="Rubio Torres"/>
    <x v="1"/>
    <d v="1989-09-19T00:00:00"/>
    <s v="rrubiotorres1989@gmail.com"/>
    <s v="Calle Cantabria 6, 12, 3A"/>
    <x v="3"/>
    <s v="Leganés"/>
    <s v=""/>
    <n v="666146234"/>
    <s v="ES4421006826881300347543"/>
    <s v="CAIXESBBXXX"/>
    <s v=""/>
    <s v="No"/>
    <x v="138"/>
    <s v=""/>
    <s v="GANAR MÚSCULO"/>
    <s v="AMIGOS O FAMILIA"/>
    <x v="0"/>
    <d v="2024-08-01T00:00:00"/>
    <d v="2024-12-31T00:00:00"/>
    <n v="5200"/>
    <s v="No"/>
    <n v="0"/>
    <s v="GANAR MÚSCULO"/>
    <s v="AMIGOS O FAMILIA"/>
    <d v="2024-12-31T00:00:00"/>
    <n v="52"/>
    <x v="8"/>
    <n v="5"/>
    <x v="1"/>
    <x v="11"/>
    <x v="2"/>
  </r>
  <r>
    <n v="79788"/>
    <n v="45987518"/>
    <s v="53416742"/>
    <s v=""/>
    <s v=""/>
    <s v="Ricardo"/>
    <s v="Villena Gordillo"/>
    <x v="1"/>
    <d v="1976-05-21T00:00:00"/>
    <s v="ricardovillena1976.rvg@gmail.com"/>
    <s v="Calle Alcalde José María Durán y Pelayo"/>
    <x v="0"/>
    <s v="Leganés"/>
    <s v=""/>
    <n v="655611203"/>
    <s v="ES0320381786133002050753"/>
    <s v="CAHMESMMXXX"/>
    <s v="Ricardo Villena Gordillo"/>
    <s v="No"/>
    <x v="139"/>
    <s v=""/>
    <s v="GANAR MÚSCULO"/>
    <s v="LOCALIZACIÓN"/>
    <x v="0"/>
    <d v="2020-01-01T00:00:00"/>
    <d v="2024-12-31T00:00:00"/>
    <n v="5200"/>
    <s v="No"/>
    <n v="0"/>
    <s v="GANAR MÚSCULO"/>
    <s v="LOCALIZACIÓN"/>
    <d v="2024-12-31T00:00:00"/>
    <n v="52"/>
    <x v="23"/>
    <n v="60"/>
    <x v="1"/>
    <x v="7"/>
    <x v="6"/>
  </r>
  <r>
    <n v="79788"/>
    <n v="45988936"/>
    <s v="52868493"/>
    <s v=""/>
    <s v=""/>
    <s v="Rebeca"/>
    <s v="Alonso Serrano"/>
    <x v="0"/>
    <d v="1976-03-25T00:00:00"/>
    <s v="rebecca-alonso35@hotmail.es"/>
    <s v="Avenida Vicente Ferrer 17"/>
    <x v="0"/>
    <s v="Leganés"/>
    <s v=""/>
    <n v="615620470"/>
    <s v="ES5000750242910600607926"/>
    <s v="POPUESMMXXX"/>
    <s v="Rebeca Alonso Serrano"/>
    <s v="No"/>
    <x v="140"/>
    <s v=""/>
    <s v="MANTENIMIENTO"/>
    <s v="LOCALIZACIÓN"/>
    <x v="2"/>
    <d v="2023-11-01T00:00:00"/>
    <d v="2024-12-31T00:00:00"/>
    <n v="4900"/>
    <s v="No"/>
    <n v="0"/>
    <s v="MANTENIMIENTO"/>
    <s v="LOCALIZACIÓN"/>
    <d v="2024-12-31T00:00:00"/>
    <n v="49"/>
    <x v="23"/>
    <n v="14"/>
    <x v="2"/>
    <x v="4"/>
    <x v="3"/>
  </r>
  <r>
    <n v="79788"/>
    <n v="45987792"/>
    <s v="49142384"/>
    <s v=""/>
    <s v=""/>
    <s v="Raúl"/>
    <s v="Alonso Tejón"/>
    <x v="1"/>
    <d v="2006-05-17T00:00:00"/>
    <s v="raul.alonso1705@gmail.com"/>
    <s v="Calle Miraflores de la Sierra 22"/>
    <x v="0"/>
    <s v="Leganés"/>
    <s v=""/>
    <n v="683588303"/>
    <s v="ES7401280054670100051425"/>
    <s v="BKBKESMMXXX"/>
    <s v="Raul Alonso Tejon"/>
    <s v="No"/>
    <x v="141"/>
    <s v=""/>
    <s v="GANAR MÚSCULO"/>
    <s v="AMIGOS O FAMILIA"/>
    <x v="2"/>
    <d v="2023-06-01T00:00:00"/>
    <d v="2024-12-31T00:00:00"/>
    <n v="4900"/>
    <s v="No"/>
    <n v="0"/>
    <s v="GANAR MÚSCULO"/>
    <s v="AMIGOS O FAMILIA"/>
    <d v="2024-12-31T00:00:00"/>
    <n v="49"/>
    <x v="21"/>
    <n v="19"/>
    <x v="4"/>
    <x v="6"/>
    <x v="3"/>
  </r>
  <r>
    <n v="79788"/>
    <n v="45988297"/>
    <s v="53453473"/>
    <s v=""/>
    <s v=""/>
    <s v="Raúl"/>
    <s v="de Jesús García"/>
    <x v="1"/>
    <d v="1988-05-12T00:00:00"/>
    <s v="rauldejesusgarcia@outlook.com"/>
    <s v="Plaza Inmaculada"/>
    <x v="0"/>
    <s v="Leganés"/>
    <s v=""/>
    <n v="660963159"/>
    <s v="ES1320382432616000343830"/>
    <s v="CAHMESMMXXX"/>
    <s v="Raul De Jesus Garcia"/>
    <s v="No"/>
    <x v="142"/>
    <s v=""/>
    <s v="GANAR MÚSCULO"/>
    <s v="LOCALIZACIÓN"/>
    <x v="0"/>
    <d v="2021-03-01T00:00:00"/>
    <d v="2024-12-31T00:00:00"/>
    <n v="5200"/>
    <s v="No"/>
    <n v="0"/>
    <s v="GANAR MÚSCULO"/>
    <s v="LOCALIZACIÓN"/>
    <d v="2024-12-31T00:00:00"/>
    <n v="52"/>
    <x v="31"/>
    <n v="46"/>
    <x v="4"/>
    <x v="8"/>
    <x v="5"/>
  </r>
  <r>
    <n v="79788"/>
    <n v="45988041"/>
    <s v="53491019"/>
    <s v=""/>
    <s v=""/>
    <s v="Raúl"/>
    <s v="Fabián Escuredo"/>
    <x v="1"/>
    <d v="1982-08-09T00:00:00"/>
    <s v="raulfabian@gmail.com"/>
    <s v="Calle Coslada 11"/>
    <x v="0"/>
    <s v="Leganés"/>
    <s v=""/>
    <n v="669938239"/>
    <s v="ES6914650100961740060494"/>
    <s v="INGDESMMXXX"/>
    <s v="Raul Fabian Escuredo"/>
    <s v="No"/>
    <x v="143"/>
    <s v=""/>
    <s v="GANAR MÚSCULO"/>
    <s v="LOCALIZACIÓN"/>
    <x v="2"/>
    <d v="2021-10-01T00:00:00"/>
    <d v="2024-12-31T00:00:00"/>
    <n v="4900"/>
    <s v="No"/>
    <n v="0"/>
    <s v="GANAR MÚSCULO"/>
    <s v="LOCALIZACIÓN"/>
    <d v="2024-12-31T00:00:00"/>
    <n v="49"/>
    <x v="0"/>
    <n v="39"/>
    <x v="3"/>
    <x v="9"/>
    <x v="5"/>
  </r>
  <r>
    <n v="79788"/>
    <n v="45987758"/>
    <s v="47311131"/>
    <s v=""/>
    <s v=""/>
    <s v="Raúl"/>
    <s v="García Gil"/>
    <x v="1"/>
    <d v="2002-03-13T00:00:00"/>
    <s v="raulgargil2002@gmail.com"/>
    <s v="Calle Alcalá de Henares P1 1B"/>
    <x v="0"/>
    <s v="Leganés"/>
    <s v=""/>
    <n v="607634003"/>
    <s v="ES8221004671020200053090"/>
    <s v="CAIXESBBXXX"/>
    <s v="Raul Garcia Gil"/>
    <s v="No"/>
    <x v="144"/>
    <s v=""/>
    <s v="SALUD"/>
    <s v="LOCALIZACIÓN"/>
    <x v="2"/>
    <d v="2023-02-01T00:00:00"/>
    <d v="2024-12-31T00:00:00"/>
    <n v="4900"/>
    <s v="No"/>
    <n v="0"/>
    <s v="SALUD"/>
    <s v="LOCALIZACIÓN"/>
    <d v="2024-12-31T00:00:00"/>
    <n v="49"/>
    <x v="27"/>
    <n v="23"/>
    <x v="4"/>
    <x v="2"/>
    <x v="3"/>
  </r>
  <r>
    <n v="79788"/>
    <n v="45987403"/>
    <s v="7240709"/>
    <s v=""/>
    <s v=""/>
    <s v="Raúl"/>
    <s v="Guerrero Basallo"/>
    <x v="1"/>
    <d v="1979-07-02T00:00:00"/>
    <s v="raulguerrero1979@yahoo.es"/>
    <s v="Calle Zurbarán 1"/>
    <x v="2"/>
    <s v="Leganés"/>
    <s v=""/>
    <n v="622565428"/>
    <s v="ES3721006077141300102110"/>
    <s v="CAIXESBBXXX"/>
    <s v="Raul Guerrero Basallo"/>
    <s v="No"/>
    <x v="145"/>
    <s v=""/>
    <s v="GANAR MÚSCULO"/>
    <s v="PUBLICIDAD O BUZONEO"/>
    <x v="0"/>
    <d v="2023-03-01T00:00:00"/>
    <d v="2024-12-31T00:00:00"/>
    <n v="5200"/>
    <s v="No"/>
    <n v="0"/>
    <s v="GANAR MÚSCULO"/>
    <s v="PUBLICIDAD O BUZONEO"/>
    <d v="2024-12-31T00:00:00"/>
    <n v="52"/>
    <x v="28"/>
    <n v="22"/>
    <x v="1"/>
    <x v="8"/>
    <x v="3"/>
  </r>
  <r>
    <n v="79788"/>
    <n v="45989573"/>
    <s v="52970140"/>
    <s v=""/>
    <s v=""/>
    <s v="Raúl"/>
    <s v="López Cuadros"/>
    <x v="1"/>
    <d v="1973-11-13T00:00:00"/>
    <s v="rlopezcua@gmail.com"/>
    <s v="Calle Guanabacoa 6 10 P4A"/>
    <x v="0"/>
    <s v="Leganés"/>
    <s v=""/>
    <n v="606939839"/>
    <s v="ES1201826167940201529946"/>
    <s v="BBVAESMMXXX"/>
    <s v="Raúl López Cuadros"/>
    <s v="No"/>
    <x v="44"/>
    <s v=""/>
    <s v="GANAR MÚSCULO"/>
    <s v="LOCALIZACIÓN"/>
    <x v="1"/>
    <d v="2018-07-01T00:00:00"/>
    <d v="2024-12-31T00:00:00"/>
    <n v="4300"/>
    <s v="No"/>
    <n v="0"/>
    <s v="GANAR MÚSCULO"/>
    <s v="LOCALIZACIÓN"/>
    <d v="2024-12-31T00:00:00"/>
    <n v="43"/>
    <x v="1"/>
    <n v="78"/>
    <x v="2"/>
    <x v="1"/>
    <x v="1"/>
  </r>
  <r>
    <n v="79788"/>
    <n v="45987053"/>
    <s v="2238402"/>
    <s v=""/>
    <s v=""/>
    <s v="Raúl"/>
    <s v="Melchor Martín"/>
    <x v="2"/>
    <d v="1970-10-18T00:00:00"/>
    <s v="raulmm18101970@gmail.com"/>
    <s v="Calle Colmenar Viejo"/>
    <x v="0"/>
    <s v="Leganés"/>
    <s v=""/>
    <n v="645255169"/>
    <s v="ES5021006826870200081237"/>
    <s v="CAIXESBBXXX"/>
    <s v="Raul Melchor Martin"/>
    <s v="No"/>
    <x v="12"/>
    <s v=""/>
    <s v="GANAR MÚSCULO"/>
    <s v="LOCALIZACIÓN"/>
    <x v="2"/>
    <d v="2018-09-01T00:00:00"/>
    <d v="2024-12-31T00:00:00"/>
    <n v="4900"/>
    <s v="No"/>
    <n v="0"/>
    <s v="GANAR MÚSCULO"/>
    <s v="LOCALIZACIÓN"/>
    <d v="2024-12-31T00:00:00"/>
    <n v="49"/>
    <x v="26"/>
    <n v="76"/>
    <x v="4"/>
    <x v="5"/>
    <x v="1"/>
  </r>
  <r>
    <n v="79788"/>
    <n v="45986997"/>
    <s v="54032034"/>
    <s v=""/>
    <s v=""/>
    <s v="Raúl"/>
    <s v="Rodríguez Rodríguez"/>
    <x v="1"/>
    <d v="2006-05-01T00:00:00"/>
    <s v="rx3.044@gmail.com"/>
    <s v="Calle Chinchón 34"/>
    <x v="0"/>
    <s v="Leganés"/>
    <s v=""/>
    <n v="682036841"/>
    <s v="ES3720382753623000015449"/>
    <s v="CAHMESMMXXX"/>
    <s v="Raul Rodriguez Rodriguez"/>
    <s v="No"/>
    <x v="144"/>
    <s v=""/>
    <s v="GANAR MÚSCULO"/>
    <s v="AMIGOS O FAMILIA"/>
    <x v="0"/>
    <d v="2023-02-01T00:00:00"/>
    <d v="2024-12-31T00:00:00"/>
    <n v="5200"/>
    <s v="No"/>
    <n v="0"/>
    <s v="GANAR MÚSCULO"/>
    <s v="AMIGOS O FAMILIA"/>
    <d v="2024-12-31T00:00:00"/>
    <n v="52"/>
    <x v="21"/>
    <n v="23"/>
    <x v="4"/>
    <x v="2"/>
    <x v="3"/>
  </r>
  <r>
    <n v="79788"/>
    <n v="45987749"/>
    <s v="50728131"/>
    <s v=""/>
    <s v=""/>
    <s v="Raúl"/>
    <s v="San Román Román"/>
    <x v="1"/>
    <d v="1973-07-27T00:00:00"/>
    <s v="rsanroman27@gmail.com"/>
    <s v="Calle Aranjuez 8 9 2C"/>
    <x v="0"/>
    <s v="Leganés"/>
    <s v=""/>
    <n v="646739952"/>
    <s v="ES1221001694340100751315"/>
    <s v="CAIXESBBXXX"/>
    <s v="Raul San Roman Roman"/>
    <s v="No"/>
    <x v="48"/>
    <s v=""/>
    <s v="GANAR MÚSCULO"/>
    <s v="LOCALIZACIÓN"/>
    <x v="3"/>
    <d v="2023-11-01T00:00:00"/>
    <d v="2024-12-31T00:00:00"/>
    <n v="3900"/>
    <s v="No"/>
    <n v="0"/>
    <s v="GANAR MÚSCULO"/>
    <s v="LOCALIZACIÓN"/>
    <d v="2024-12-31T00:00:00"/>
    <n v="39"/>
    <x v="1"/>
    <n v="14"/>
    <x v="0"/>
    <x v="4"/>
    <x v="3"/>
  </r>
  <r>
    <n v="79788"/>
    <n v="45989520"/>
    <s v="53721486"/>
    <s v=""/>
    <s v=""/>
    <s v="Raúl"/>
    <s v="Sánchez Yunquera"/>
    <x v="1"/>
    <d v="1993-03-13T00:00:00"/>
    <s v="rauls930313@gmail.com"/>
    <s v="Avenida Bélgica"/>
    <x v="0"/>
    <s v="Leganés"/>
    <s v=""/>
    <n v="638264724"/>
    <s v="ES0620382753606000144722"/>
    <s v="CAHMESMMXXX"/>
    <s v="Raul Yunquera Sanchez"/>
    <s v="No"/>
    <x v="146"/>
    <s v=""/>
    <s v="GANAR MÚSCULO"/>
    <s v="LOCALIZACIÓN"/>
    <x v="2"/>
    <d v="2020-03-01T00:00:00"/>
    <d v="2024-12-31T00:00:00"/>
    <n v="4900"/>
    <s v="No"/>
    <n v="0"/>
    <s v="GANAR MÚSCULO"/>
    <s v="LOCALIZACIÓN"/>
    <d v="2024-12-31T00:00:00"/>
    <n v="49"/>
    <x v="30"/>
    <n v="58"/>
    <x v="1"/>
    <x v="8"/>
    <x v="4"/>
  </r>
  <r>
    <n v="79788"/>
    <n v="45987598"/>
    <s v="52123729"/>
    <s v=""/>
    <s v=""/>
    <s v="Raquel"/>
    <s v="Benítez Reina"/>
    <x v="0"/>
    <d v="1971-06-23T00:00:00"/>
    <s v="rbenitez1971@gmail.com"/>
    <s v="Calle De Algete 15"/>
    <x v="0"/>
    <s v="Leganés"/>
    <s v=""/>
    <n v="639719110"/>
    <s v="ES3920950504309118723616"/>
    <s v="BASKES2BXXX"/>
    <s v="Raquel Benitez Reina"/>
    <s v="No"/>
    <x v="147"/>
    <s v=""/>
    <s v="SALUD"/>
    <s v="AMIGOS O FAMILIA"/>
    <x v="2"/>
    <d v="2021-11-01T00:00:00"/>
    <d v="2024-12-31T00:00:00"/>
    <n v="4900"/>
    <s v="No"/>
    <n v="0"/>
    <s v="SALUD"/>
    <s v="AMIGOS O FAMILIA"/>
    <d v="2024-12-31T00:00:00"/>
    <n v="49"/>
    <x v="2"/>
    <n v="38"/>
    <x v="4"/>
    <x v="4"/>
    <x v="5"/>
  </r>
  <r>
    <n v="79788"/>
    <n v="46781644"/>
    <s v="2553097"/>
    <s v=""/>
    <s v=""/>
    <s v="Raquel"/>
    <s v="López De Gregorio"/>
    <x v="0"/>
    <d v="1996-07-29T00:00:00"/>
    <s v="raquel.lopezdegregorio@gmail.com"/>
    <s v="Calle Miraflores De La Sierra 30"/>
    <x v="0"/>
    <s v="Leganés"/>
    <s v=""/>
    <n v="650769952"/>
    <s v="ES0701829059280201534558"/>
    <s v="BBVAESMMXXX"/>
    <s v="Raquel López De Gregorio"/>
    <s v="No"/>
    <x v="148"/>
    <s v=""/>
    <s v="GANAR MÚSCULO"/>
    <s v="AMIGOS O FAMILIA"/>
    <x v="0"/>
    <d v="2024-06-01T00:00:00"/>
    <d v="2024-12-31T00:00:00"/>
    <n v="5200"/>
    <s v="No"/>
    <n v="0"/>
    <s v="GANAR MÚSCULO"/>
    <s v="AMIGOS O FAMILIA"/>
    <d v="2024-12-31T00:00:00"/>
    <n v="52"/>
    <x v="29"/>
    <n v="8"/>
    <x v="1"/>
    <x v="3"/>
    <x v="2"/>
  </r>
  <r>
    <n v="79788"/>
    <n v="45988141"/>
    <s v="52370439"/>
    <s v=""/>
    <s v=""/>
    <s v="Raquel"/>
    <s v="Martín Sánchez"/>
    <x v="0"/>
    <d v="1972-02-25T00:00:00"/>
    <s v="juradasa@hotmail.com"/>
    <s v="Calle Ciempozuelos"/>
    <x v="0"/>
    <s v="Leganés"/>
    <s v=""/>
    <n v="690382690"/>
    <s v="ES6800195188184010000092"/>
    <s v="DEUTESBBXXX"/>
    <s v="Raquel Martin Sanchez"/>
    <s v="No"/>
    <x v="149"/>
    <s v=""/>
    <s v="SALUD"/>
    <s v="LOCALIZACIÓN"/>
    <x v="2"/>
    <d v="2021-03-01T00:00:00"/>
    <d v="2024-12-31T00:00:00"/>
    <n v="4900"/>
    <s v="No"/>
    <n v="0"/>
    <s v="SALUD"/>
    <s v="LOCALIZACIÓN"/>
    <d v="2024-12-31T00:00:00"/>
    <n v="49"/>
    <x v="40"/>
    <n v="46"/>
    <x v="1"/>
    <x v="8"/>
    <x v="5"/>
  </r>
  <r>
    <n v="79788"/>
    <n v="45987913"/>
    <s v="52504943"/>
    <s v=""/>
    <s v=""/>
    <s v="Raquel"/>
    <s v="Quicios López"/>
    <x v="2"/>
    <d v="1973-04-26T00:00:00"/>
    <s v="rquicios@yahoo.es"/>
    <s v="Calle Alcalde Manuel Gómez Casado 25 6 1ºa"/>
    <x v="0"/>
    <s v="Leganés"/>
    <s v=""/>
    <n v="636594066"/>
    <s v="ES1021006826851300176515"/>
    <s v=""/>
    <s v="Jorge Juan Osuna Marcos"/>
    <s v="No"/>
    <x v="150"/>
    <s v=""/>
    <s v=""/>
    <s v=""/>
    <x v="0"/>
    <d v="2024-06-01T00:00:00"/>
    <d v="2024-12-31T00:00:00"/>
    <n v="5200"/>
    <s v="No"/>
    <n v="0"/>
    <s v="DESCONOCIDA"/>
    <s v="DESCONOCIDA"/>
    <d v="2024-12-31T00:00:00"/>
    <n v="52"/>
    <x v="1"/>
    <n v="74"/>
    <x v="1"/>
    <x v="4"/>
    <x v="1"/>
  </r>
  <r>
    <n v="79788"/>
    <n v="45989820"/>
    <s v="46865761"/>
    <s v=""/>
    <s v=""/>
    <s v="Raquel"/>
    <s v="Sande Paniagua"/>
    <x v="2"/>
    <d v="1977-07-13T00:00:00"/>
    <s v="rsande13@hotmail.com"/>
    <s v="Calle Rioja 14 3B"/>
    <x v="0"/>
    <s v="Leganés"/>
    <s v=""/>
    <n v="687844130"/>
    <s v="ES1321005158170200065622"/>
    <s v="CAIXESBBXXX"/>
    <s v="Raquel Sande Paniagua"/>
    <s v="No"/>
    <x v="151"/>
    <s v=""/>
    <s v=""/>
    <s v=""/>
    <x v="8"/>
    <d v="2024-03-01T00:00:00"/>
    <d v="2024-12-31T00:00:00"/>
    <n v="8200"/>
    <s v="No"/>
    <n v="0"/>
    <s v="DESCONOCIDA"/>
    <s v="DESCONOCIDA"/>
    <d v="2024-12-31T00:00:00"/>
    <n v="82"/>
    <x v="13"/>
    <n v="10"/>
    <x v="4"/>
    <x v="8"/>
    <x v="2"/>
  </r>
  <r>
    <n v="79788"/>
    <n v="45989755"/>
    <s v="50705327"/>
    <s v=""/>
    <s v=""/>
    <s v="Ramón Luis"/>
    <s v="Franco Gómez"/>
    <x v="1"/>
    <d v="1963-08-14T00:00:00"/>
    <s v="rfgcr@yahoo.es"/>
    <s v="Calle Manzanares El Real"/>
    <x v="0"/>
    <s v="Leganés"/>
    <s v=""/>
    <n v="633196364"/>
    <s v="ES3920382753693000200049"/>
    <s v="CAHMESMMXXX"/>
    <s v="Ramon Luis Franco Gomez"/>
    <s v="No"/>
    <x v="63"/>
    <s v=""/>
    <s v="SALUD"/>
    <s v="AMIGOS O FAMILIA"/>
    <x v="2"/>
    <d v="2021-10-01T00:00:00"/>
    <d v="2024-12-31T00:00:00"/>
    <n v="4900"/>
    <s v="No"/>
    <n v="0"/>
    <s v="SALUD"/>
    <s v="AMIGOS O FAMILIA"/>
    <d v="2024-12-31T00:00:00"/>
    <n v="49"/>
    <x v="41"/>
    <n v="39"/>
    <x v="3"/>
    <x v="9"/>
    <x v="5"/>
  </r>
  <r>
    <n v="79788"/>
    <n v="45989666"/>
    <s v="50162396"/>
    <s v=""/>
    <s v=""/>
    <s v="Ramón"/>
    <s v="Llarandi Cid"/>
    <x v="1"/>
    <d v="1962-04-16T00:00:00"/>
    <s v="llarandi1965@gmail.com"/>
    <s v="Calle Paseo de los Olivos"/>
    <x v="0"/>
    <s v="Leganés"/>
    <s v=""/>
    <n v="606863728"/>
    <s v="ES3601826726780201604101"/>
    <s v="BBVAESMMXXX"/>
    <s v="Ramon Llarandi Cid"/>
    <s v="No"/>
    <x v="152"/>
    <s v=""/>
    <s v="GANAR MÚSCULO"/>
    <s v="AMIGOS O FAMILIA"/>
    <x v="0"/>
    <d v="2019-12-01T00:00:00"/>
    <d v="2024-12-31T00:00:00"/>
    <n v="5200"/>
    <s v="No"/>
    <n v="0"/>
    <s v="GANAR MÚSCULO"/>
    <s v="AMIGOS O FAMILIA"/>
    <d v="2024-12-31T00:00:00"/>
    <n v="52"/>
    <x v="42"/>
    <n v="61"/>
    <x v="1"/>
    <x v="0"/>
    <x v="6"/>
  </r>
  <r>
    <n v="79788"/>
    <n v="45989055"/>
    <s v="51939176"/>
    <s v=""/>
    <s v=""/>
    <s v="Rafael"/>
    <s v="Gallego Bolaños"/>
    <x v="2"/>
    <d v="1976-04-23T00:00:00"/>
    <s v="rafaelg.b23@gmail.com"/>
    <s v="Calle Villanueva de la Cañada 28"/>
    <x v="0"/>
    <s v="Leganés"/>
    <s v=""/>
    <n v="677372060"/>
    <s v="ES6220950544209111312735"/>
    <s v="BASKES2BXXX"/>
    <s v="Rafael Gallego Bolaños"/>
    <s v="No"/>
    <x v="153"/>
    <s v=""/>
    <s v=""/>
    <s v=""/>
    <x v="3"/>
    <d v="2024-02-01T00:00:00"/>
    <d v="2024-12-31T00:00:00"/>
    <n v="3900"/>
    <s v="No"/>
    <n v="0"/>
    <s v="DESCONOCIDA"/>
    <s v="DESCONOCIDA"/>
    <d v="2024-12-31T00:00:00"/>
    <n v="39"/>
    <x v="23"/>
    <n v="11"/>
    <x v="4"/>
    <x v="2"/>
    <x v="2"/>
  </r>
  <r>
    <n v="79788"/>
    <n v="45987816"/>
    <s v="53907527"/>
    <s v=""/>
    <s v=""/>
    <s v="Rafael"/>
    <s v="Gómez Canas"/>
    <x v="1"/>
    <d v="2000-06-16T00:00:00"/>
    <s v="anfrafalfon@gmail.com"/>
    <s v="Calle Arroyomolinos 4"/>
    <x v="0"/>
    <s v="Leganés"/>
    <s v=""/>
    <n v="601128613"/>
    <s v="ES0521002214220200478307"/>
    <s v="CAIXESBBXXX"/>
    <s v="Rafael Gomez Canas"/>
    <s v="No"/>
    <x v="154"/>
    <s v=""/>
    <s v="GANAR MÚSCULO"/>
    <s v="LOCALIZACIÓN"/>
    <x v="2"/>
    <d v="2024-12-01T00:00:00"/>
    <d v="2024-12-31T00:00:00"/>
    <n v="4900"/>
    <s v="No"/>
    <n v="0"/>
    <s v="GANAR MÚSCULO"/>
    <s v="LOCALIZACIÓN"/>
    <d v="2024-12-31T00:00:00"/>
    <n v="49"/>
    <x v="14"/>
    <n v="29"/>
    <x v="2"/>
    <x v="11"/>
    <x v="0"/>
  </r>
  <r>
    <n v="79788"/>
    <n v="45988427"/>
    <s v="1104932"/>
    <s v=""/>
    <s v=""/>
    <s v="Purificación"/>
    <s v="López Pulido"/>
    <x v="0"/>
    <d v="1961-09-17T00:00:00"/>
    <s v="puripulido@gmail.com"/>
    <s v="Calle Navalcarnero 47"/>
    <x v="0"/>
    <s v="Leganés"/>
    <s v=""/>
    <n v="646157002"/>
    <s v="ES8220382753603000087778"/>
    <s v="CAHMESMMXXX"/>
    <s v="Purificacion Lopez Pulido"/>
    <s v="No"/>
    <x v="155"/>
    <s v=""/>
    <s v="GANAR MÚSCULO"/>
    <s v="AMIGOS O FAMILIA"/>
    <x v="1"/>
    <d v="2021-12-01T00:00:00"/>
    <d v="2024-12-31T00:00:00"/>
    <n v="4300"/>
    <s v="No"/>
    <n v="0"/>
    <s v="GANAR MÚSCULO"/>
    <s v="AMIGOS O FAMILIA"/>
    <d v="2024-12-31T00:00:00"/>
    <n v="43"/>
    <x v="43"/>
    <n v="37"/>
    <x v="2"/>
    <x v="0"/>
    <x v="5"/>
  </r>
  <r>
    <n v="79788"/>
    <n v="45986930"/>
    <s v="14198313"/>
    <s v=""/>
    <s v=""/>
    <s v="Pilar"/>
    <s v="Muñoz Corral"/>
    <x v="0"/>
    <d v="1977-06-28T00:00:00"/>
    <s v="m.pilarmc@hotmail.com"/>
    <s v="Calle Alcalde Pablo Durán y Pérez Castro 25 P1 1B"/>
    <x v="0"/>
    <s v="Leganés"/>
    <s v=""/>
    <n v="627740239"/>
    <s v="ES1601826167930201511590"/>
    <s v="BBVAESMMXXX"/>
    <s v="Pilar Muñoz Corral"/>
    <s v="No"/>
    <x v="78"/>
    <s v=""/>
    <s v="SALUD"/>
    <s v="AMIGOS O FAMILIA"/>
    <x v="0"/>
    <d v="2018-07-01T00:00:00"/>
    <d v="2024-12-31T00:00:00"/>
    <n v="5200"/>
    <s v="No"/>
    <n v="0"/>
    <s v="SALUD"/>
    <s v="AMIGOS O FAMILIA"/>
    <d v="2024-12-31T00:00:00"/>
    <n v="52"/>
    <x v="13"/>
    <n v="78"/>
    <x v="0"/>
    <x v="1"/>
    <x v="1"/>
  </r>
  <r>
    <n v="79788"/>
    <n v="45987523"/>
    <s v="20697304"/>
    <s v=""/>
    <s v=""/>
    <s v="Pedro Juan"/>
    <s v="Ruiz Cedillo"/>
    <x v="1"/>
    <d v="1957-12-21T00:00:00"/>
    <s v="ruizpedroj@yahoo.es"/>
    <s v="Calle Coslada N 16 Portal 1"/>
    <x v="0"/>
    <s v="Leganés"/>
    <s v=""/>
    <n v="626857699"/>
    <s v="ES5821003781132200072874"/>
    <s v="CAIXESBBXXX"/>
    <s v="Pedro Juan Ruiz Cedillo"/>
    <s v="No"/>
    <x v="156"/>
    <s v=""/>
    <s v="GANAR MÚSCULO"/>
    <s v="LOCALIZACIÓN"/>
    <x v="1"/>
    <d v="2019-05-01T00:00:00"/>
    <d v="2024-12-31T00:00:00"/>
    <n v="4300"/>
    <s v="No"/>
    <n v="0"/>
    <s v="GANAR MÚSCULO"/>
    <s v="LOCALIZACIÓN"/>
    <d v="2024-12-31T00:00:00"/>
    <n v="43"/>
    <x v="35"/>
    <n v="68"/>
    <x v="4"/>
    <x v="3"/>
    <x v="6"/>
  </r>
  <r>
    <n v="79788"/>
    <n v="45989551"/>
    <s v="11813963"/>
    <s v=""/>
    <s v=""/>
    <s v="Pedro Jesús"/>
    <s v="Cano Rodríguez"/>
    <x v="1"/>
    <d v="1969-12-07T00:00:00"/>
    <s v="pedrojesusc1969@gmail.com"/>
    <s v="Calle Manzanares El Real"/>
    <x v="0"/>
    <s v="Leganés"/>
    <s v=""/>
    <n v="601016967"/>
    <s v="ES1820858195810330194504"/>
    <s v="CAZRES2ZXXX"/>
    <s v="Pedro Jesus Cano Rodriguez"/>
    <s v="No"/>
    <x v="157"/>
    <s v=""/>
    <s v="GANAR MÚSCULO"/>
    <s v="LOCALIZACIÓN"/>
    <x v="2"/>
    <d v="2018-09-01T00:00:00"/>
    <d v="2024-12-31T00:00:00"/>
    <n v="4900"/>
    <s v="No"/>
    <n v="0"/>
    <s v="GANAR MÚSCULO"/>
    <s v="LOCALIZACIÓN"/>
    <d v="2024-12-31T00:00:00"/>
    <n v="49"/>
    <x v="44"/>
    <n v="76"/>
    <x v="1"/>
    <x v="5"/>
    <x v="1"/>
  </r>
  <r>
    <n v="79788"/>
    <n v="45989512"/>
    <s v="47301771"/>
    <s v=""/>
    <s v=""/>
    <s v="Pedro"/>
    <s v="Cifuentes Cervera"/>
    <x v="0"/>
    <d v="1984-05-25T00:00:00"/>
    <s v="pedro.cifuentes@gmail.com"/>
    <s v="Calle Arbolera"/>
    <x v="0"/>
    <s v="Leganés"/>
    <s v=""/>
    <n v="667738259"/>
    <s v="ES8400810570450002031113"/>
    <s v="BKBKESMMXXX"/>
    <s v="Pedro Cifuentes Cervera"/>
    <s v="No"/>
    <x v="158"/>
    <s v=""/>
    <s v="GANAR MÚSCULO"/>
    <s v="LOCALIZACIÓN"/>
    <x v="0"/>
    <d v="2020-12-01T00:00:00"/>
    <d v="2024-12-31T00:00:00"/>
    <n v="5200"/>
    <s v="No"/>
    <n v="0"/>
    <s v="GANAR MÚSCULO"/>
    <s v="LOCALIZACIÓN"/>
    <d v="2024-12-31T00:00:00"/>
    <n v="52"/>
    <x v="32"/>
    <n v="49"/>
    <x v="2"/>
    <x v="0"/>
    <x v="4"/>
  </r>
  <r>
    <n v="79788"/>
    <n v="45987416"/>
    <s v="49053169"/>
    <s v=""/>
    <s v=""/>
    <s v="Pedro"/>
    <s v="García Esteban"/>
    <x v="1"/>
    <d v="1987-08-01T00:00:00"/>
    <s v="pedro.pge@hotmail.com"/>
    <s v="Calle Alcalde Pedro González González"/>
    <x v="0"/>
    <s v="Leganés"/>
    <s v=""/>
    <n v="660227387"/>
    <s v="ES6720382925053000856494"/>
    <s v="CAHMESMMXXX"/>
    <s v="Pedro Garcia Esteban"/>
    <s v="No"/>
    <x v="152"/>
    <s v=""/>
    <s v="GANAR MÚSCULO"/>
    <s v="AMIGOS O FAMILIA"/>
    <x v="2"/>
    <d v="2019-12-01T00:00:00"/>
    <d v="2024-12-31T00:00:00"/>
    <n v="4900"/>
    <s v="No"/>
    <n v="0"/>
    <s v="GANAR MÚSCULO"/>
    <s v="AMIGOS O FAMILIA"/>
    <d v="2024-12-31T00:00:00"/>
    <n v="49"/>
    <x v="45"/>
    <n v="61"/>
    <x v="1"/>
    <x v="0"/>
    <x v="6"/>
  </r>
  <r>
    <n v="79788"/>
    <n v="45989160"/>
    <s v="18048359"/>
    <s v=""/>
    <s v=""/>
    <s v="Pedro"/>
    <s v="Guerri Susin"/>
    <x v="1"/>
    <d v="1982-06-22T00:00:00"/>
    <s v="pedro.guerri@yahoo.es"/>
    <s v="Calle Coslada 16 P2 3C"/>
    <x v="0"/>
    <s v="Leganés"/>
    <s v=""/>
    <n v="627479139"/>
    <s v="ES5414650100951754523125"/>
    <s v="INGDESMM"/>
    <s v="Pedro Guerri Susin"/>
    <s v="No"/>
    <x v="159"/>
    <s v=""/>
    <s v="GANAR MÚSCULO"/>
    <s v="LOCALIZACIÓN"/>
    <x v="0"/>
    <d v="2024-06-01T00:00:00"/>
    <d v="2024-12-31T00:00:00"/>
    <n v="5200"/>
    <s v="No"/>
    <n v="0"/>
    <s v="GANAR MÚSCULO"/>
    <s v="LOCALIZACIÓN"/>
    <d v="2024-12-31T00:00:00"/>
    <n v="52"/>
    <x v="0"/>
    <n v="78"/>
    <x v="3"/>
    <x v="1"/>
    <x v="1"/>
  </r>
  <r>
    <n v="79788"/>
    <n v="45989642"/>
    <s v="25991532"/>
    <s v=""/>
    <s v=""/>
    <s v="Pedro"/>
    <s v="Moreno Moya"/>
    <x v="1"/>
    <d v="1965-03-24T00:00:00"/>
    <s v="periko220@hotmail.com"/>
    <s v="Calle Majadahonda 9"/>
    <x v="0"/>
    <s v="Leganés"/>
    <s v=""/>
    <n v="627096543"/>
    <s v="ES1301826167980208505778"/>
    <s v="BBVAESMMXXX"/>
    <s v="Pedro Moreno Moya"/>
    <s v="No"/>
    <x v="160"/>
    <s v=""/>
    <s v="GANAR MÚSCULO"/>
    <s v="LOCALIZACIÓN"/>
    <x v="2"/>
    <d v="2023-06-01T00:00:00"/>
    <d v="2024-12-31T00:00:00"/>
    <n v="4900"/>
    <s v="No"/>
    <n v="0"/>
    <s v="GANAR MÚSCULO"/>
    <s v="LOCALIZACIÓN"/>
    <d v="2024-12-31T00:00:00"/>
    <n v="49"/>
    <x v="39"/>
    <n v="19"/>
    <x v="0"/>
    <x v="6"/>
    <x v="3"/>
  </r>
  <r>
    <n v="79788"/>
    <n v="45986966"/>
    <s v="49145313"/>
    <s v=""/>
    <s v=""/>
    <s v="Pedro"/>
    <s v="Moreno Nieto"/>
    <x v="2"/>
    <d v="1996-02-16T00:00:00"/>
    <s v="pedmorenonieto@gmail.com"/>
    <s v="Calle Majadahonda 9"/>
    <x v="0"/>
    <s v="Leganés"/>
    <s v=""/>
    <n v="666606996"/>
    <s v="ES7721006826810200049423"/>
    <s v="CAIXESBBXXX"/>
    <s v="Pedro Moreno Moya"/>
    <s v="No"/>
    <x v="161"/>
    <s v=""/>
    <s v="GANAR MÚSCULO"/>
    <s v="LOCALIZACIÓN"/>
    <x v="2"/>
    <d v="2018-12-01T00:00:00"/>
    <d v="2024-12-31T00:00:00"/>
    <n v="4900"/>
    <s v="No"/>
    <n v="0"/>
    <s v="GANAR MÚSCULO"/>
    <s v="LOCALIZACIÓN"/>
    <d v="2024-12-31T00:00:00"/>
    <n v="49"/>
    <x v="29"/>
    <n v="73"/>
    <x v="2"/>
    <x v="0"/>
    <x v="1"/>
  </r>
  <r>
    <n v="79788"/>
    <n v="45987638"/>
    <s v="50206821"/>
    <s v=""/>
    <s v=""/>
    <s v="Pedro"/>
    <s v="Muñoz Consuegra"/>
    <x v="1"/>
    <d v="1977-01-11T00:00:00"/>
    <s v="pedrogalgiri@gmail.com"/>
    <s v="Calle Croat 14 3D"/>
    <x v="12"/>
    <s v="Madrid"/>
    <s v=""/>
    <n v="626551721"/>
    <s v="ES6820953298171093641529"/>
    <s v="BASKES2BXXX"/>
    <s v="Pedro Muñoz Consuegra"/>
    <s v="No"/>
    <x v="162"/>
    <s v=""/>
    <s v="MANTENIMIENTO"/>
    <s v="AMIGOS O FAMILIA"/>
    <x v="0"/>
    <d v="2023-09-01T00:00:00"/>
    <d v="2024-12-31T00:00:00"/>
    <n v="5200"/>
    <s v="No"/>
    <n v="0"/>
    <s v="MANTENIMIENTO"/>
    <s v="AMIGOS O FAMILIA"/>
    <d v="2024-12-31T00:00:00"/>
    <n v="52"/>
    <x v="13"/>
    <n v="16"/>
    <x v="0"/>
    <x v="5"/>
    <x v="3"/>
  </r>
  <r>
    <n v="79788"/>
    <n v="45987483"/>
    <s v="53902365"/>
    <s v=""/>
    <s v=""/>
    <s v="Pedro"/>
    <s v="Pilar Álvarez"/>
    <x v="1"/>
    <d v="2001-02-08T00:00:00"/>
    <s v="pedropilarlega@gmail.com"/>
    <s v="Calle Francisco Rabal, 13, BLOQUE C, 3º4"/>
    <x v="2"/>
    <s v="Leganés"/>
    <s v=""/>
    <n v="669960648"/>
    <s v="ES8020480215173004003081"/>
    <s v="CECAESMM048"/>
    <s v="Juan Ramon Pilar Sastre"/>
    <s v="No"/>
    <x v="163"/>
    <s v=""/>
    <s v="GANAR MÚSCULO"/>
    <s v="AMIGOS O FAMILIA"/>
    <x v="0"/>
    <d v="2020-10-01T00:00:00"/>
    <d v="2024-12-31T00:00:00"/>
    <n v="5200"/>
    <s v="No"/>
    <n v="0"/>
    <s v="GANAR MÚSCULO"/>
    <s v="AMIGOS O FAMILIA"/>
    <d v="2024-12-31T00:00:00"/>
    <n v="52"/>
    <x v="7"/>
    <n v="51"/>
    <x v="0"/>
    <x v="9"/>
    <x v="4"/>
  </r>
  <r>
    <n v="79788"/>
    <n v="47495572"/>
    <s v="54240803"/>
    <s v=""/>
    <s v=""/>
    <s v="Pedro"/>
    <s v="Rodríguez Aparicio"/>
    <x v="1"/>
    <d v="2005-08-03T00:00:00"/>
    <s v="pedro.rguez.aparicio@gmail.com"/>
    <s v="Avenida De Los Pinos 1, 5A"/>
    <x v="0"/>
    <s v="Leganés"/>
    <s v=""/>
    <n v="660537088"/>
    <s v="ES0221004711030200060241"/>
    <s v="CAIXESBBXXX"/>
    <s v=""/>
    <s v="No"/>
    <x v="138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12"/>
    <n v="5"/>
    <x v="1"/>
    <x v="11"/>
    <x v="2"/>
  </r>
  <r>
    <n v="79788"/>
    <n v="45987734"/>
    <s v="53419870"/>
    <s v=""/>
    <s v=""/>
    <s v="Pedro"/>
    <s v="Rodríguez Moreno"/>
    <x v="1"/>
    <d v="1979-01-22T00:00:00"/>
    <s v="pedro_rodri_lega@hotmail.com"/>
    <s v="Avenida Vicente Ferrer 17 P1 2C"/>
    <x v="0"/>
    <s v="Leganés"/>
    <s v=""/>
    <n v="620610472"/>
    <s v="ES5000750242910600607926"/>
    <s v="POPUESMMXXX"/>
    <s v="Pedro Rodriguez Moreno"/>
    <s v="No"/>
    <x v="140"/>
    <s v=""/>
    <s v="GANAR MÚSCULO"/>
    <s v="AMIGOS O FAMILIA"/>
    <x v="2"/>
    <d v="2023-11-01T00:00:00"/>
    <d v="2024-12-31T00:00:00"/>
    <n v="4900"/>
    <s v="No"/>
    <n v="0"/>
    <s v="GANAR MÚSCULO"/>
    <s v="AMIGOS O FAMILIA"/>
    <d v="2024-12-31T00:00:00"/>
    <n v="49"/>
    <x v="28"/>
    <n v="14"/>
    <x v="2"/>
    <x v="4"/>
    <x v="3"/>
  </r>
  <r>
    <n v="79788"/>
    <n v="46781469"/>
    <s v="53907457"/>
    <s v=""/>
    <s v=""/>
    <s v="Paula"/>
    <s v="Alberca Díez"/>
    <x v="0"/>
    <d v="1999-01-08T00:00:00"/>
    <s v="paulaalbercadiez@gmail.com"/>
    <s v="Avenida Del Conde De Barcelona 27"/>
    <x v="0"/>
    <s v="Leganés"/>
    <s v=""/>
    <n v="622021254"/>
    <s v="ES3021006826811300268210"/>
    <s v="CAIXESBBXXX"/>
    <s v="Paula Alberca Diez"/>
    <s v="No"/>
    <x v="148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3"/>
    <n v="8"/>
    <x v="1"/>
    <x v="3"/>
    <x v="2"/>
  </r>
  <r>
    <n v="79788"/>
    <n v="46781543"/>
    <s v="53903216"/>
    <s v=""/>
    <s v=""/>
    <s v="Paula"/>
    <s v="Álvaro Megías"/>
    <x v="0"/>
    <d v="1998-07-25T00:00:00"/>
    <s v="paulameegias25@gmail.com"/>
    <s v="Avenida De La Reina Sofía 17"/>
    <x v="13"/>
    <s v="Leganés"/>
    <s v=""/>
    <n v="660464948"/>
    <s v="ES6421006865261300221589"/>
    <s v="CAIXESBBXXX"/>
    <s v="Paula Alvaro Megias"/>
    <s v="No"/>
    <x v="164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20"/>
    <n v="8"/>
    <x v="1"/>
    <x v="3"/>
    <x v="2"/>
  </r>
  <r>
    <n v="79788"/>
    <n v="45988716"/>
    <s v="50075630"/>
    <s v=""/>
    <s v=""/>
    <s v="Paula"/>
    <s v="Bolaños Martínez"/>
    <x v="0"/>
    <d v="1967-06-12T00:00:00"/>
    <s v="paula.b@gmx.com"/>
    <s v="Calle Haya 88"/>
    <x v="2"/>
    <s v="Leganés"/>
    <s v=""/>
    <n v="630938934"/>
    <s v="ES6820858214970330101563"/>
    <s v="CAZRES2ZXXX"/>
    <s v="Paula Bolaños Martinez"/>
    <s v="No"/>
    <x v="165"/>
    <s v=""/>
    <s v="SALUD"/>
    <s v="AMIGOS O FAMILIA"/>
    <x v="2"/>
    <d v="2023-05-01T00:00:00"/>
    <d v="2024-12-31T00:00:00"/>
    <n v="4900"/>
    <s v="No"/>
    <n v="0"/>
    <s v="SALUD"/>
    <s v="AMIGOS O FAMILIA"/>
    <d v="2024-12-31T00:00:00"/>
    <n v="49"/>
    <x v="11"/>
    <n v="20"/>
    <x v="1"/>
    <x v="3"/>
    <x v="3"/>
  </r>
  <r>
    <n v="79788"/>
    <n v="45989796"/>
    <s v="49585208"/>
    <s v=""/>
    <s v=""/>
    <s v="Paula"/>
    <s v="Cercas Guerrero"/>
    <x v="0"/>
    <d v="2004-04-02T00:00:00"/>
    <s v="paula@guerreros.eu"/>
    <s v="Avenida Mariano Moreno el Músico 99"/>
    <x v="14"/>
    <s v="Getafe"/>
    <s v=""/>
    <n v="633063067"/>
    <s v="ES6930810243440018809525"/>
    <s v="BCOEESMM081"/>
    <s v="Paula Cercas Guerrero"/>
    <s v="No"/>
    <x v="97"/>
    <s v=""/>
    <s v="SALUD"/>
    <s v="AMIGOS O FAMILIA"/>
    <x v="0"/>
    <d v="2024-03-01T00:00:00"/>
    <d v="2024-12-31T00:00:00"/>
    <n v="5200"/>
    <s v="No"/>
    <n v="0"/>
    <s v="SALUD"/>
    <s v="AMIGOS O FAMILIA"/>
    <d v="2024-12-31T00:00:00"/>
    <n v="52"/>
    <x v="10"/>
    <n v="9"/>
    <x v="2"/>
    <x v="10"/>
    <x v="2"/>
  </r>
  <r>
    <n v="79788"/>
    <n v="49264905"/>
    <s v="54036893"/>
    <s v=""/>
    <s v=""/>
    <s v="Paula"/>
    <s v="Gil Zapatero"/>
    <x v="0"/>
    <d v="2008-11-08T00:00:00"/>
    <s v="paulagil8@icloud.com"/>
    <s v="Calle Del Alcalde Pedro González González 17, C, 1B"/>
    <x v="0"/>
    <s v="Leganés"/>
    <s v=""/>
    <n v="644383969"/>
    <s v="ES2221006173511300270270"/>
    <s v="CAIXESBBXXX"/>
    <s v=""/>
    <s v="No"/>
    <x v="34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17"/>
    <n v="1"/>
    <x v="1"/>
    <x v="0"/>
    <x v="2"/>
  </r>
  <r>
    <n v="79788"/>
    <n v="45988700"/>
    <s v="54033153"/>
    <s v=""/>
    <s v=""/>
    <s v="Paula"/>
    <s v="Herrera Pérez"/>
    <x v="0"/>
    <d v="1999-04-10T00:00:00"/>
    <s v="paula.herreraperez2@gmail.com"/>
    <s v="Calle Ciempozuelos 9"/>
    <x v="0"/>
    <s v="Leganés"/>
    <s v=""/>
    <n v="678506555"/>
    <s v="ES9821001694350100721394"/>
    <s v="CAIXESBBXXX"/>
    <s v="Paula Herrera Perez"/>
    <s v="No"/>
    <x v="166"/>
    <s v=""/>
    <s v="GANAR MÚSCULO"/>
    <s v="LOCALIZACIÓN"/>
    <x v="2"/>
    <d v="2022-12-01T00:00:00"/>
    <d v="2024-12-31T00:00:00"/>
    <n v="4900"/>
    <s v="No"/>
    <n v="0"/>
    <s v="GANAR MÚSCULO"/>
    <s v="LOCALIZACIÓN"/>
    <d v="2024-12-31T00:00:00"/>
    <n v="49"/>
    <x v="3"/>
    <n v="25"/>
    <x v="4"/>
    <x v="0"/>
    <x v="0"/>
  </r>
  <r>
    <n v="79788"/>
    <n v="45987277"/>
    <s v="54033030"/>
    <s v=""/>
    <s v=""/>
    <s v="Paula"/>
    <s v="Piñel Boardallo"/>
    <x v="0"/>
    <d v="2002-05-22T00:00:00"/>
    <s v="paulapinel02@gmail.com"/>
    <s v="Calle San Martín de Valdeiglesias 12"/>
    <x v="0"/>
    <s v="Leganés"/>
    <s v=""/>
    <n v="684387755"/>
    <s v="ES5421002992730200070336"/>
    <s v="CAIXESBBXXX"/>
    <s v="Paula Piñel Boardallo"/>
    <s v="No"/>
    <x v="167"/>
    <s v=""/>
    <s v="GANAR MÚSCULO"/>
    <s v="LOCALIZACIÓN"/>
    <x v="0"/>
    <d v="2023-10-01T00:00:00"/>
    <d v="2024-12-31T00:00:00"/>
    <n v="5200"/>
    <s v="No"/>
    <n v="0"/>
    <s v="GANAR MÚSCULO"/>
    <s v="LOCALIZACIÓN"/>
    <d v="2024-12-31T00:00:00"/>
    <n v="52"/>
    <x v="27"/>
    <n v="15"/>
    <x v="3"/>
    <x v="9"/>
    <x v="3"/>
  </r>
  <r>
    <n v="79788"/>
    <n v="46781441"/>
    <s v="2738688"/>
    <s v=""/>
    <s v=""/>
    <s v="Patricia"/>
    <s v="Bahón Capitán"/>
    <x v="0"/>
    <d v="2004-02-09T00:00:00"/>
    <s v="patriciabahon@gmail.com"/>
    <s v="Calle De Lehendakari Aguirre 12"/>
    <x v="0"/>
    <s v="Leganés"/>
    <s v=""/>
    <n v="681633687"/>
    <s v="ES4720859279700330385440"/>
    <s v="CAZRES2ZXXX"/>
    <s v="Patricia Bahon Capitan"/>
    <s v="No"/>
    <x v="168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10"/>
    <n v="7"/>
    <x v="1"/>
    <x v="6"/>
    <x v="2"/>
  </r>
  <r>
    <n v="79788"/>
    <n v="45986943"/>
    <s v="53035649"/>
    <s v=""/>
    <s v=""/>
    <s v="Patricia"/>
    <s v="Castro Mora"/>
    <x v="0"/>
    <d v="1976-07-24T00:00:00"/>
    <s v="patriciacmora@hotmail.com"/>
    <s v="Calle Alcalde Pablo Montero y Montero 1"/>
    <x v="0"/>
    <s v="Leganés"/>
    <s v=""/>
    <n v="619021196"/>
    <s v="ES7614650100911763263498"/>
    <s v="INGDESMM"/>
    <s v="Patricia Castro Mora"/>
    <s v="No"/>
    <x v="126"/>
    <s v=""/>
    <s v="GANAR MÚSCULO"/>
    <s v="LOCALIZACIÓN"/>
    <x v="2"/>
    <d v="2024-06-01T00:00:00"/>
    <d v="2024-12-31T00:00:00"/>
    <n v="4900"/>
    <s v="No"/>
    <n v="0"/>
    <s v="GANAR MÚSCULO"/>
    <s v="LOCALIZACIÓN"/>
    <d v="2024-12-31T00:00:00"/>
    <n v="49"/>
    <x v="23"/>
    <n v="64"/>
    <x v="0"/>
    <x v="5"/>
    <x v="6"/>
  </r>
  <r>
    <n v="79788"/>
    <n v="45988482"/>
    <s v="53455622"/>
    <s v=""/>
    <s v=""/>
    <s v="Patricia"/>
    <s v="Delgado Zazo"/>
    <x v="0"/>
    <d v="1992-01-02T00:00:00"/>
    <s v="pdelgadozazo@gmail.com"/>
    <s v="Calle Fénix 4"/>
    <x v="0"/>
    <s v="Leganés"/>
    <s v=""/>
    <n v="639431357"/>
    <s v="ES8114650350211723387629"/>
    <s v="INGDESMMXXX"/>
    <s v="Patricia Delgado Zazo"/>
    <s v="No"/>
    <x v="169"/>
    <s v=""/>
    <s v="GANAR MÚSCULO"/>
    <s v="AMIGOS O FAMILIA"/>
    <x v="2"/>
    <d v="2024-03-01T00:00:00"/>
    <d v="2024-12-31T00:00:00"/>
    <n v="4900"/>
    <s v="No"/>
    <n v="0"/>
    <s v="GANAR MÚSCULO"/>
    <s v="AMIGOS O FAMILIA"/>
    <d v="2024-12-31T00:00:00"/>
    <n v="49"/>
    <x v="9"/>
    <n v="10"/>
    <x v="1"/>
    <x v="8"/>
    <x v="2"/>
  </r>
  <r>
    <n v="79788"/>
    <n v="45988495"/>
    <s v="53456174"/>
    <s v=""/>
    <s v=""/>
    <s v="Patricia"/>
    <s v="Marín Morales"/>
    <x v="0"/>
    <d v="1991-04-09T00:00:00"/>
    <s v="marinmorales.p@gmail.com"/>
    <s v="Calle Alcalde Jose María Duran y Pelayo 31"/>
    <x v="0"/>
    <s v="Leganés"/>
    <s v=""/>
    <n v="680819909"/>
    <s v="ES3521002214240200539070"/>
    <s v="CAIXESBBXXX"/>
    <s v="Patricia Marin Morales"/>
    <s v="No"/>
    <x v="170"/>
    <s v=""/>
    <s v="GANAR MÚSCULO"/>
    <s v="AMIGOS O FAMILIA"/>
    <x v="2"/>
    <d v="2024-03-01T00:00:00"/>
    <d v="2024-12-31T00:00:00"/>
    <n v="4900"/>
    <s v="No"/>
    <n v="0"/>
    <s v="GANAR MÚSCULO"/>
    <s v="AMIGOS O FAMILIA"/>
    <d v="2024-12-31T00:00:00"/>
    <n v="49"/>
    <x v="5"/>
    <n v="10"/>
    <x v="2"/>
    <x v="8"/>
    <x v="2"/>
  </r>
  <r>
    <n v="79788"/>
    <n v="45987052"/>
    <s v="53905149"/>
    <s v=""/>
    <s v=""/>
    <s v="Patricia"/>
    <s v="Parrón Izquierdo"/>
    <x v="0"/>
    <d v="2001-06-01T00:00:00"/>
    <s v="patriparron@gmail.com"/>
    <s v="Calle Torrelodones 14"/>
    <x v="0"/>
    <s v="Leganés"/>
    <s v=""/>
    <n v="655772897"/>
    <s v="ES4301826167920201514063"/>
    <s v="BBVAESMMXXX"/>
    <s v=""/>
    <s v="No"/>
    <x v="171"/>
    <s v=""/>
    <s v="GANAR MÚSCULO"/>
    <s v="AMIGOS O FAMILIA"/>
    <x v="2"/>
    <d v="2023-10-01T00:00:00"/>
    <d v="2024-12-31T00:00:00"/>
    <n v="4900"/>
    <s v="No"/>
    <n v="0"/>
    <s v="GANAR MÚSCULO"/>
    <s v="AMIGOS O FAMILIA"/>
    <d v="2024-12-31T00:00:00"/>
    <n v="49"/>
    <x v="7"/>
    <n v="15"/>
    <x v="1"/>
    <x v="9"/>
    <x v="3"/>
  </r>
  <r>
    <n v="79788"/>
    <n v="45987432"/>
    <s v="53418688"/>
    <s v=""/>
    <s v=""/>
    <s v="Patricia"/>
    <s v="Patiño Giraldo"/>
    <x v="0"/>
    <d v="1982-02-03T00:00:00"/>
    <s v="patry0019@hotmail.com"/>
    <s v="Calle Alcalde José María Durán y Pelayo 27 P02 D"/>
    <x v="0"/>
    <s v="Leganés"/>
    <s v=""/>
    <n v="676047133"/>
    <s v="ES4814650100951738702145"/>
    <s v="INGDESMMXXX"/>
    <s v="Patricia Patiño Giraldo"/>
    <s v="No"/>
    <x v="172"/>
    <s v=""/>
    <s v="PERDER PESO"/>
    <s v="LOCALIZACIÓN"/>
    <x v="2"/>
    <d v="2022-10-01T00:00:00"/>
    <d v="2024-12-31T00:00:00"/>
    <n v="4900"/>
    <s v="No"/>
    <n v="0"/>
    <s v="PERDER PESO"/>
    <s v="LOCALIZACIÓN"/>
    <d v="2024-12-31T00:00:00"/>
    <n v="49"/>
    <x v="0"/>
    <n v="27"/>
    <x v="1"/>
    <x v="9"/>
    <x v="0"/>
  </r>
  <r>
    <n v="79788"/>
    <n v="45989687"/>
    <s v="53459360"/>
    <s v=""/>
    <s v=""/>
    <s v="Patricia"/>
    <s v="Pérez Largo"/>
    <x v="0"/>
    <d v="1993-05-20T00:00:00"/>
    <s v="patricia_escuni@hotmail.com"/>
    <s v="Calle San Pablo 1 Escalera 6 2L"/>
    <x v="15"/>
    <s v="Leganés"/>
    <s v=""/>
    <n v="607235783"/>
    <s v="ES9520859734350330447252"/>
    <s v="CAZRES2ZXXX"/>
    <s v="Patricia Perez Largo"/>
    <s v="No"/>
    <x v="173"/>
    <s v=""/>
    <s v="SALUD"/>
    <s v="AMIGOS O FAMILIA"/>
    <x v="0"/>
    <d v="2018-10-01T00:00:00"/>
    <d v="2024-12-31T00:00:00"/>
    <n v="5200"/>
    <s v="No"/>
    <n v="0"/>
    <s v="SALUD"/>
    <s v="AMIGOS O FAMILIA"/>
    <d v="2024-12-31T00:00:00"/>
    <n v="52"/>
    <x v="30"/>
    <n v="75"/>
    <x v="3"/>
    <x v="9"/>
    <x v="1"/>
  </r>
  <r>
    <n v="79788"/>
    <n v="45987782"/>
    <s v="53900396"/>
    <s v=""/>
    <s v=""/>
    <s v="Patricia"/>
    <s v="Ramos Pérez"/>
    <x v="2"/>
    <d v="2003-02-20T00:00:00"/>
    <s v="patricia2003ramosperez@gmail.com"/>
    <s v="Calle Acacia 12 E4 P01 Iz"/>
    <x v="0"/>
    <s v="Leganés"/>
    <s v=""/>
    <n v="636463360"/>
    <s v="ES8100810235720002052608"/>
    <s v="BSABESBBXXX"/>
    <s v="Patricia Ramos Perez"/>
    <s v="No"/>
    <x v="174"/>
    <s v=""/>
    <s v=""/>
    <s v=""/>
    <x v="0"/>
    <d v="2022-11-01T00:00:00"/>
    <d v="2024-12-31T00:00:00"/>
    <n v="5200"/>
    <s v="No"/>
    <n v="0"/>
    <s v="DESCONOCIDA"/>
    <s v="DESCONOCIDA"/>
    <d v="2024-12-31T00:00:00"/>
    <n v="52"/>
    <x v="37"/>
    <n v="26"/>
    <x v="4"/>
    <x v="4"/>
    <x v="0"/>
  </r>
  <r>
    <n v="79788"/>
    <n v="45987799"/>
    <s v="53902713"/>
    <s v=""/>
    <s v=""/>
    <s v="Patricia"/>
    <s v="Rodríguez Navarro"/>
    <x v="2"/>
    <d v="2001-11-16T00:00:00"/>
    <s v="patriciarodrigueznavarro16@gmail.com"/>
    <s v="Calle Boadilla del Monte 14"/>
    <x v="0"/>
    <s v="Leganés"/>
    <s v=""/>
    <n v="657451261"/>
    <s v="ES3021004261912100095301"/>
    <s v="CAIXESBBXXX"/>
    <s v="Patricia Rodriguez Navarro"/>
    <s v="No"/>
    <x v="175"/>
    <s v=""/>
    <s v="GANAR MÚSCULO"/>
    <s v="LOCALIZACIÓN"/>
    <x v="0"/>
    <d v="2024-02-01T00:00:00"/>
    <d v="2024-12-31T00:00:00"/>
    <n v="5200"/>
    <s v="No"/>
    <n v="0"/>
    <s v="GANAR MÚSCULO"/>
    <s v="LOCALIZACIÓN"/>
    <d v="2024-12-31T00:00:00"/>
    <n v="52"/>
    <x v="7"/>
    <n v="10"/>
    <x v="3"/>
    <x v="8"/>
    <x v="2"/>
  </r>
  <r>
    <n v="79788"/>
    <n v="45988101"/>
    <s v="53043692"/>
    <s v=""/>
    <s v=""/>
    <s v="Patricia"/>
    <s v="Torrejón Martínez"/>
    <x v="0"/>
    <d v="1975-05-14T00:00:00"/>
    <s v="fponceredondo@gmail.com"/>
    <s v="Calle Colmenar Viejo 8"/>
    <x v="0"/>
    <s v="Leganés"/>
    <s v=""/>
    <n v="687787616"/>
    <s v="ES5601826167970201519501"/>
    <s v="BBVAESMMXXX"/>
    <s v="Patricia Torrejon Martinez"/>
    <s v="No"/>
    <x v="60"/>
    <s v=""/>
    <s v="SALUD"/>
    <s v="AMIGOS O FAMILIA"/>
    <x v="5"/>
    <d v="2023-10-01T00:00:00"/>
    <d v="2024-12-31T00:00:00"/>
    <n v="7900"/>
    <s v="No"/>
    <n v="0"/>
    <s v="SALUD"/>
    <s v="AMIGOS O FAMILIA"/>
    <d v="2024-12-31T00:00:00"/>
    <n v="79"/>
    <x v="22"/>
    <n v="15"/>
    <x v="4"/>
    <x v="9"/>
    <x v="3"/>
  </r>
  <r>
    <n v="79788"/>
    <n v="49260281"/>
    <s v="45743312"/>
    <s v=""/>
    <s v=""/>
    <s v="Patricia"/>
    <s v="Vallejo Carvajal"/>
    <x v="0"/>
    <d v="1994-01-04T00:00:00"/>
    <s v="vallejo.patricia@hotmail.com"/>
    <s v="Calle De Alcalá de Henares 8"/>
    <x v="0"/>
    <s v="Leganés"/>
    <s v=""/>
    <n v="747853761"/>
    <s v="ES3501825322210206968074"/>
    <s v=""/>
    <s v=""/>
    <s v="No"/>
    <x v="34"/>
    <s v=""/>
    <s v="GANAR MÚSCULO"/>
    <s v="AMIGOS O FAMILIA"/>
    <x v="2"/>
    <d v="2024-12-01T00:00:00"/>
    <d v="2024-12-31T00:00:00"/>
    <n v="4900"/>
    <s v="No"/>
    <n v="0"/>
    <s v="GANAR MÚSCULO"/>
    <s v="AMIGOS O FAMILIA"/>
    <d v="2024-12-31T00:00:00"/>
    <n v="49"/>
    <x v="6"/>
    <n v="1"/>
    <x v="1"/>
    <x v="0"/>
    <x v="2"/>
  </r>
  <r>
    <n v="79788"/>
    <n v="45987815"/>
    <s v="4211258"/>
    <s v=""/>
    <s v=""/>
    <s v="Patricia"/>
    <s v="Zapata Zapata"/>
    <x v="0"/>
    <d v="1981-06-09T00:00:00"/>
    <s v="patriciazapata_2@hotmail.com"/>
    <s v="Calle Villaviciosa de Odón 13"/>
    <x v="0"/>
    <s v="Leganés"/>
    <s v=""/>
    <n v="649211316"/>
    <s v="ES8920858195810330209716"/>
    <s v="CAZRES2ZXXX"/>
    <s v="Patricia Zapata Zapata"/>
    <s v="No"/>
    <x v="176"/>
    <s v=""/>
    <s v="GANAR MÚSCULO"/>
    <s v="AMIGOS O FAMILIA"/>
    <x v="0"/>
    <d v="2024-02-01T00:00:00"/>
    <d v="2024-12-31T00:00:00"/>
    <n v="5200"/>
    <s v="No"/>
    <n v="0"/>
    <s v="GANAR MÚSCULO"/>
    <s v="AMIGOS O FAMILIA"/>
    <d v="2024-12-31T00:00:00"/>
    <n v="52"/>
    <x v="19"/>
    <n v="11"/>
    <x v="3"/>
    <x v="2"/>
    <x v="2"/>
  </r>
  <r>
    <n v="79788"/>
    <n v="45987800"/>
    <s v="51549027"/>
    <s v=""/>
    <s v=""/>
    <s v="Paola del Carmen"/>
    <s v="Barrera Montoya"/>
    <x v="0"/>
    <d v="1978-06-26T00:00:00"/>
    <s v="pao_barr@yahoo.com"/>
    <s v="Calle Alcalá de Henares 10 P5 1B"/>
    <x v="0"/>
    <s v="Leganés"/>
    <s v=""/>
    <n v="6472272450"/>
    <s v="ES8014650100981723514132"/>
    <s v="INGDESMMXXX"/>
    <s v="Paola del Carmen Barrera Montoya"/>
    <s v="No"/>
    <x v="78"/>
    <s v=""/>
    <s v="SALUD"/>
    <s v="LOCALIZACIÓN"/>
    <x v="2"/>
    <d v="2018-07-01T00:00:00"/>
    <d v="2024-12-31T00:00:00"/>
    <n v="4900"/>
    <s v="No"/>
    <n v="0"/>
    <s v="SALUD"/>
    <s v="LOCALIZACIÓN"/>
    <d v="2024-12-31T00:00:00"/>
    <n v="49"/>
    <x v="24"/>
    <n v="78"/>
    <x v="0"/>
    <x v="1"/>
    <x v="1"/>
  </r>
  <r>
    <n v="79788"/>
    <n v="45989682"/>
    <s v="X4774530Y"/>
    <s v=""/>
    <s v=""/>
    <s v="Pamela"/>
    <s v="Delli Przychodny"/>
    <x v="0"/>
    <d v="1981-09-04T00:00:00"/>
    <s v="pamedelli@hotmail.com"/>
    <s v="Calle Coslada 16"/>
    <x v="0"/>
    <s v="Leganés"/>
    <s v=""/>
    <n v="666867155"/>
    <s v="ES7614650350211735473240"/>
    <s v="INGDESMM"/>
    <s v="Pamela Delli"/>
    <s v="No"/>
    <x v="177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19"/>
    <n v="77"/>
    <x v="4"/>
    <x v="11"/>
    <x v="1"/>
  </r>
  <r>
    <n v="79788"/>
    <n v="45987421"/>
    <s v="52129208"/>
    <s v=""/>
    <s v=""/>
    <s v="Paloma"/>
    <s v="Díaz Lago"/>
    <x v="0"/>
    <d v="1971-01-21T00:00:00"/>
    <s v="palomadiaz413@gmail.com"/>
    <s v="Calle Coslada 23 1 1B"/>
    <x v="0"/>
    <s v="Leganés"/>
    <s v=""/>
    <n v="667633619"/>
    <s v="ES9121006826841300258429"/>
    <s v="CAIXESBBXXX"/>
    <s v="Paloma Diaz Lago"/>
    <s v="No"/>
    <x v="178"/>
    <s v=""/>
    <s v="GANAR MÚSCULO"/>
    <s v="AMIGOS O FAMILIA"/>
    <x v="2"/>
    <d v="2023-09-01T00:00:00"/>
    <d v="2024-12-31T00:00:00"/>
    <n v="4900"/>
    <s v="No"/>
    <n v="0"/>
    <s v="GANAR MÚSCULO"/>
    <s v="AMIGOS O FAMILIA"/>
    <d v="2024-12-31T00:00:00"/>
    <n v="49"/>
    <x v="2"/>
    <n v="16"/>
    <x v="2"/>
    <x v="5"/>
    <x v="3"/>
  </r>
  <r>
    <n v="79788"/>
    <n v="46781405"/>
    <s v="52370680"/>
    <s v=""/>
    <s v=""/>
    <s v="Paloma"/>
    <s v="Gómez Poyato"/>
    <x v="0"/>
    <d v="1972-11-20T00:00:00"/>
    <s v="pgpoyato@yahoo.es"/>
    <s v="Calle Rosalia De Castro 6"/>
    <x v="16"/>
    <s v="Griñón"/>
    <s v=""/>
    <n v="651155420"/>
    <s v="ES3214650100961715962674"/>
    <s v="INGDESMM"/>
    <s v="Paloma Gómez Poyato"/>
    <s v="No"/>
    <x v="179"/>
    <s v=""/>
    <s v="MANTENIMIENTO"/>
    <s v="LOCALIZACIÓN"/>
    <x v="0"/>
    <d v="2024-06-01T00:00:00"/>
    <d v="2024-12-31T00:00:00"/>
    <n v="5200"/>
    <s v="No"/>
    <n v="0"/>
    <s v="MANTENIMIENTO"/>
    <s v="LOCALIZACIÓN"/>
    <d v="2024-12-31T00:00:00"/>
    <n v="52"/>
    <x v="40"/>
    <n v="8"/>
    <x v="0"/>
    <x v="3"/>
    <x v="2"/>
  </r>
  <r>
    <n v="79788"/>
    <n v="45989805"/>
    <s v="6611207"/>
    <s v=""/>
    <s v=""/>
    <s v="Pablo"/>
    <s v="Carralero Usano"/>
    <x v="1"/>
    <d v="2005-05-20T00:00:00"/>
    <s v="pablocarralero3@gmail.com"/>
    <s v="Calle Manzanares El Real 6"/>
    <x v="0"/>
    <s v="Leganés"/>
    <s v=""/>
    <n v="611412854"/>
    <s v="ES3621006826811300154127"/>
    <s v="CAIXESBBXXX"/>
    <s v="Pablo Carralero Usano"/>
    <s v="No"/>
    <x v="180"/>
    <s v=""/>
    <s v="GANAR MÚSCULO"/>
    <s v="AMIGOS O FAMILIA"/>
    <x v="0"/>
    <m/>
    <m/>
    <n v="5200"/>
    <s v="No,No"/>
    <n v="0"/>
    <s v="GANAR MÚSCULO"/>
    <s v="AMIGOS O FAMILIA"/>
    <d v="2024-12-31T00:00:00"/>
    <n v="52"/>
    <x v="12"/>
    <n v="9"/>
    <x v="1"/>
    <x v="10"/>
    <x v="2"/>
  </r>
  <r>
    <n v="79788"/>
    <n v="47547216"/>
    <s v="49594554"/>
    <s v=""/>
    <s v=""/>
    <s v="Pablo"/>
    <s v="Del Castillo Martinez"/>
    <x v="1"/>
    <d v="2007-07-02T00:00:00"/>
    <s v="pdelcastillo2007@gmail.com"/>
    <s v="Calle Coslada 23 p1, 3D"/>
    <x v="0"/>
    <s v="Leganés"/>
    <s v=""/>
    <n v="696882038"/>
    <s v="ES1714650100951700797625"/>
    <s v="INGDESMM"/>
    <s v=""/>
    <s v="No"/>
    <x v="181"/>
    <s v=""/>
    <s v="GANAR MÚSCULO"/>
    <s v="AMIGOS O FAMILIA"/>
    <x v="0"/>
    <d v="2024-08-01T00:00:00"/>
    <d v="2024-12-31T00:00:00"/>
    <n v="5200"/>
    <s v="No"/>
    <n v="0"/>
    <s v="GANAR MÚSCULO"/>
    <s v="AMIGOS O FAMILIA"/>
    <d v="2024-12-31T00:00:00"/>
    <n v="52"/>
    <x v="15"/>
    <n v="4"/>
    <x v="3"/>
    <x v="5"/>
    <x v="2"/>
  </r>
  <r>
    <n v="79788"/>
    <n v="45988402"/>
    <s v="49015317"/>
    <s v=""/>
    <s v=""/>
    <s v="Pablo"/>
    <s v="Detoro Serrano"/>
    <x v="1"/>
    <d v="1983-10-14T00:00:00"/>
    <s v="detoro333@gmail.com"/>
    <s v="Calle la Inmaculada N68 1º2"/>
    <x v="16"/>
    <s v="Griñón"/>
    <s v=""/>
    <n v="649149092"/>
    <s v="ES4100810471510006037017"/>
    <s v="BSABESBBXXX"/>
    <s v="Pablo Detoro Serrano"/>
    <s v="No"/>
    <x v="182"/>
    <s v=""/>
    <s v="GANAR MÚSCULO"/>
    <s v="AMIGOS O FAMILIA"/>
    <x v="0"/>
    <d v="2021-09-01T00:00:00"/>
    <d v="2024-12-31T00:00:00"/>
    <n v="5200"/>
    <s v="No"/>
    <n v="0"/>
    <s v="GANAR MÚSCULO"/>
    <s v="AMIGOS O FAMILIA"/>
    <d v="2024-12-31T00:00:00"/>
    <n v="52"/>
    <x v="33"/>
    <n v="40"/>
    <x v="0"/>
    <x v="5"/>
    <x v="5"/>
  </r>
  <r>
    <n v="79788"/>
    <n v="45988731"/>
    <s v="53909489"/>
    <s v=""/>
    <s v=""/>
    <s v="Pablo"/>
    <s v="Flores Montero"/>
    <x v="1"/>
    <d v="2001-04-01T00:00:00"/>
    <s v="pabloflores0104@gmail.com"/>
    <s v="Calle Colmenar Viejo"/>
    <x v="0"/>
    <s v="Leganés"/>
    <s v=""/>
    <n v="635437407"/>
    <s v="ES2501826167990200225302"/>
    <s v="BBVAESMMXXX"/>
    <s v="Ana Isabel Montero Parreño"/>
    <s v="No"/>
    <x v="183"/>
    <s v=""/>
    <s v="GANAR MÚSCULO"/>
    <s v="LOCALIZACIÓN"/>
    <x v="2"/>
    <d v="2019-07-01T00:00:00"/>
    <d v="2024-12-31T00:00:00"/>
    <n v="4900"/>
    <s v="No"/>
    <n v="0"/>
    <s v="GANAR MÚSCULO"/>
    <s v="LOCALIZACIÓN"/>
    <d v="2024-12-31T00:00:00"/>
    <n v="49"/>
    <x v="7"/>
    <n v="66"/>
    <x v="1"/>
    <x v="1"/>
    <x v="6"/>
  </r>
  <r>
    <n v="79788"/>
    <n v="45989790"/>
    <s v="12401616"/>
    <s v=""/>
    <s v=""/>
    <s v="Pablo"/>
    <s v="Recio Perero"/>
    <x v="1"/>
    <d v="1982-01-23T00:00:00"/>
    <s v="pablorecio5@hotmail.com"/>
    <s v="Calle Arte Pop 7 3C"/>
    <x v="0"/>
    <s v="Madrid"/>
    <s v=""/>
    <n v="685395031"/>
    <s v="ES7120858145180330532720"/>
    <s v="CAZRES2ZXXX"/>
    <s v="Pablo Recio Perero"/>
    <s v="No"/>
    <x v="97"/>
    <s v=""/>
    <s v="MANTENIMIENTO"/>
    <s v="LOCALIZACIÓN"/>
    <x v="0"/>
    <d v="2024-03-01T00:00:00"/>
    <d v="2024-12-31T00:00:00"/>
    <n v="5200"/>
    <s v="No"/>
    <n v="0"/>
    <s v="MANTENIMIENTO"/>
    <s v="LOCALIZACIÓN"/>
    <d v="2024-12-31T00:00:00"/>
    <n v="52"/>
    <x v="0"/>
    <n v="9"/>
    <x v="2"/>
    <x v="10"/>
    <x v="2"/>
  </r>
  <r>
    <n v="79788"/>
    <n v="49470980"/>
    <s v="33500939"/>
    <s v=""/>
    <s v=""/>
    <s v="Oscar"/>
    <s v="Alcázar Albacete"/>
    <x v="1"/>
    <d v="1968-04-23T00:00:00"/>
    <s v="oscalcazar@gmail.com"/>
    <s v="Avenida Del Conde De Barcelona 31 , 2A"/>
    <x v="0"/>
    <s v="Leganés"/>
    <s v=""/>
    <n v="609802172"/>
    <s v="ES1502390806763709750529"/>
    <s v="EVOBESMMXXX"/>
    <s v=""/>
    <s v="No"/>
    <x v="184"/>
    <s v=""/>
    <s v="GANAR MÚSCULO"/>
    <s v="LOCALIZACIÓN"/>
    <x v="0"/>
    <d v="2024-12-01T00:00:00"/>
    <d v="2024-12-31T00:00:00"/>
    <n v="5200"/>
    <s v="No"/>
    <n v="0"/>
    <s v="GANAR MÚSCULO"/>
    <s v="LOCALIZACIÓN"/>
    <d v="2024-12-31T00:00:00"/>
    <n v="52"/>
    <x v="36"/>
    <n v="1"/>
    <x v="1"/>
    <x v="0"/>
    <x v="2"/>
  </r>
  <r>
    <n v="79788"/>
    <n v="47831185"/>
    <s v="53455212"/>
    <s v=""/>
    <s v=""/>
    <s v="Oscar"/>
    <s v="Fernandez Fernandez"/>
    <x v="1"/>
    <d v="1984-09-16T00:00:00"/>
    <s v="oskar259@hotmail.com"/>
    <s v="avda conde de barcelona 3 p02"/>
    <x v="0"/>
    <s v="Leganés"/>
    <s v=""/>
    <n v="616469159"/>
    <s v="ES3801825322200207742420"/>
    <s v="BBVAESMMXXX"/>
    <s v=""/>
    <s v="No"/>
    <x v="185"/>
    <s v=""/>
    <s v="GANAR MÚSCULO"/>
    <s v="AMIGOS O FAMILIA"/>
    <x v="0"/>
    <d v="2024-09-01T00:00:00"/>
    <d v="2024-12-31T00:00:00"/>
    <n v="5200"/>
    <s v="No"/>
    <n v="0"/>
    <s v="GANAR MÚSCULO"/>
    <s v="AMIGOS O FAMILIA"/>
    <d v="2024-12-31T00:00:00"/>
    <n v="52"/>
    <x v="32"/>
    <n v="4"/>
    <x v="4"/>
    <x v="5"/>
    <x v="2"/>
  </r>
  <r>
    <n v="79788"/>
    <n v="45987296"/>
    <s v="53421371"/>
    <s v=""/>
    <s v=""/>
    <s v="Óscar"/>
    <s v="Galindo Uceda"/>
    <x v="1"/>
    <d v="1989-05-21T00:00:00"/>
    <s v="oskitar011@gmail.com"/>
    <s v="Calle Tirso de Molina 13"/>
    <x v="0"/>
    <s v="Leganés"/>
    <s v=""/>
    <n v="639373114"/>
    <s v="ES2201825322200200794695"/>
    <s v="BBVAESMMXXX"/>
    <s v="Oscar Galindo Uceda"/>
    <s v="No"/>
    <x v="33"/>
    <s v=""/>
    <s v="MANTENIMIENTO"/>
    <s v="AMIGOS O FAMILIA"/>
    <x v="0"/>
    <d v="2024-02-01T00:00:00"/>
    <d v="2024-12-31T00:00:00"/>
    <n v="5200"/>
    <s v="No"/>
    <n v="0"/>
    <s v="MANTENIMIENTO"/>
    <s v="AMIGOS O FAMILIA"/>
    <d v="2024-12-31T00:00:00"/>
    <n v="52"/>
    <x v="8"/>
    <n v="11"/>
    <x v="4"/>
    <x v="2"/>
    <x v="2"/>
  </r>
  <r>
    <n v="79788"/>
    <n v="45987043"/>
    <s v="53036574"/>
    <s v=""/>
    <s v=""/>
    <s v="Óscar"/>
    <s v="García Muñoz Jimeno"/>
    <x v="1"/>
    <d v="1980-04-08T00:00:00"/>
    <s v="hnos_garcia@hotmail.es"/>
    <s v="Calle Alcalde Pedro González González"/>
    <x v="0"/>
    <s v="Leganés"/>
    <s v=""/>
    <n v="651952653"/>
    <s v="ES4414650100961711956164"/>
    <s v="INGDESMM"/>
    <s v="Oscar Garcia Muñoz Jimeno"/>
    <s v="No"/>
    <x v="98"/>
    <s v=""/>
    <s v="GANAR MÚSCULO"/>
    <s v="AMIGOS O FAMILIA"/>
    <x v="8"/>
    <d v="2024-12-01T00:00:00"/>
    <d v="2024-12-31T00:00:00"/>
    <n v="8200"/>
    <s v="No"/>
    <n v="0"/>
    <s v="GANAR MÚSCULO"/>
    <s v="AMIGOS O FAMILIA"/>
    <d v="2024-12-31T00:00:00"/>
    <n v="82"/>
    <x v="25"/>
    <n v="70"/>
    <x v="2"/>
    <x v="8"/>
    <x v="6"/>
  </r>
  <r>
    <n v="79788"/>
    <n v="45987269"/>
    <s v="53039917"/>
    <s v=""/>
    <s v=""/>
    <s v="Óscar"/>
    <s v="García Salgado"/>
    <x v="1"/>
    <d v="1978-07-17T00:00:00"/>
    <s v="oscarlega@hotmail.com"/>
    <s v="nuestra señora del pilar n6 1b"/>
    <x v="8"/>
    <s v="Leganés"/>
    <s v=""/>
    <n v="620294535"/>
    <s v="ES6021003161322200236476"/>
    <s v="CAIXESBBXXX"/>
    <s v="Óscar García Salgado"/>
    <s v="No"/>
    <x v="70"/>
    <s v=""/>
    <s v="GANAR MÚSCULO"/>
    <s v="LOCALIZACIÓN"/>
    <x v="1"/>
    <d v="2017-10-01T00:00:00"/>
    <d v="2024-12-31T00:00:00"/>
    <n v="4300"/>
    <s v="No"/>
    <n v="0"/>
    <s v="GANAR MÚSCULO"/>
    <s v="LOCALIZACIÓN"/>
    <d v="2024-12-31T00:00:00"/>
    <n v="43"/>
    <x v="24"/>
    <n v="77"/>
    <x v="1"/>
    <x v="11"/>
    <x v="1"/>
  </r>
  <r>
    <n v="79788"/>
    <n v="46781350"/>
    <s v="53456892"/>
    <s v=""/>
    <s v=""/>
    <s v="Oscar"/>
    <s v="Garvia Cano"/>
    <x v="1"/>
    <d v="1991-12-11T00:00:00"/>
    <s v="oscargarvia@hotmail.com"/>
    <s v="Avenida De Manuel Azaña 52"/>
    <x v="0"/>
    <s v="Leganés"/>
    <s v=""/>
    <n v="675801253"/>
    <s v="ES2121004738760100238868"/>
    <s v="CAIXESBBXXX"/>
    <s v="Oscar Garvia Cano"/>
    <s v="No"/>
    <x v="93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9"/>
    <n v="8"/>
    <x v="4"/>
    <x v="3"/>
    <x v="2"/>
  </r>
  <r>
    <n v="79788"/>
    <n v="45988463"/>
    <s v="52125724"/>
    <s v=""/>
    <s v=""/>
    <s v="Óscar"/>
    <s v="Godoy Barroso"/>
    <x v="1"/>
    <d v="1972-09-24T00:00:00"/>
    <s v="godoybarrosooscar@gmail.com"/>
    <s v="Calle Alcalde Manuel Gómez Casado 6 4 P03 A"/>
    <x v="0"/>
    <s v="Leganés"/>
    <s v=""/>
    <n v="635542650"/>
    <s v="ES3101826167970208514233"/>
    <s v="BBVAESMMXXX"/>
    <s v="Oscar Godoy Barroso"/>
    <s v="No"/>
    <x v="1"/>
    <s v=""/>
    <s v="SALUD"/>
    <s v="LOCALIZACIÓN"/>
    <x v="1"/>
    <d v="2018-07-01T00:00:00"/>
    <d v="2024-12-31T00:00:00"/>
    <n v="4300"/>
    <s v="No"/>
    <n v="0"/>
    <s v="SALUD"/>
    <s v="LOCALIZACIÓN"/>
    <d v="2024-12-31T00:00:00"/>
    <n v="43"/>
    <x v="40"/>
    <n v="78"/>
    <x v="1"/>
    <x v="1"/>
    <x v="1"/>
  </r>
  <r>
    <n v="79788"/>
    <n v="45987375"/>
    <s v="2244812"/>
    <s v=""/>
    <s v=""/>
    <s v="Óscar"/>
    <s v="Mínguez Ortega"/>
    <x v="1"/>
    <d v="1971-03-15T00:00:00"/>
    <s v="oscar@intercor.es"/>
    <s v="Calle De  Josep Tarradellas"/>
    <x v="0"/>
    <s v="Leganés"/>
    <s v=""/>
    <n v="609146104"/>
    <s v="ES7021006826861300164134"/>
    <s v="CAIXESBBXXX"/>
    <s v="Oscar Minguez Ortega"/>
    <s v="No"/>
    <x v="43"/>
    <s v=""/>
    <s v="MANTENIMIENTO"/>
    <s v=""/>
    <x v="2"/>
    <d v="2022-07-01T00:00:00"/>
    <d v="2024-12-31T00:00:00"/>
    <n v="4900"/>
    <s v="No"/>
    <n v="0"/>
    <s v="MANTENIMIENTO"/>
    <s v="DESCONOCIDA"/>
    <d v="2024-12-31T00:00:00"/>
    <n v="49"/>
    <x v="2"/>
    <n v="30"/>
    <x v="4"/>
    <x v="1"/>
    <x v="0"/>
  </r>
  <r>
    <n v="79788"/>
    <n v="45987050"/>
    <s v="52375325"/>
    <s v=""/>
    <s v=""/>
    <s v="Óscar"/>
    <s v="Ruiz Blázquez"/>
    <x v="1"/>
    <d v="1984-11-25T00:00:00"/>
    <s v="oskillar84@gmail.com"/>
    <s v="Calle De Indalecio Prieto , 16"/>
    <x v="17"/>
    <s v="Leganés"/>
    <s v=""/>
    <n v="655607080"/>
    <s v="ES9120858344420330243135"/>
    <s v="CAZRES2ZXXX"/>
    <s v="Oscar Ruiz Blazquez"/>
    <s v="No"/>
    <x v="186"/>
    <s v=""/>
    <s v="GANAR MÚSCULO"/>
    <s v="AMIGOS O FAMILIA"/>
    <x v="2"/>
    <d v="2018-09-01T00:00:00"/>
    <d v="2024-12-31T00:00:00"/>
    <n v="4900"/>
    <s v="No"/>
    <n v="0"/>
    <s v="GANAR MÚSCULO"/>
    <s v="AMIGOS O FAMILIA"/>
    <d v="2024-12-31T00:00:00"/>
    <n v="49"/>
    <x v="32"/>
    <n v="76"/>
    <x v="1"/>
    <x v="5"/>
    <x v="1"/>
  </r>
  <r>
    <n v="79788"/>
    <n v="49364608"/>
    <s v="50185011"/>
    <s v=""/>
    <s v=""/>
    <s v="Oscar"/>
    <s v="Sánchez Seco Herráiz"/>
    <x v="1"/>
    <d v="1972-09-25T00:00:00"/>
    <s v="oscar-lega@hotmail.com"/>
    <s v="Avenida Juan XXIII 18, 1, 1A"/>
    <x v="2"/>
    <s v="Leganés"/>
    <s v=""/>
    <n v="652503040"/>
    <s v="ES4814650100961743644634"/>
    <s v="INGDESMM"/>
    <s v=""/>
    <s v="No"/>
    <x v="187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40"/>
    <n v="1"/>
    <x v="1"/>
    <x v="0"/>
    <x v="2"/>
  </r>
  <r>
    <n v="79788"/>
    <n v="45989811"/>
    <s v="54036835"/>
    <s v=""/>
    <s v=""/>
    <s v="Óscar"/>
    <s v="Soto Martín"/>
    <x v="1"/>
    <d v="2000-02-08T00:00:00"/>
    <s v="oscar.soto.martin@gmail.com"/>
    <s v="Calle Pozuelo de Alarcón 17"/>
    <x v="0"/>
    <s v="Leganés"/>
    <s v=""/>
    <n v="601058742"/>
    <s v="ES5000494481502610014169"/>
    <s v="BSCHESMMXXX"/>
    <s v="Oscar Soto Martin"/>
    <s v="No"/>
    <x v="180"/>
    <s v=""/>
    <s v="GANAR MÚSCULO"/>
    <s v="LOCALIZACIÓN"/>
    <x v="0"/>
    <d v="2024-04-01T00:00:00"/>
    <d v="2024-12-31T00:00:00"/>
    <n v="5200"/>
    <s v="No"/>
    <n v="0"/>
    <s v="GANAR MÚSCULO"/>
    <s v="LOCALIZACIÓN"/>
    <d v="2024-12-31T00:00:00"/>
    <n v="52"/>
    <x v="14"/>
    <n v="9"/>
    <x v="1"/>
    <x v="10"/>
    <x v="2"/>
  </r>
  <r>
    <n v="79788"/>
    <n v="45988375"/>
    <s v="50209629"/>
    <s v=""/>
    <s v=""/>
    <s v="Omar"/>
    <s v="Hernández Sánchez"/>
    <x v="1"/>
    <d v="1987-05-22T00:00:00"/>
    <s v="omarhs22@gmail.com"/>
    <s v="Calle Del Alcalde José María Durán Y Pelayo"/>
    <x v="0"/>
    <s v="Leganés"/>
    <s v=""/>
    <n v="664871505"/>
    <s v="ES7714650100951711386035"/>
    <s v="INGDESMMXXX"/>
    <s v="Omar Hernandez Sanchez"/>
    <s v="No"/>
    <x v="188"/>
    <s v=""/>
    <s v="GANAR MÚSCULO"/>
    <s v="LOCALIZACIÓN"/>
    <x v="0"/>
    <d v="2023-12-01T00:00:00"/>
    <d v="2024-12-31T00:00:00"/>
    <n v="5200"/>
    <s v="No"/>
    <n v="0"/>
    <s v="GANAR MÚSCULO"/>
    <s v="LOCALIZACIÓN"/>
    <d v="2024-12-31T00:00:00"/>
    <n v="52"/>
    <x v="45"/>
    <n v="12"/>
    <x v="2"/>
    <x v="7"/>
    <x v="3"/>
  </r>
  <r>
    <n v="79788"/>
    <n v="49262054"/>
    <s v="50185175A"/>
    <s v=""/>
    <s v=""/>
    <s v="Olga"/>
    <s v="Blázquez Rofso"/>
    <x v="0"/>
    <d v="1970-04-30T00:00:00"/>
    <s v="obrofso@gmail.com"/>
    <s v="Calle De Zamora 12, 1A"/>
    <x v="0"/>
    <s v="Leganés"/>
    <s v=""/>
    <n v="690783663"/>
    <s v="ES5600730100590672359653"/>
    <s v="OPENESMMXXX"/>
    <s v=""/>
    <s v="No"/>
    <x v="34"/>
    <s v=""/>
    <s v="GANAR MÚSCULO"/>
    <s v="AMIGOS O FAMILIA"/>
    <x v="2"/>
    <d v="2024-12-01T00:00:00"/>
    <d v="2024-12-31T00:00:00"/>
    <n v="4900"/>
    <s v="No"/>
    <n v="0"/>
    <s v="GANAR MÚSCULO"/>
    <s v="AMIGOS O FAMILIA"/>
    <d v="2024-12-31T00:00:00"/>
    <n v="49"/>
    <x v="26"/>
    <n v="1"/>
    <x v="1"/>
    <x v="0"/>
    <x v="2"/>
  </r>
  <r>
    <n v="79788"/>
    <n v="45987427"/>
    <s v="52372914"/>
    <s v=""/>
    <s v=""/>
    <s v="Olga"/>
    <s v="Pérez Díaz"/>
    <x v="0"/>
    <d v="1975-09-23T00:00:00"/>
    <s v="expendeduria21@gmail.com"/>
    <s v="Calle Alcalde Pedro González González 17 3A"/>
    <x v="0"/>
    <s v="Leganés"/>
    <s v=""/>
    <n v="687454535"/>
    <s v="ES3601820957170202083138"/>
    <s v=""/>
    <s v="Olga Perez Diaz"/>
    <s v="No"/>
    <x v="31"/>
    <s v=""/>
    <s v="MANTENIMIENTO"/>
    <s v="AMIGOS O FAMILIA"/>
    <x v="9"/>
    <d v="2023-03-01T00:00:00"/>
    <d v="2024-12-31T00:00:00"/>
    <n v="4600"/>
    <s v="No"/>
    <n v="0"/>
    <s v="MANTENIMIENTO"/>
    <s v="AMIGOS O FAMILIA"/>
    <d v="2024-12-31T00:00:00"/>
    <n v="46"/>
    <x v="22"/>
    <n v="22"/>
    <x v="1"/>
    <x v="8"/>
    <x v="3"/>
  </r>
  <r>
    <n v="79788"/>
    <n v="45989411"/>
    <s v="54300896"/>
    <s v=""/>
    <s v=""/>
    <s v="Olaya"/>
    <s v="Márquez Gómez"/>
    <x v="0"/>
    <d v="1999-06-30T00:00:00"/>
    <s v="1999olayamarques@gmail.com"/>
    <s v="Calle San Sebastián de los Reyes"/>
    <x v="0"/>
    <s v="Leganés"/>
    <s v=""/>
    <n v="669441293"/>
    <s v="ES0420950526709103513914"/>
    <s v="BASKES2BXXX"/>
    <s v="Olaya Marquez Gomez"/>
    <s v="No"/>
    <x v="189"/>
    <s v=""/>
    <s v="GANAR MÚSCULO"/>
    <s v="LOCALIZACIÓN"/>
    <x v="2"/>
    <d v="2021-03-01T00:00:00"/>
    <d v="2024-12-31T00:00:00"/>
    <n v="4900"/>
    <s v="No"/>
    <n v="0"/>
    <s v="GANAR MÚSCULO"/>
    <s v="LOCALIZACIÓN"/>
    <d v="2024-12-31T00:00:00"/>
    <n v="49"/>
    <x v="3"/>
    <n v="46"/>
    <x v="0"/>
    <x v="8"/>
    <x v="5"/>
  </r>
  <r>
    <n v="79788"/>
    <n v="45987334"/>
    <s v="49143839"/>
    <s v=""/>
    <s v=""/>
    <s v="Nussair"/>
    <s v="El Morabet El Hicou"/>
    <x v="1"/>
    <d v="2007-10-01T00:00:00"/>
    <s v="nussairemh@gmail.com"/>
    <s v="Calle Alcalde Saturnino del Yerro Alonso 46 2 2B"/>
    <x v="0"/>
    <s v="Leganés"/>
    <s v=""/>
    <n v="644662966"/>
    <s v="ES7120382840993001720627"/>
    <s v="CAIXESBBXXX"/>
    <s v=""/>
    <s v="No"/>
    <x v="127"/>
    <s v=""/>
    <s v=""/>
    <s v=""/>
    <x v="2"/>
    <d v="2024-10-01T00:00:00"/>
    <d v="2024-12-31T00:00:00"/>
    <n v="4900"/>
    <s v="No"/>
    <n v="0"/>
    <s v="DESCONOCIDA"/>
    <s v="DESCONOCIDA"/>
    <d v="2024-12-31T00:00:00"/>
    <n v="49"/>
    <x v="15"/>
    <n v="15"/>
    <x v="1"/>
    <x v="9"/>
    <x v="3"/>
  </r>
  <r>
    <n v="79788"/>
    <n v="45987051"/>
    <s v="53105066"/>
    <s v=""/>
    <s v=""/>
    <s v="Nuria María"/>
    <s v="Martínez Palmero"/>
    <x v="0"/>
    <d v="1971-09-02T00:00:00"/>
    <s v="nuria.martinez0@gmail.com"/>
    <s v="Calle Aranjuez"/>
    <x v="0"/>
    <s v="Leganés"/>
    <s v=""/>
    <n v="647445545"/>
    <s v="ES3500815561070001346837"/>
    <s v="BSABESBBXXX"/>
    <s v="Nuria Maria Martinez Palmero"/>
    <s v="No"/>
    <x v="12"/>
    <s v=""/>
    <s v="GANAR MÚSCULO"/>
    <s v="LOCALIZACIÓN"/>
    <x v="2"/>
    <d v="2018-09-01T00:00:00"/>
    <d v="2024-12-31T00:00:00"/>
    <n v="4900"/>
    <s v="No"/>
    <n v="0"/>
    <s v="GANAR MÚSCULO"/>
    <s v="LOCALIZACIÓN"/>
    <d v="2024-12-31T00:00:00"/>
    <n v="49"/>
    <x v="2"/>
    <n v="76"/>
    <x v="4"/>
    <x v="5"/>
    <x v="1"/>
  </r>
  <r>
    <n v="79788"/>
    <n v="45989588"/>
    <s v="53422901"/>
    <s v=""/>
    <s v=""/>
    <s v="Nuria"/>
    <s v="Marcos Rastrollo"/>
    <x v="0"/>
    <d v="1980-08-19T00:00:00"/>
    <s v="nmarcos1980@gmail.com"/>
    <s v="Calle Torrelodones 1"/>
    <x v="0"/>
    <s v="Leganés"/>
    <s v=""/>
    <n v="659659931"/>
    <s v="ES1600494481532390011262"/>
    <s v="BSCHESMMXXX"/>
    <s v="Nuria Marcos Rastrollo"/>
    <s v="No"/>
    <x v="190"/>
    <s v=""/>
    <s v="GANAR MÚSCULO"/>
    <s v="LOCALIZACIÓN"/>
    <x v="0"/>
    <d v="2023-09-01T00:00:00"/>
    <d v="2024-12-31T00:00:00"/>
    <n v="5200"/>
    <s v="No"/>
    <n v="0"/>
    <s v="GANAR MÚSCULO"/>
    <s v="LOCALIZACIÓN"/>
    <d v="2024-12-31T00:00:00"/>
    <n v="52"/>
    <x v="25"/>
    <n v="16"/>
    <x v="1"/>
    <x v="5"/>
    <x v="3"/>
  </r>
  <r>
    <n v="79788"/>
    <n v="45988547"/>
    <s v="70242610"/>
    <s v=""/>
    <s v=""/>
    <s v="Noemi"/>
    <s v="Grande Díez"/>
    <x v="0"/>
    <d v="1980-09-03T00:00:00"/>
    <s v="noemigrandediez@hotmail.com"/>
    <s v="Calle Alcalde Alfredo de Castro 21 Po2 2ºa"/>
    <x v="0"/>
    <s v="Leganés"/>
    <s v=""/>
    <n v="636315767"/>
    <s v="ES9201826167910201515073"/>
    <s v="BBVAESMMXXX"/>
    <s v="Noemi Grande Diez"/>
    <s v="No"/>
    <x v="191"/>
    <s v=""/>
    <s v="PERDER PESO"/>
    <s v="LOCALIZACIÓN"/>
    <x v="2"/>
    <d v="2019-04-01T00:00:00"/>
    <d v="2024-12-31T00:00:00"/>
    <n v="4900"/>
    <s v="No"/>
    <n v="0"/>
    <s v="PERDER PESO"/>
    <s v="LOCALIZACIÓN"/>
    <d v="2024-12-31T00:00:00"/>
    <n v="49"/>
    <x v="25"/>
    <n v="69"/>
    <x v="4"/>
    <x v="10"/>
    <x v="6"/>
  </r>
  <r>
    <n v="79788"/>
    <n v="46822352"/>
    <s v="47300289"/>
    <s v=""/>
    <s v=""/>
    <s v="Noelia"/>
    <s v="Benitez De Gracia"/>
    <x v="0"/>
    <d v="1982-05-26T00:00:00"/>
    <s v="noelia_bdg@hotmail.es"/>
    <s v="Calle Del Alcalde Pablo Durán Y Perez Castro 25"/>
    <x v="0"/>
    <s v="Leganés"/>
    <s v=""/>
    <n v="605871703"/>
    <s v="ES3700815204170001245433"/>
    <s v="BSABESBBXXX"/>
    <s v="Noelia Benitez De Gracia"/>
    <s v="No"/>
    <x v="40"/>
    <s v=""/>
    <s v="GANAR MÚSCULO"/>
    <s v="LOCALIZACIÓN"/>
    <x v="0"/>
    <d v="2024-06-01T00:00:00"/>
    <d v="2024-12-31T00:00:00"/>
    <n v="5200"/>
    <s v="No"/>
    <n v="0"/>
    <s v="GANAR MÚSCULO"/>
    <s v="LOCALIZACIÓN"/>
    <d v="2024-12-31T00:00:00"/>
    <n v="52"/>
    <x v="0"/>
    <n v="7"/>
    <x v="2"/>
    <x v="6"/>
    <x v="2"/>
  </r>
  <r>
    <n v="79788"/>
    <n v="45987709"/>
    <s v="54336100"/>
    <s v=""/>
    <s v=""/>
    <s v="Noelia"/>
    <s v="Delgado del Carmen"/>
    <x v="0"/>
    <d v="1985-01-18T00:00:00"/>
    <s v="noeliaqueque@hotmail.com"/>
    <s v="Calle Alcalde Alfredo de Castro 28 3D"/>
    <x v="0"/>
    <s v="Leganés"/>
    <s v=""/>
    <n v="672923286"/>
    <s v="ES8620383744573000012113"/>
    <s v="CAHMESMMXXX"/>
    <s v="Noelia Delgado Del Carmen"/>
    <s v="No"/>
    <x v="192"/>
    <s v=""/>
    <s v="GANAR MÚSCULO"/>
    <s v="LOCALIZACIÓN"/>
    <x v="2"/>
    <d v="2024-06-01T00:00:00"/>
    <d v="2024-12-31T00:00:00"/>
    <n v="4900"/>
    <s v="No"/>
    <n v="0"/>
    <s v="GANAR MÚSCULO"/>
    <s v="LOCALIZACIÓN"/>
    <d v="2024-12-31T00:00:00"/>
    <n v="49"/>
    <x v="46"/>
    <n v="46"/>
    <x v="4"/>
    <x v="8"/>
    <x v="5"/>
  </r>
  <r>
    <n v="79788"/>
    <n v="45988281"/>
    <s v="53906427"/>
    <s v=""/>
    <s v=""/>
    <s v="Noelia"/>
    <s v="Gómez Vicente"/>
    <x v="0"/>
    <d v="2003-12-25T00:00:00"/>
    <s v="noeliagovi25@gmail.com"/>
    <s v="Calle San Martín de Valdeiglesias"/>
    <x v="0"/>
    <s v="Leganés"/>
    <s v=""/>
    <n v="601110063"/>
    <s v="ES4000490676082310250744"/>
    <s v="BSCHESMMXXX"/>
    <s v="Noelia Gomez Vicente"/>
    <s v="No"/>
    <x v="193"/>
    <s v=""/>
    <s v="GANAR MÚSCULO"/>
    <s v="AMIGOS O FAMILIA"/>
    <x v="0"/>
    <d v="2022-05-01T00:00:00"/>
    <d v="2024-12-31T00:00:00"/>
    <n v="5200"/>
    <s v="No"/>
    <n v="0"/>
    <s v="GANAR MÚSCULO"/>
    <s v="AMIGOS O FAMILIA"/>
    <d v="2024-12-31T00:00:00"/>
    <n v="52"/>
    <x v="10"/>
    <n v="32"/>
    <x v="1"/>
    <x v="3"/>
    <x v="0"/>
  </r>
  <r>
    <n v="79788"/>
    <n v="45989117"/>
    <s v="5403478"/>
    <s v=""/>
    <s v=""/>
    <s v="Noelia"/>
    <s v="López García"/>
    <x v="2"/>
    <d v="2006-06-03T00:00:00"/>
    <s v="noeliavindraa@gmail.com"/>
    <s v="Calle Rivas Vaciamadrid"/>
    <x v="0"/>
    <s v="Leganés"/>
    <s v=""/>
    <n v="620585063"/>
    <s v="ES7721009194152201105949"/>
    <s v="CAIXESBBXXX"/>
    <s v="Noelia Lopez Garcia"/>
    <s v="No"/>
    <x v="194"/>
    <s v=""/>
    <s v=""/>
    <s v=""/>
    <x v="2"/>
    <d v="2023-11-01T00:00:00"/>
    <d v="2024-12-31T00:00:00"/>
    <n v="4900"/>
    <s v="No"/>
    <n v="0"/>
    <s v="DESCONOCIDA"/>
    <s v="DESCONOCIDA"/>
    <d v="2024-12-31T00:00:00"/>
    <n v="49"/>
    <x v="21"/>
    <n v="14"/>
    <x v="1"/>
    <x v="4"/>
    <x v="3"/>
  </r>
  <r>
    <n v="79788"/>
    <n v="45988533"/>
    <s v="54523398"/>
    <s v=""/>
    <s v=""/>
    <s v="Noelia"/>
    <s v="Muñoz Fernández"/>
    <x v="2"/>
    <d v="2004-12-12T00:00:00"/>
    <s v="noeliamf1212@gmail.com"/>
    <s v="Calle Móstoles 14"/>
    <x v="0"/>
    <s v="Leganés"/>
    <s v=""/>
    <n v="682143851"/>
    <s v="ES1120858195840330034239"/>
    <s v="CAZRES2ZXXX"/>
    <s v="Sonia Fernandez Parada"/>
    <s v="No"/>
    <x v="195"/>
    <s v=""/>
    <s v="GANAR MÚSCULO"/>
    <s v="AMIGOS O FAMILIA"/>
    <x v="2"/>
    <d v="2019-10-01T00:00:00"/>
    <d v="2024-12-31T00:00:00"/>
    <n v="4900"/>
    <s v="No"/>
    <n v="0"/>
    <s v="GANAR MÚSCULO"/>
    <s v="AMIGOS O FAMILIA"/>
    <d v="2024-12-31T00:00:00"/>
    <n v="49"/>
    <x v="12"/>
    <n v="63"/>
    <x v="3"/>
    <x v="9"/>
    <x v="6"/>
  </r>
  <r>
    <n v="79788"/>
    <n v="48978818"/>
    <s v="53717565"/>
    <s v=""/>
    <s v=""/>
    <s v="Noelia"/>
    <s v="Tornero García"/>
    <x v="0"/>
    <d v="1996-02-21T00:00:00"/>
    <s v="noeliatg96@gmail.com"/>
    <s v="Avenida Del Conde De Barcelona 19, 3D"/>
    <x v="0"/>
    <s v="Leganés"/>
    <s v=""/>
    <n v="669562044"/>
    <s v="ES4400496720132795137086"/>
    <s v="BSCHESMMXXX"/>
    <s v=""/>
    <s v="No"/>
    <x v="9"/>
    <s v=""/>
    <s v="GANAR MÚSCULO"/>
    <s v="LOCALIZACIÓN"/>
    <x v="0"/>
    <d v="2024-11-01T00:00:00"/>
    <d v="2024-12-31T00:00:00"/>
    <n v="5200"/>
    <s v="No"/>
    <n v="0"/>
    <s v="GANAR MÚSCULO"/>
    <s v="LOCALIZACIÓN"/>
    <d v="2024-12-31T00:00:00"/>
    <n v="52"/>
    <x v="29"/>
    <n v="2"/>
    <x v="1"/>
    <x v="4"/>
    <x v="2"/>
  </r>
  <r>
    <n v="79788"/>
    <n v="45989782"/>
    <s v="51062067"/>
    <s v=""/>
    <s v=""/>
    <s v="Noe"/>
    <s v="Macías Gimeno"/>
    <x v="1"/>
    <d v="1977-05-30T00:00:00"/>
    <s v="noerugby@yahoo.es"/>
    <s v="alcalde saturnino del yierro alonso nº 21 nº 1A 1a"/>
    <x v="0"/>
    <s v="Leganés"/>
    <s v=""/>
    <n v="627249228"/>
    <s v="ES8020480886713400054454"/>
    <s v="CECAESMM048"/>
    <s v="Noe Macías Gimeno"/>
    <s v="No"/>
    <x v="159"/>
    <s v=""/>
    <s v="GANAR MÚSCULO"/>
    <s v="LOCALIZACIÓN"/>
    <x v="1"/>
    <d v="2018-07-01T00:00:00"/>
    <d v="2024-12-31T00:00:00"/>
    <n v="4300"/>
    <s v="No"/>
    <n v="0"/>
    <s v="GANAR MÚSCULO"/>
    <s v="LOCALIZACIÓN"/>
    <d v="2024-12-31T00:00:00"/>
    <n v="43"/>
    <x v="13"/>
    <n v="78"/>
    <x v="3"/>
    <x v="1"/>
    <x v="1"/>
  </r>
  <r>
    <n v="79788"/>
    <n v="48340728"/>
    <s v="559595669"/>
    <s v=""/>
    <s v=""/>
    <s v="Noa"/>
    <s v="Vázquez Muñoz"/>
    <x v="0"/>
    <d v="2011-05-17T00:00:00"/>
    <s v="m.pilarmc77@gmail.com"/>
    <s v="Calle Alcalde Pablo Durán Y Perez De Castro 25, P1, 1B"/>
    <x v="0"/>
    <s v="Leganés"/>
    <s v=""/>
    <n v="610997019"/>
    <s v="ES3801826167910201511583"/>
    <s v=""/>
    <s v=""/>
    <s v="No"/>
    <x v="196"/>
    <s v=""/>
    <s v="GANAR MÚSCULO"/>
    <s v="AMIGOS O FAMILIA"/>
    <x v="6"/>
    <d v="2024-10-01T00:00:00"/>
    <d v="2024-12-31T00:00:00"/>
    <n v="6900"/>
    <s v="No"/>
    <n v="0"/>
    <s v="GANAR MÚSCULO"/>
    <s v="AMIGOS O FAMILIA"/>
    <d v="2024-12-31T00:00:00"/>
    <n v="69"/>
    <x v="47"/>
    <n v="3"/>
    <x v="0"/>
    <x v="9"/>
    <x v="2"/>
  </r>
  <r>
    <n v="79788"/>
    <n v="48022995"/>
    <s v="9209292"/>
    <s v=""/>
    <s v=""/>
    <s v="Nikolay Alejandro"/>
    <s v="Bondarenko Cañas"/>
    <x v="1"/>
    <d v="2000-03-25T00:00:00"/>
    <s v="niko.bondarenko24@gmail.com"/>
    <s v="Plaza De San Nicasio 2, 4, IZQUIERDO"/>
    <x v="3"/>
    <s v="Leganés"/>
    <s v=""/>
    <n v="43096552"/>
    <s v="ES4821005870580200138739"/>
    <s v="CAIXESBBXXX"/>
    <s v=""/>
    <s v="No"/>
    <x v="38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14"/>
    <n v="3"/>
    <x v="4"/>
    <x v="9"/>
    <x v="2"/>
  </r>
  <r>
    <n v="79788"/>
    <n v="46859773"/>
    <s v="50031964"/>
    <s v=""/>
    <s v=""/>
    <s v="Nicolás"/>
    <s v="Jimenez Blázquez"/>
    <x v="1"/>
    <d v="1958-09-12T00:00:00"/>
    <s v="nicolas.jb@hotmail.es"/>
    <s v="Calle Algete 36"/>
    <x v="0"/>
    <s v="Leganés"/>
    <s v=""/>
    <n v="657949586"/>
    <s v="ES9021002867440110310649"/>
    <s v="CAIXESBBXXX"/>
    <s v="Nicolás Jimenez Blázquez"/>
    <s v="No"/>
    <x v="197"/>
    <s v=""/>
    <s v="SALUD"/>
    <s v="LOCALIZACIÓN"/>
    <x v="0"/>
    <d v="2024-07-01T00:00:00"/>
    <d v="2024-12-31T00:00:00"/>
    <n v="5200"/>
    <s v="No"/>
    <n v="0"/>
    <s v="SALUD"/>
    <s v="LOCALIZACIÓN"/>
    <d v="2024-12-31T00:00:00"/>
    <n v="52"/>
    <x v="35"/>
    <n v="6"/>
    <x v="1"/>
    <x v="1"/>
    <x v="2"/>
  </r>
  <r>
    <n v="79788"/>
    <n v="49078560"/>
    <s v="51802003"/>
    <s v=""/>
    <s v=""/>
    <s v="Nicolas"/>
    <s v="LLorente Fernández Calvillo"/>
    <x v="1"/>
    <d v="2007-08-26T00:00:00"/>
    <s v="drawflyx@gmail.com"/>
    <s v="Calle De Aranjuez 8, E5, 3B"/>
    <x v="0"/>
    <s v="Leganés"/>
    <s v=""/>
    <n v="663860359"/>
    <s v="ES6114650716511723709659"/>
    <s v=""/>
    <s v=""/>
    <s v="No"/>
    <x v="198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15"/>
    <n v="2"/>
    <x v="1"/>
    <x v="4"/>
    <x v="2"/>
  </r>
  <r>
    <n v="79788"/>
    <n v="45989690"/>
    <s v="54032320"/>
    <s v=""/>
    <s v=""/>
    <s v="Nerea"/>
    <s v="Cascajo García"/>
    <x v="0"/>
    <d v="1995-04-13T00:00:00"/>
    <s v="nerea.cascajo@gmail.com"/>
    <s v="Avenida Vicente Ferrer 6 P4 1A"/>
    <x v="2"/>
    <s v="Leganés"/>
    <s v=""/>
    <n v="609790520"/>
    <s v="ES9621002906131300780246"/>
    <s v="CAIXESBBXXX"/>
    <s v="Nerea Cascajo Garcia"/>
    <s v="No"/>
    <x v="199"/>
    <s v=""/>
    <s v="GANAR MÚSCULO"/>
    <s v="LOCALIZACIÓN"/>
    <x v="0"/>
    <d v="2023-04-01T00:00:00"/>
    <d v="2024-12-31T00:00:00"/>
    <n v="5200"/>
    <s v="No"/>
    <n v="0"/>
    <s v="GANAR MÚSCULO"/>
    <s v="LOCALIZACIÓN"/>
    <d v="2024-12-31T00:00:00"/>
    <n v="52"/>
    <x v="4"/>
    <n v="21"/>
    <x v="3"/>
    <x v="10"/>
    <x v="3"/>
  </r>
  <r>
    <n v="79788"/>
    <n v="45988762"/>
    <s v="53905553"/>
    <s v=""/>
    <s v=""/>
    <s v="Nerea"/>
    <s v="Domínguez Romero"/>
    <x v="0"/>
    <d v="2005-02-24T00:00:00"/>
    <s v="nereadr2005@gmail.com"/>
    <s v="Calle Mejorada del Campo 5"/>
    <x v="0"/>
    <s v="Leganés"/>
    <s v=""/>
    <n v="601075078"/>
    <s v="ES6421006826851300373520"/>
    <s v="CAIXESBBXXX"/>
    <s v="Rafaela Romero Moreno"/>
    <s v="No"/>
    <x v="200"/>
    <s v=""/>
    <s v="GANAR MÚSCULO"/>
    <s v="AMIGOS O FAMILIA"/>
    <x v="2"/>
    <d v="2022-04-01T00:00:00"/>
    <d v="2024-12-31T00:00:00"/>
    <n v="4900"/>
    <s v="No"/>
    <n v="0"/>
    <s v="GANAR MÚSCULO"/>
    <s v="AMIGOS O FAMILIA"/>
    <d v="2024-12-31T00:00:00"/>
    <n v="49"/>
    <x v="12"/>
    <n v="33"/>
    <x v="1"/>
    <x v="10"/>
    <x v="0"/>
  </r>
  <r>
    <n v="79788"/>
    <n v="45988814"/>
    <s v="54400764"/>
    <s v=""/>
    <s v=""/>
    <s v="Nerea"/>
    <s v="Muñoz Alonso"/>
    <x v="2"/>
    <d v="2007-09-06T00:00:00"/>
    <s v="neremual@gmail.com"/>
    <s v="Plaza Alcalde José Manuel Matheo Luaces 9"/>
    <x v="0"/>
    <s v="Leganés"/>
    <s v=""/>
    <n v="696315304"/>
    <s v="ES1601827277130201609487"/>
    <s v="BBVAESMMXXX"/>
    <s v="Nerea Muñoz Alonso"/>
    <s v="No"/>
    <x v="201"/>
    <s v=""/>
    <s v=""/>
    <s v=""/>
    <x v="2"/>
    <d v="2023-10-01T00:00:00"/>
    <d v="2024-12-31T00:00:00"/>
    <n v="4900"/>
    <s v="No"/>
    <n v="0"/>
    <s v="DESCONOCIDA"/>
    <s v="DESCONOCIDA"/>
    <d v="2024-12-31T00:00:00"/>
    <n v="49"/>
    <x v="15"/>
    <n v="15"/>
    <x v="0"/>
    <x v="9"/>
    <x v="3"/>
  </r>
  <r>
    <n v="79788"/>
    <n v="48334430"/>
    <s v=""/>
    <s v=""/>
    <s v=""/>
    <s v="Natividad"/>
    <s v="Herraiz Montalvo"/>
    <x v="0"/>
    <d v="1987-07-02T00:00:00"/>
    <s v="natihm_luz@hotmail.com"/>
    <s v="Avenida Del Conde De Barcelona 19"/>
    <x v="0"/>
    <s v="Leganés"/>
    <s v=""/>
    <n v="699165664"/>
    <s v="ES3001822662720201552593"/>
    <s v=""/>
    <s v=""/>
    <s v="No"/>
    <x v="196"/>
    <s v=""/>
    <s v="GANAR MÚSCULO"/>
    <s v="AMIGOS O FAMILIA"/>
    <x v="5"/>
    <d v="2024-10-01T00:00:00"/>
    <d v="2024-12-31T00:00:00"/>
    <n v="7900"/>
    <s v="No"/>
    <n v="0"/>
    <s v="GANAR MÚSCULO"/>
    <s v="AMIGOS O FAMILIA"/>
    <d v="2024-12-31T00:00:00"/>
    <n v="79"/>
    <x v="45"/>
    <n v="3"/>
    <x v="0"/>
    <x v="9"/>
    <x v="2"/>
  </r>
  <r>
    <n v="79788"/>
    <n v="45988963"/>
    <s v="51507620"/>
    <s v=""/>
    <s v=""/>
    <s v="Natalia"/>
    <s v="Chozas Nuevo"/>
    <x v="0"/>
    <d v="1997-02-27T00:00:00"/>
    <s v="n.chozasnuevo@gmail.com"/>
    <s v="Calle Alcalde Alfredo de Castro 28 1A"/>
    <x v="0"/>
    <s v="Leganés"/>
    <s v=""/>
    <n v="653806017"/>
    <s v="ES2201825322240204699040"/>
    <s v="BBVAESMMXXX"/>
    <s v="Natalia Chozas Nuevo"/>
    <s v="No"/>
    <x v="26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16"/>
    <n v="12"/>
    <x v="1"/>
    <x v="7"/>
    <x v="3"/>
  </r>
  <r>
    <n v="79788"/>
    <n v="45989521"/>
    <s v="51090382"/>
    <s v=""/>
    <s v=""/>
    <s v="Natalia"/>
    <s v="Coloma Rodríguez"/>
    <x v="0"/>
    <d v="1981-12-22T00:00:00"/>
    <s v="nataliacolo@gmail.com"/>
    <s v="Calle Alcalde Alfredo de Castro 21 6 P04 B"/>
    <x v="0"/>
    <s v="Leganés"/>
    <s v=""/>
    <n v="655786243"/>
    <s v="ES6221001655930100121787"/>
    <s v="CAIXESBBXXX"/>
    <s v="Natalia Coloma Rodriguez"/>
    <s v="No"/>
    <x v="202"/>
    <s v=""/>
    <s v="GANAR MÚSCULO"/>
    <s v="LOCALIZACIÓN"/>
    <x v="0"/>
    <d v="2024-06-01T00:00:00"/>
    <d v="2024-12-31T00:00:00"/>
    <n v="5200"/>
    <s v="No"/>
    <n v="0"/>
    <s v="GANAR MÚSCULO"/>
    <s v="LOCALIZACIÓN"/>
    <d v="2024-12-31T00:00:00"/>
    <n v="52"/>
    <x v="0"/>
    <n v="78"/>
    <x v="6"/>
    <x v="1"/>
    <x v="1"/>
  </r>
  <r>
    <n v="79788"/>
    <n v="45989649"/>
    <s v="5329472"/>
    <s v=""/>
    <s v=""/>
    <s v="Natalia"/>
    <s v="Martín de la Sierra Romero"/>
    <x v="0"/>
    <d v="2002-11-23T00:00:00"/>
    <s v="nataliamartindelasierra010@gmail.com"/>
    <s v="Calle Colmenar Viejo 72"/>
    <x v="0"/>
    <s v="Leganés"/>
    <s v=""/>
    <n v="639262626"/>
    <s v="ES1721003921300100354115"/>
    <s v="CAIXESBBXXX"/>
    <s v="Gema Romero Garcia"/>
    <s v="No"/>
    <x v="203"/>
    <s v=""/>
    <s v="GANAR MÚSCULO"/>
    <s v="AMIGOS O FAMILIA"/>
    <x v="3"/>
    <d v="2024-09-01T00:00:00"/>
    <d v="2024-12-31T00:00:00"/>
    <n v="3900"/>
    <s v="No"/>
    <n v="0"/>
    <s v="GANAR MÚSCULO"/>
    <s v="AMIGOS O FAMILIA"/>
    <d v="2024-12-31T00:00:00"/>
    <n v="39"/>
    <x v="27"/>
    <n v="71"/>
    <x v="4"/>
    <x v="2"/>
    <x v="6"/>
  </r>
  <r>
    <n v="79788"/>
    <n v="45987249"/>
    <s v="54242653"/>
    <s v=""/>
    <s v=""/>
    <s v="Natalia"/>
    <s v="Villa Cabanillas"/>
    <x v="0"/>
    <d v="2006-09-26T00:00:00"/>
    <s v="nvillacabanillas@gmail.com"/>
    <s v="Calle Aranjuez 8"/>
    <x v="0"/>
    <s v="Leganés"/>
    <s v=""/>
    <n v="699505990"/>
    <s v="ES8101826167940201502417"/>
    <s v="BBVAESMMXXX"/>
    <s v="David Villa Lopez"/>
    <s v="No"/>
    <x v="204"/>
    <s v=""/>
    <s v="PERDER PESO"/>
    <s v="AMIGOS O FAMILIA"/>
    <x v="2"/>
    <d v="2024-07-01T00:00:00"/>
    <d v="2024-12-31T00:00:00"/>
    <n v="4900"/>
    <s v="No"/>
    <n v="0"/>
    <s v="PERDER PESO"/>
    <s v="AMIGOS O FAMILIA"/>
    <d v="2024-12-31T00:00:00"/>
    <n v="49"/>
    <x v="21"/>
    <n v="75"/>
    <x v="1"/>
    <x v="9"/>
    <x v="1"/>
  </r>
  <r>
    <n v="79788"/>
    <n v="45987177"/>
    <s v="70742035"/>
    <s v=""/>
    <s v=""/>
    <s v="Nalsy Yoselin"/>
    <s v="Rosero Gómez"/>
    <x v="2"/>
    <d v="1994-10-30T00:00:00"/>
    <s v="escor-dan013@hotmail.com"/>
    <s v="Calle Velázquez N3 Portal 9 3"/>
    <x v="2"/>
    <s v="Leganés"/>
    <s v=""/>
    <n v="667098359"/>
    <s v="ES2521003862320100607665"/>
    <s v="CAIXESBBXXX"/>
    <s v="Nalsy Yoselin Rosero Gomez"/>
    <s v="No"/>
    <x v="205"/>
    <s v=""/>
    <s v="GANAR MÚSCULO"/>
    <s v="LOCALIZACIÓN"/>
    <x v="0"/>
    <d v="2024-06-01T00:00:00"/>
    <d v="2024-12-31T00:00:00"/>
    <n v="5200"/>
    <s v="No"/>
    <n v="0"/>
    <s v="GANAR MÚSCULO"/>
    <s v="LOCALIZACIÓN"/>
    <d v="2024-12-31T00:00:00"/>
    <n v="52"/>
    <x v="6"/>
    <n v="24"/>
    <x v="3"/>
    <x v="7"/>
    <x v="0"/>
  </r>
  <r>
    <n v="79788"/>
    <n v="45987924"/>
    <s v="47587464"/>
    <s v=""/>
    <s v=""/>
    <s v="Naiara"/>
    <s v="García García"/>
    <x v="0"/>
    <d v="2004-01-23T00:00:00"/>
    <s v="ngarciaantanes@gmail.com"/>
    <s v="Calle Alcalde Saturnino del Yerro Alonso 46"/>
    <x v="0"/>
    <s v="Leganés"/>
    <s v=""/>
    <n v="722231685"/>
    <s v="ES1421006826831300153455"/>
    <s v="CAIXESBBXXX"/>
    <s v="Cecilia Garcia Lopez"/>
    <s v="No"/>
    <x v="206"/>
    <s v=""/>
    <s v="GANAR MÚSCULO"/>
    <s v="AMIGOS O FAMILIA"/>
    <x v="2"/>
    <d v="2024-03-01T00:00:00"/>
    <d v="2024-12-31T00:00:00"/>
    <n v="4900"/>
    <s v="No"/>
    <n v="0"/>
    <s v="GANAR MÚSCULO"/>
    <s v="AMIGOS O FAMILIA"/>
    <d v="2024-12-31T00:00:00"/>
    <n v="49"/>
    <x v="10"/>
    <n v="10"/>
    <x v="1"/>
    <x v="8"/>
    <x v="2"/>
  </r>
  <r>
    <n v="79788"/>
    <n v="45988028"/>
    <s v="4159809"/>
    <s v=""/>
    <s v=""/>
    <s v="Nadir"/>
    <s v="El Mokaddim"/>
    <x v="1"/>
    <d v="2001-12-18T00:00:00"/>
    <s v="nelmokaddim@gmail.com"/>
    <s v="Calle Valdemoro 7"/>
    <x v="5"/>
    <s v="Leganés"/>
    <s v=""/>
    <n v="631571040"/>
    <s v="ES7621006826821300249194"/>
    <s v="CAIXESBBXXX"/>
    <s v="Nadir El Mokaddim"/>
    <s v="No"/>
    <x v="207"/>
    <s v=""/>
    <s v="GANAR MÚSCULO"/>
    <s v="AMIGOS O FAMILIA"/>
    <x v="2"/>
    <d v="2024-12-01T00:00:00"/>
    <d v="2024-12-31T00:00:00"/>
    <n v="4900"/>
    <s v="No"/>
    <n v="0"/>
    <s v="GANAR MÚSCULO"/>
    <s v="AMIGOS O FAMILIA"/>
    <d v="2024-12-31T00:00:00"/>
    <n v="49"/>
    <x v="27"/>
    <n v="35"/>
    <x v="3"/>
    <x v="2"/>
    <x v="0"/>
  </r>
  <r>
    <n v="79788"/>
    <n v="45989019"/>
    <s v="8014215"/>
    <s v=""/>
    <s v=""/>
    <s v="Mudassar"/>
    <s v="Iqbal"/>
    <x v="1"/>
    <d v="1979-06-20T00:00:00"/>
    <s v="mudassarsab@hotmail.com"/>
    <s v="Calle Comunidad de Madrid 13 2B"/>
    <x v="18"/>
    <s v="Fuenlabrada"/>
    <s v=""/>
    <n v="673987685"/>
    <s v="ES4021037795510030010811"/>
    <s v="UCJAES2MXXX"/>
    <s v="Mudassar Iobal"/>
    <s v="No"/>
    <x v="208"/>
    <s v=""/>
    <s v="GANAR MÚSCULO"/>
    <s v="LOCALIZACIÓN"/>
    <x v="0"/>
    <d v="2024-10-01T00:00:00"/>
    <d v="2024-12-31T00:00:00"/>
    <n v="5200"/>
    <s v="No"/>
    <n v="0"/>
    <s v="GANAR MÚSCULO"/>
    <s v="LOCALIZACIÓN"/>
    <d v="2024-12-31T00:00:00"/>
    <n v="52"/>
    <x v="28"/>
    <n v="16"/>
    <x v="0"/>
    <x v="5"/>
    <x v="3"/>
  </r>
  <r>
    <n v="79788"/>
    <n v="45988423"/>
    <s v="52508232"/>
    <s v=""/>
    <s v=""/>
    <s v="Montserrat"/>
    <s v="Flores Sánchez"/>
    <x v="0"/>
    <d v="1972-07-13T00:00:00"/>
    <s v="monflor72@gmail.com"/>
    <s v="Calle Navalcarnero"/>
    <x v="0"/>
    <s v="Leganés"/>
    <s v=""/>
    <n v="610077810"/>
    <s v="ES2800494115112014071335"/>
    <s v="BSCHESMMXXX"/>
    <s v="Montserrat Flores Sanchez"/>
    <s v="No"/>
    <x v="209"/>
    <s v=""/>
    <s v="PERDER PESO"/>
    <s v="LOCALIZACIÓN"/>
    <x v="5"/>
    <d v="2019-10-01T00:00:00"/>
    <d v="2024-12-31T00:00:00"/>
    <n v="7900"/>
    <s v="No"/>
    <n v="0"/>
    <s v="PERDER PESO"/>
    <s v="LOCALIZACIÓN"/>
    <d v="2024-12-31T00:00:00"/>
    <n v="79"/>
    <x v="40"/>
    <n v="63"/>
    <x v="4"/>
    <x v="9"/>
    <x v="6"/>
  </r>
  <r>
    <n v="79788"/>
    <n v="45988951"/>
    <s v="50180191"/>
    <s v=""/>
    <s v=""/>
    <s v="Montserrat"/>
    <s v="Vega Cruz"/>
    <x v="0"/>
    <d v="1969-02-05T00:00:00"/>
    <s v="monsevegacruz@yahoo.es"/>
    <s v="Calle Ciempozuelos"/>
    <x v="0"/>
    <s v="Leganés"/>
    <s v=""/>
    <n v="650616518"/>
    <s v="ES9420859733960330178939"/>
    <s v="CAZRES2ZXXX"/>
    <s v="Montserrat Vega Cruz"/>
    <s v="No"/>
    <x v="210"/>
    <s v=""/>
    <s v="SALUD"/>
    <s v="LOCALIZACIÓN"/>
    <x v="0"/>
    <d v="2021-09-01T00:00:00"/>
    <d v="2024-12-31T00:00:00"/>
    <n v="5200"/>
    <s v="No"/>
    <n v="0"/>
    <s v="SALUD"/>
    <s v="LOCALIZACIÓN"/>
    <d v="2024-12-31T00:00:00"/>
    <n v="52"/>
    <x v="44"/>
    <n v="40"/>
    <x v="4"/>
    <x v="5"/>
    <x v="5"/>
  </r>
  <r>
    <n v="79788"/>
    <n v="45989270"/>
    <s v="2227832"/>
    <s v=""/>
    <s v=""/>
    <s v="Montse"/>
    <s v="Domínguez Gómez"/>
    <x v="0"/>
    <d v="1968-07-31T00:00:00"/>
    <s v="montse-dg@hotmail.es"/>
    <s v="Calle Manzanares El Real 44"/>
    <x v="0"/>
    <s v="Leganés"/>
    <s v=""/>
    <n v="636595144"/>
    <s v="ES9120382753603000003711"/>
    <s v="CAHMESMMXXX"/>
    <s v="Montse Dominguez Gomez"/>
    <s v="No"/>
    <x v="211"/>
    <s v=""/>
    <s v="SALUD"/>
    <s v="LOCALIZACIÓN"/>
    <x v="2"/>
    <d v="2019-10-01T00:00:00"/>
    <d v="2024-12-31T00:00:00"/>
    <n v="4900"/>
    <s v="No"/>
    <n v="0"/>
    <s v="SALUD"/>
    <s v="LOCALIZACIÓN"/>
    <d v="2024-12-31T00:00:00"/>
    <n v="49"/>
    <x v="36"/>
    <n v="63"/>
    <x v="2"/>
    <x v="9"/>
    <x v="6"/>
  </r>
  <r>
    <n v="79788"/>
    <n v="45989514"/>
    <s v="53445162"/>
    <s v=""/>
    <s v=""/>
    <s v="Montse"/>
    <s v="Gil Asenjo"/>
    <x v="0"/>
    <d v="1981-09-19T00:00:00"/>
    <s v="monseasenjo@hotmail.com"/>
    <s v="Calle Alcalde Pedro González González 11"/>
    <x v="0"/>
    <s v="Leganés"/>
    <s v=""/>
    <n v="620915368"/>
    <s v="ES7621030509850010003379"/>
    <s v="UCJAES2MXXX"/>
    <s v="Montse Gil Asenjo"/>
    <s v="No"/>
    <x v="212"/>
    <s v=""/>
    <s v="PERDER PESO"/>
    <s v="AMIGOS O FAMILIA"/>
    <x v="0"/>
    <d v="2023-02-01T00:00:00"/>
    <d v="2024-12-31T00:00:00"/>
    <n v="5200"/>
    <s v="No"/>
    <n v="0"/>
    <s v="PERDER PESO"/>
    <s v="AMIGOS O FAMILIA"/>
    <d v="2024-12-31T00:00:00"/>
    <n v="52"/>
    <x v="19"/>
    <n v="23"/>
    <x v="1"/>
    <x v="2"/>
    <x v="3"/>
  </r>
  <r>
    <n v="79788"/>
    <n v="48402402"/>
    <s v="53906165"/>
    <s v=""/>
    <s v=""/>
    <s v="Mónica"/>
    <s v="Crespo Romero"/>
    <x v="0"/>
    <d v="2004-03-25T00:00:00"/>
    <s v="monicacresporomero@gmail.com"/>
    <s v="Calle De Velilla De San Antonio 27"/>
    <x v="0"/>
    <s v="Leganés"/>
    <s v=""/>
    <n v="646176751"/>
    <s v="ES9700496718022990087759"/>
    <s v=""/>
    <s v=""/>
    <s v="No"/>
    <x v="121"/>
    <s v=""/>
    <s v="GANAR MÚSCULO"/>
    <s v="LOCALIZACIÓN"/>
    <x v="0"/>
    <d v="2024-10-01T00:00:00"/>
    <d v="2024-12-31T00:00:00"/>
    <n v="5200"/>
    <s v="No"/>
    <n v="0"/>
    <s v="GANAR MÚSCULO"/>
    <s v="LOCALIZACIÓN"/>
    <d v="2024-12-31T00:00:00"/>
    <n v="52"/>
    <x v="10"/>
    <n v="3"/>
    <x v="1"/>
    <x v="9"/>
    <x v="2"/>
  </r>
  <r>
    <n v="79788"/>
    <n v="45989250"/>
    <s v="25694892"/>
    <s v=""/>
    <s v=""/>
    <s v="Mónica"/>
    <s v="García Asenjo"/>
    <x v="0"/>
    <d v="1974-09-11T00:00:00"/>
    <s v="mgarciaasenjo74@gmail.com"/>
    <s v="Calle Majadahonda 7"/>
    <x v="0"/>
    <s v="Leganés"/>
    <s v=""/>
    <n v="639046711"/>
    <s v="ES9801286009310100001387"/>
    <s v="BKBKESMMXXX"/>
    <s v="Monica Garcia Asenjo"/>
    <s v="No"/>
    <x v="213"/>
    <s v=""/>
    <s v="GANAR MÚSCULO"/>
    <s v="LOCALIZACIÓN"/>
    <x v="5"/>
    <d v="2019-06-01T00:00:00"/>
    <d v="2024-12-31T00:00:00"/>
    <n v="7900"/>
    <s v="No"/>
    <n v="0"/>
    <s v="GANAR MÚSCULO"/>
    <s v="LOCALIZACIÓN"/>
    <d v="2024-12-31T00:00:00"/>
    <n v="79"/>
    <x v="34"/>
    <n v="67"/>
    <x v="2"/>
    <x v="6"/>
    <x v="6"/>
  </r>
  <r>
    <n v="79788"/>
    <n v="45987704"/>
    <s v="10930750"/>
    <s v=""/>
    <s v=""/>
    <s v="Mónica"/>
    <s v="Mateo Pérez"/>
    <x v="0"/>
    <d v="1975-06-11T00:00:00"/>
    <s v="monica_mateoperez@elcorteingles.es"/>
    <s v="Calle Torrelodones 19"/>
    <x v="0"/>
    <s v="Leganés"/>
    <s v=""/>
    <n v="659540245"/>
    <s v="ES6001821932480201610584"/>
    <s v="BBVAESMMXXX"/>
    <s v="Mónica Mateo Pérez"/>
    <s v="No"/>
    <x v="44"/>
    <s v=""/>
    <s v="SALUD"/>
    <s v="LOCALIZACIÓN"/>
    <x v="1"/>
    <d v="2018-07-01T00:00:00"/>
    <d v="2024-12-31T00:00:00"/>
    <n v="4300"/>
    <s v="No"/>
    <n v="0"/>
    <s v="SALUD"/>
    <s v="LOCALIZACIÓN"/>
    <d v="2024-12-31T00:00:00"/>
    <n v="43"/>
    <x v="22"/>
    <n v="78"/>
    <x v="2"/>
    <x v="1"/>
    <x v="1"/>
  </r>
  <r>
    <n v="79788"/>
    <n v="45987930"/>
    <s v="53101353"/>
    <s v=""/>
    <s v=""/>
    <s v="Mónica"/>
    <s v="Toledo Delgado"/>
    <x v="2"/>
    <d v="1976-11-26T00:00:00"/>
    <s v="monicatoledodelgado@gmail.com"/>
    <s v="Calle Alcobendas 20"/>
    <x v="0"/>
    <s v="Leganés"/>
    <s v=""/>
    <n v="633803903"/>
    <s v="ES1201826167980201587465"/>
    <s v="BBVAESMMXXX"/>
    <s v="Miguel Angel Peinado Martin Loeches"/>
    <s v="No"/>
    <x v="214"/>
    <s v=""/>
    <s v=""/>
    <s v=""/>
    <x v="6"/>
    <d v="2024-06-01T00:00:00"/>
    <d v="2024-12-31T00:00:00"/>
    <n v="6900"/>
    <s v="No"/>
    <n v="0"/>
    <s v="DESCONOCIDA"/>
    <s v="DESCONOCIDA"/>
    <d v="2024-12-31T00:00:00"/>
    <n v="69"/>
    <x v="23"/>
    <n v="65"/>
    <x v="1"/>
    <x v="11"/>
    <x v="6"/>
  </r>
  <r>
    <n v="79788"/>
    <n v="47116106"/>
    <s v="55004317"/>
    <s v=""/>
    <s v=""/>
    <s v="Mohamed Abarkach"/>
    <s v="El Yahyaoui"/>
    <x v="1"/>
    <d v="2006-07-14T00:00:00"/>
    <s v="mohamedabarkach11@gmail.com"/>
    <s v="Calle Valdemoro 5, 4D"/>
    <x v="0"/>
    <s v="Leganés"/>
    <s v=""/>
    <n v="672475062"/>
    <s v="ES6421006826811300291945"/>
    <s v="CAIXESBBXXX"/>
    <s v="Mohamed Abarkach"/>
    <s v="No"/>
    <x v="215"/>
    <s v=""/>
    <s v="GANAR MÚSCULO"/>
    <s v="AMIGOS O FAMILIA"/>
    <x v="3"/>
    <d v="2024-07-01T00:00:00"/>
    <d v="2024-12-31T00:00:00"/>
    <n v="3900"/>
    <s v="No"/>
    <n v="0"/>
    <s v="GANAR MÚSCULO"/>
    <s v="AMIGOS O FAMILIA"/>
    <d v="2024-12-31T00:00:00"/>
    <n v="39"/>
    <x v="21"/>
    <n v="6"/>
    <x v="4"/>
    <x v="1"/>
    <x v="2"/>
  </r>
  <r>
    <n v="79788"/>
    <n v="48117157"/>
    <s v="52029293"/>
    <s v=""/>
    <s v=""/>
    <s v="Mohamed"/>
    <s v="Chakiri El Hannaoui"/>
    <x v="1"/>
    <d v="1994-12-25T00:00:00"/>
    <s v="mohamedchakirielhannaoui@gmail.com"/>
    <s v="Avenida De Carmen Martín Gaite 55, E1, 4D"/>
    <x v="13"/>
    <s v="Leganés"/>
    <s v=""/>
    <n v="613581897"/>
    <s v="ES0900495193232616083676"/>
    <s v="BSCHESMMXXX"/>
    <s v=""/>
    <s v="No"/>
    <x v="64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4"/>
    <n v="3"/>
    <x v="1"/>
    <x v="9"/>
    <x v="2"/>
  </r>
  <r>
    <n v="79788"/>
    <n v="45989863"/>
    <s v="3685478"/>
    <s v=""/>
    <s v=""/>
    <s v="Mohamed"/>
    <s v="El Yahyaqui"/>
    <x v="2"/>
    <d v="1996-10-31T00:00:00"/>
    <s v="mohamedelyahyaoui1996@gmail.com"/>
    <s v="Calle Duquesa de Tamames 9 BAJO B"/>
    <x v="19"/>
    <s v="Madrid"/>
    <s v=""/>
    <n v="617648052"/>
    <s v="ES1001826167990201530513"/>
    <s v="BBVAESMMXXX"/>
    <s v="Mohamed El Yahyaqui"/>
    <s v="No"/>
    <x v="216"/>
    <s v=""/>
    <s v=""/>
    <s v=""/>
    <x v="2"/>
    <d v="2024-06-01T00:00:00"/>
    <d v="2024-12-31T00:00:00"/>
    <n v="4900"/>
    <s v="No"/>
    <n v="0"/>
    <s v="DESCONOCIDA"/>
    <s v="DESCONOCIDA"/>
    <d v="2024-12-31T00:00:00"/>
    <n v="49"/>
    <x v="29"/>
    <n v="4"/>
    <x v="4"/>
    <x v="5"/>
    <x v="2"/>
  </r>
  <r>
    <n v="79788"/>
    <n v="45989058"/>
    <s v="9186801"/>
    <s v=""/>
    <s v=""/>
    <s v="Mohamed"/>
    <s v="Sorroukh"/>
    <x v="1"/>
    <d v="1984-05-24T00:00:00"/>
    <s v="mohamed.sorroukh@gmail.com"/>
    <s v="Calle Alcalde Saturnino del Yerro Alonso"/>
    <x v="0"/>
    <s v="Leganés"/>
    <s v=""/>
    <n v="608829664"/>
    <s v="ES7120382840993001720627"/>
    <s v="CAHMESMMXXX"/>
    <s v="Mohamed Sorroukh"/>
    <s v="No"/>
    <x v="217"/>
    <s v=""/>
    <s v="GANAR MÚSCULO"/>
    <s v="LOCALIZACIÓN"/>
    <x v="2"/>
    <d v="2018-12-01T00:00:00"/>
    <d v="2024-12-31T00:00:00"/>
    <n v="4900"/>
    <s v="No"/>
    <n v="0"/>
    <s v="GANAR MÚSCULO"/>
    <s v="LOCALIZACIÓN"/>
    <d v="2024-12-31T00:00:00"/>
    <n v="49"/>
    <x v="32"/>
    <n v="73"/>
    <x v="3"/>
    <x v="0"/>
    <x v="1"/>
  </r>
  <r>
    <n v="79788"/>
    <n v="45989217"/>
    <s v="50759782"/>
    <s v=""/>
    <s v=""/>
    <s v="Mirta Erlinda"/>
    <s v="Vásquez Llanos"/>
    <x v="0"/>
    <d v="1966-02-05T00:00:00"/>
    <s v="mirtavll84@hotmail.com"/>
    <s v="Calle Griñón 5"/>
    <x v="0"/>
    <s v="Leganés"/>
    <s v=""/>
    <n v="655934979"/>
    <s v="ES1701820957150202104239"/>
    <s v="BBVAESMMXXX"/>
    <s v="Mirta Erlinda Vasquez Llanos"/>
    <s v="No"/>
    <x v="218"/>
    <s v=""/>
    <s v="SALUD"/>
    <s v="AMIGOS O FAMILIA"/>
    <x v="5"/>
    <d v="2021-03-01T00:00:00"/>
    <d v="2024-12-31T00:00:00"/>
    <n v="7900"/>
    <s v="No"/>
    <n v="0"/>
    <s v="SALUD"/>
    <s v="AMIGOS O FAMILIA"/>
    <d v="2024-12-31T00:00:00"/>
    <n v="79"/>
    <x v="48"/>
    <n v="46"/>
    <x v="1"/>
    <x v="8"/>
    <x v="5"/>
  </r>
  <r>
    <n v="79788"/>
    <n v="45989281"/>
    <s v="49005735"/>
    <s v=""/>
    <s v=""/>
    <s v="Miriam"/>
    <s v="Bravo Diezma"/>
    <x v="0"/>
    <d v="1981-07-14T00:00:00"/>
    <s v="miriambravodiezma@gmail.com"/>
    <s v="Calle Alcalde Saturnino del Yerro Alonso N32 2B"/>
    <x v="0"/>
    <s v="Leganés"/>
    <s v=""/>
    <n v="609043204"/>
    <s v="ES9121006826861300226612"/>
    <s v="CAIXESBBXXX"/>
    <s v="Miriam Bravo Diezma"/>
    <s v="No"/>
    <x v="219"/>
    <s v=""/>
    <s v="GANAR MÚSCULO"/>
    <s v="LOCALIZACIÓN"/>
    <x v="2"/>
    <d v="2022-06-01T00:00:00"/>
    <d v="2024-12-31T00:00:00"/>
    <n v="4900"/>
    <s v="No"/>
    <n v="0"/>
    <s v="GANAR MÚSCULO"/>
    <s v="LOCALIZACIÓN"/>
    <d v="2024-12-31T00:00:00"/>
    <n v="49"/>
    <x v="19"/>
    <n v="31"/>
    <x v="4"/>
    <x v="6"/>
    <x v="0"/>
  </r>
  <r>
    <n v="79788"/>
    <n v="45987600"/>
    <s v="53900188"/>
    <s v=""/>
    <s v=""/>
    <s v="Miriam"/>
    <s v="Iglesias Chaves"/>
    <x v="0"/>
    <d v="2003-06-01T00:00:00"/>
    <s v="miriamic2003@gmail.com"/>
    <s v="Calle Colmenarejo 8"/>
    <x v="0"/>
    <s v="Leganés"/>
    <s v=""/>
    <n v="607678205"/>
    <s v="ES0820858007850330380137"/>
    <s v="CAZRES2ZXXX"/>
    <s v="Miriam Iglesias Chaves"/>
    <s v="No"/>
    <x v="0"/>
    <s v=""/>
    <s v="PERDER PESO"/>
    <s v="LOCALIZACIÓN"/>
    <x v="2"/>
    <d v="2022-12-01T00:00:00"/>
    <d v="2024-12-31T00:00:00"/>
    <n v="4900"/>
    <s v="No"/>
    <n v="0"/>
    <s v="PERDER PESO"/>
    <s v="LOCALIZACIÓN"/>
    <d v="2024-12-31T00:00:00"/>
    <n v="49"/>
    <x v="37"/>
    <n v="25"/>
    <x v="0"/>
    <x v="0"/>
    <x v="0"/>
  </r>
  <r>
    <n v="79788"/>
    <n v="45988260"/>
    <s v="54399548"/>
    <s v=""/>
    <s v=""/>
    <s v="Miriam"/>
    <s v="Martínez Escarpa"/>
    <x v="0"/>
    <d v="2004-03-01T00:00:00"/>
    <s v="escaarpa@gmail.com"/>
    <s v="Calle Rivas Vaciamadrid 35"/>
    <x v="0"/>
    <s v="Leganés"/>
    <s v=""/>
    <n v="639974733"/>
    <s v="ES5800494481522410008754"/>
    <s v="BSCHESMMXXX"/>
    <s v="Miriam Martinez Escarpa"/>
    <s v="No"/>
    <x v="127"/>
    <s v=""/>
    <s v="GANAR MÚSCULO"/>
    <s v="AMIGOS O FAMILIA"/>
    <x v="2"/>
    <d v="2023-10-01T00:00:00"/>
    <d v="2024-12-31T00:00:00"/>
    <n v="4900"/>
    <s v="No"/>
    <n v="0"/>
    <s v="GANAR MÚSCULO"/>
    <s v="AMIGOS O FAMILIA"/>
    <d v="2024-12-31T00:00:00"/>
    <n v="49"/>
    <x v="10"/>
    <n v="15"/>
    <x v="1"/>
    <x v="9"/>
    <x v="3"/>
  </r>
  <r>
    <n v="79788"/>
    <n v="45988753"/>
    <s v="46924980"/>
    <s v=""/>
    <s v=""/>
    <s v="Miriam"/>
    <s v="Montoya Asperilla"/>
    <x v="0"/>
    <d v="1979-02-27T00:00:00"/>
    <s v="polimyri@gmail.com"/>
    <s v="Calle Alcalde Saturnino del Yerro Alonso 21"/>
    <x v="0"/>
    <s v="Leganés"/>
    <s v=""/>
    <n v="667627602"/>
    <s v="ES3501826167970201585742"/>
    <s v="BBVAESMMXXX"/>
    <s v="Miriam Montoya Asperilla"/>
    <s v="No"/>
    <x v="211"/>
    <s v=""/>
    <s v="GANAR MÚSCULO"/>
    <s v="AMIGOS O FAMILIA"/>
    <x v="0"/>
    <d v="2024-11-01T00:00:00"/>
    <d v="2024-12-31T00:00:00"/>
    <n v="5200"/>
    <s v="No"/>
    <n v="0"/>
    <s v="GANAR MÚSCULO"/>
    <s v="AMIGOS O FAMILIA"/>
    <d v="2024-12-31T00:00:00"/>
    <n v="52"/>
    <x v="28"/>
    <n v="63"/>
    <x v="2"/>
    <x v="9"/>
    <x v="6"/>
  </r>
  <r>
    <n v="79788"/>
    <n v="45987945"/>
    <s v="52377874"/>
    <s v=""/>
    <s v=""/>
    <s v="Milagrosa"/>
    <s v="Rodríguez Pecho"/>
    <x v="0"/>
    <d v="1979-11-03T00:00:00"/>
    <s v="xmilagrosax@hotmail.com"/>
    <s v="Calle Alcobendas 8 Bajo A"/>
    <x v="0"/>
    <s v="Leganés"/>
    <s v=""/>
    <n v="625166133"/>
    <s v="ES9721000079890201708519"/>
    <s v="CAIXESBBXXX"/>
    <s v="Milagrosa Rodriguez Pecho"/>
    <s v="No"/>
    <x v="220"/>
    <s v=""/>
    <s v="SALUD"/>
    <s v="AMIGOS O FAMILIA"/>
    <x v="0"/>
    <d v="2018-12-01T00:00:00"/>
    <d v="2024-12-31T00:00:00"/>
    <n v="5200"/>
    <s v="No"/>
    <n v="0"/>
    <s v="SALUD"/>
    <s v="AMIGOS O FAMILIA"/>
    <d v="2024-12-31T00:00:00"/>
    <n v="52"/>
    <x v="28"/>
    <n v="73"/>
    <x v="2"/>
    <x v="0"/>
    <x v="1"/>
  </r>
  <r>
    <n v="79788"/>
    <n v="45988023"/>
    <s v="47319405"/>
    <s v=""/>
    <s v=""/>
    <s v="Miguel Ángel"/>
    <s v="Cano Morcillo"/>
    <x v="1"/>
    <d v="1998-02-08T00:00:00"/>
    <s v="miguelangelcanomorcillo@gmail.com"/>
    <s v="isla de pascua nº 6"/>
    <x v="20"/>
    <s v="Getafe"/>
    <s v=""/>
    <n v="691247685"/>
    <s v="ES6214650100941750391606"/>
    <s v="INGDESMMXXX"/>
    <s v="Miguel Angel Cano Morcillo"/>
    <s v="No"/>
    <x v="221"/>
    <s v=""/>
    <s v="GANAR MÚSCULO"/>
    <s v="LOCALIZACIÓN"/>
    <x v="2"/>
    <d v="2022-11-01T00:00:00"/>
    <d v="2024-12-31T00:00:00"/>
    <n v="4900"/>
    <s v="No"/>
    <n v="0"/>
    <s v="GANAR MÚSCULO"/>
    <s v="LOCALIZACIÓN"/>
    <d v="2024-12-31T00:00:00"/>
    <n v="49"/>
    <x v="20"/>
    <n v="26"/>
    <x v="1"/>
    <x v="4"/>
    <x v="0"/>
  </r>
  <r>
    <n v="79788"/>
    <n v="45988590"/>
    <s v="54406678"/>
    <s v=""/>
    <s v=""/>
    <s v="Miguel Ángel"/>
    <s v="Flores López"/>
    <x v="1"/>
    <d v="2006-03-19T00:00:00"/>
    <s v="mfloreslopez4444@gmail.com"/>
    <s v="Calle Navalcarnero 25"/>
    <x v="0"/>
    <s v="Leganés"/>
    <s v=""/>
    <n v="644949424"/>
    <s v="ES5621006826821300184952"/>
    <s v="CAIXESBBXXX"/>
    <s v="Miguel Angel Flores Lopez"/>
    <s v="No"/>
    <x v="222"/>
    <s v=""/>
    <s v="GANAR MÚSCULO"/>
    <s v="AMIGOS O FAMILIA"/>
    <x v="0"/>
    <d v="2024-07-01T00:00:00"/>
    <d v="2024-12-31T00:00:00"/>
    <n v="5200"/>
    <s v="No"/>
    <n v="0"/>
    <s v="GANAR MÚSCULO"/>
    <s v="AMIGOS O FAMILIA"/>
    <d v="2024-12-31T00:00:00"/>
    <n v="52"/>
    <x v="21"/>
    <n v="13"/>
    <x v="2"/>
    <x v="0"/>
    <x v="3"/>
  </r>
  <r>
    <n v="79788"/>
    <n v="45986993"/>
    <s v="8932031"/>
    <s v=""/>
    <s v=""/>
    <s v="Miguel Ángel"/>
    <s v="López Aguilera"/>
    <x v="1"/>
    <d v="1974-08-21T00:00:00"/>
    <s v="miguelinjck@gmail.com"/>
    <s v="Calle León Felipe 19 3º1"/>
    <x v="0"/>
    <s v="Leganés"/>
    <s v=""/>
    <n v="626819812"/>
    <s v="ES4021002211990200811808"/>
    <s v="CAIXESBBXXX"/>
    <s v="Miguel Angel Lopez Aguilera"/>
    <s v="No"/>
    <x v="223"/>
    <s v=""/>
    <s v="GANAR MÚSCULO"/>
    <s v="AMIGOS O FAMILIA"/>
    <x v="0"/>
    <d v="2023-10-01T00:00:00"/>
    <d v="2024-12-31T00:00:00"/>
    <n v="5200"/>
    <s v="No"/>
    <n v="0"/>
    <s v="GANAR MÚSCULO"/>
    <s v="AMIGOS O FAMILIA"/>
    <d v="2024-12-31T00:00:00"/>
    <n v="52"/>
    <x v="34"/>
    <n v="15"/>
    <x v="1"/>
    <x v="9"/>
    <x v="3"/>
  </r>
  <r>
    <n v="79788"/>
    <n v="45989312"/>
    <s v="2545511"/>
    <s v=""/>
    <s v=""/>
    <s v="Miguel Ángel"/>
    <s v="Martín Regidor"/>
    <x v="1"/>
    <d v="1976-02-26T00:00:00"/>
    <s v="mulegan@hotmail.com"/>
    <s v="Calle Torrejón de Ardoz"/>
    <x v="0"/>
    <s v="Leganés"/>
    <s v=""/>
    <n v="686149112"/>
    <s v="ES1600490390722291888309"/>
    <s v="BSCHESMMXXX"/>
    <s v="Miguel Angel Martin Regidor"/>
    <s v="No"/>
    <x v="224"/>
    <s v=""/>
    <s v="SALUD"/>
    <s v="LOCALIZACIÓN"/>
    <x v="0"/>
    <d v="2021-10-01T00:00:00"/>
    <d v="2024-12-31T00:00:00"/>
    <n v="5200"/>
    <s v="No"/>
    <n v="0"/>
    <s v="SALUD"/>
    <s v="LOCALIZACIÓN"/>
    <d v="2024-12-31T00:00:00"/>
    <n v="52"/>
    <x v="23"/>
    <n v="39"/>
    <x v="2"/>
    <x v="9"/>
    <x v="5"/>
  </r>
  <r>
    <n v="79788"/>
    <n v="45988761"/>
    <s v="52373272"/>
    <s v=""/>
    <s v=""/>
    <s v="Miguel Ángel"/>
    <s v="Mendoza Rodríguez"/>
    <x v="1"/>
    <d v="1971-01-19T00:00:00"/>
    <s v="masbony@gmail.com"/>
    <s v="Calle Villaviciosa de Odón 9"/>
    <x v="0"/>
    <s v="Leganés"/>
    <s v=""/>
    <n v="665810787"/>
    <s v="ES1000198087964010032202"/>
    <s v="DEUTESBBXXX"/>
    <s v="Miguel Angel Mendoza Rodriguez"/>
    <s v="No"/>
    <x v="225"/>
    <s v=""/>
    <s v="MANTENIMIENTO"/>
    <s v="LOCALIZACIÓN"/>
    <x v="2"/>
    <d v="2024-02-01T00:00:00"/>
    <d v="2024-12-31T00:00:00"/>
    <n v="4900"/>
    <s v="No"/>
    <n v="0"/>
    <s v="MANTENIMIENTO"/>
    <s v="LOCALIZACIÓN"/>
    <d v="2024-12-31T00:00:00"/>
    <n v="49"/>
    <x v="2"/>
    <n v="11"/>
    <x v="0"/>
    <x v="2"/>
    <x v="2"/>
  </r>
  <r>
    <n v="79788"/>
    <n v="45989234"/>
    <s v="54036078"/>
    <s v=""/>
    <s v=""/>
    <s v="Miguel Ángel"/>
    <s v="Moreno Campos"/>
    <x v="1"/>
    <d v="2002-03-15T00:00:00"/>
    <s v="elmiguelcod2@gmail.com"/>
    <s v="Calle Paracuellos del Jarama 12"/>
    <x v="0"/>
    <s v="Leganés"/>
    <s v=""/>
    <n v="648724916"/>
    <s v="ES0801826167920208504416"/>
    <s v="BBVAESMMXXX"/>
    <s v="Miguel Angel Moreno Campos"/>
    <s v="No"/>
    <x v="14"/>
    <s v=""/>
    <s v="GANAR MÚSCULO"/>
    <s v="AMIGOS O FAMILIA"/>
    <x v="2"/>
    <d v="2023-11-01T00:00:00"/>
    <d v="2024-12-31T00:00:00"/>
    <n v="4900"/>
    <s v="No"/>
    <n v="0"/>
    <s v="GANAR MÚSCULO"/>
    <s v="AMIGOS O FAMILIA"/>
    <d v="2024-12-31T00:00:00"/>
    <n v="49"/>
    <x v="27"/>
    <n v="14"/>
    <x v="1"/>
    <x v="4"/>
    <x v="3"/>
  </r>
  <r>
    <n v="79788"/>
    <n v="45989569"/>
    <s v="52093755"/>
    <s v=""/>
    <s v=""/>
    <s v="Miguel Ángel"/>
    <s v="Moreno Rubio"/>
    <x v="1"/>
    <d v="1968-07-28T00:00:00"/>
    <s v="mamorenorubio@gmail.com"/>
    <s v="Calle Paracuellos del Jarama"/>
    <x v="0"/>
    <s v="Leganés"/>
    <s v=""/>
    <n v="659552333"/>
    <s v="ES0801826167920208504416"/>
    <s v="BBVAESMMXXX"/>
    <s v="Miguel Angel Moreno Rubio"/>
    <s v="No"/>
    <x v="226"/>
    <s v=""/>
    <s v="SALUD"/>
    <s v=""/>
    <x v="2"/>
    <d v="2018-09-01T00:00:00"/>
    <d v="2024-12-31T00:00:00"/>
    <n v="4900"/>
    <s v="No"/>
    <n v="0"/>
    <s v="SALUD"/>
    <s v="DESCONOCIDA"/>
    <d v="2024-12-31T00:00:00"/>
    <n v="49"/>
    <x v="36"/>
    <n v="76"/>
    <x v="2"/>
    <x v="5"/>
    <x v="1"/>
  </r>
  <r>
    <n v="79788"/>
    <n v="45987851"/>
    <s v="2628174"/>
    <s v=""/>
    <s v=""/>
    <s v="Miguel Ángel"/>
    <s v="Peinado Martín Loeches"/>
    <x v="1"/>
    <d v="1972-05-05T00:00:00"/>
    <s v="mudanzade10@gmail.com"/>
    <s v="Calle Alcobendas 20"/>
    <x v="0"/>
    <s v="Leganés"/>
    <s v=""/>
    <n v="609264947"/>
    <s v="ES9700814208600006349044"/>
    <s v="BSABESBBXXX"/>
    <s v="Miguel Angel Peinado Martin Loeches"/>
    <s v="No"/>
    <x v="214"/>
    <s v=""/>
    <s v="GANAR MÚSCULO"/>
    <s v="LOCALIZACIÓN"/>
    <x v="2"/>
    <d v="2019-07-01T00:00:00"/>
    <d v="2024-12-31T00:00:00"/>
    <n v="4900"/>
    <s v="No"/>
    <n v="0"/>
    <s v="GANAR MÚSCULO"/>
    <s v="LOCALIZACIÓN"/>
    <d v="2024-12-31T00:00:00"/>
    <n v="49"/>
    <x v="40"/>
    <n v="65"/>
    <x v="1"/>
    <x v="11"/>
    <x v="6"/>
  </r>
  <r>
    <n v="79788"/>
    <n v="45988907"/>
    <s v="2647382"/>
    <s v=""/>
    <s v=""/>
    <s v="Miguel Ángel"/>
    <s v="Ríos Artero"/>
    <x v="2"/>
    <d v="1977-02-22T00:00:00"/>
    <s v="riosartero01@gmail.com"/>
    <s v="Calle Alcalde Pablo Montero y Montero Y Montero"/>
    <x v="0"/>
    <s v="Leganés"/>
    <s v=""/>
    <n v="606868748"/>
    <s v="ES3401821358440208511622"/>
    <s v="BBVAESMMXXX"/>
    <s v="Miguel Angel Rios Artero"/>
    <s v="No"/>
    <x v="227"/>
    <s v=""/>
    <s v=""/>
    <s v=""/>
    <x v="0"/>
    <d v="2024-07-01T00:00:00"/>
    <d v="2024-12-31T00:00:00"/>
    <n v="5200"/>
    <s v="No"/>
    <n v="0"/>
    <s v="DESCONOCIDA"/>
    <s v="DESCONOCIDA"/>
    <d v="2024-12-31T00:00:00"/>
    <n v="52"/>
    <x v="13"/>
    <n v="59"/>
    <x v="4"/>
    <x v="2"/>
    <x v="4"/>
  </r>
  <r>
    <n v="79788"/>
    <n v="45988578"/>
    <s v="2280912"/>
    <s v=""/>
    <s v=""/>
    <s v="Miguel Ángel"/>
    <s v="Rodríguez Cortés"/>
    <x v="1"/>
    <d v="1983-09-28T00:00:00"/>
    <s v="rodriguezmiguelangel411@gmail.com"/>
    <s v="Calle Alcalde Pedro González González 6 Portal 1 2B"/>
    <x v="0"/>
    <s v="Leganés"/>
    <s v=""/>
    <n v="639304464"/>
    <s v="ES5500810539600001447152"/>
    <s v="BSABESBBXXX"/>
    <s v="Miguel Angel Rodriguez Cortes"/>
    <s v="No"/>
    <x v="228"/>
    <s v=""/>
    <s v=""/>
    <s v=""/>
    <x v="1"/>
    <d v="2018-08-01T00:00:00"/>
    <d v="2024-12-31T00:00:00"/>
    <n v="4300"/>
    <s v="No"/>
    <n v="0"/>
    <s v="DESCONOCIDA"/>
    <s v="DESCONOCIDA"/>
    <d v="2024-12-31T00:00:00"/>
    <n v="43"/>
    <x v="33"/>
    <n v="77"/>
    <x v="4"/>
    <x v="11"/>
    <x v="1"/>
  </r>
  <r>
    <n v="79788"/>
    <n v="45987667"/>
    <s v="53416217"/>
    <s v=""/>
    <s v=""/>
    <s v="Miguel Ángel"/>
    <s v="Sánchez Jorge"/>
    <x v="1"/>
    <d v="1987-06-09T00:00:00"/>
    <s v="mr_sanchez09@hotmail.com"/>
    <s v="Calle Juan de Padilla 7 1D"/>
    <x v="21"/>
    <s v="Torrejón de La Calzada"/>
    <s v=""/>
    <n v="696316143"/>
    <s v="ES5414650100911706579810"/>
    <s v="INGDESMMXXX"/>
    <s v="Miguel Angel Sanchez Jorge"/>
    <s v="No"/>
    <x v="188"/>
    <s v=""/>
    <s v="MANTENIMIENTO"/>
    <s v="REDES SOCIALES"/>
    <x v="0"/>
    <d v="2023-12-01T00:00:00"/>
    <d v="2024-12-31T00:00:00"/>
    <n v="5200"/>
    <s v="No"/>
    <n v="0"/>
    <s v="MANTENIMIENTO"/>
    <s v="REDES SOCIALES"/>
    <d v="2024-12-31T00:00:00"/>
    <n v="52"/>
    <x v="45"/>
    <n v="12"/>
    <x v="2"/>
    <x v="7"/>
    <x v="3"/>
  </r>
  <r>
    <n v="79788"/>
    <n v="45988384"/>
    <s v="71288496"/>
    <s v=""/>
    <s v=""/>
    <s v="Miguel"/>
    <s v="de Miguel Rábanos"/>
    <x v="1"/>
    <d v="1988-03-08T00:00:00"/>
    <s v="mdmr8388@gmail.com"/>
    <s v="Calle Arquímedes 7"/>
    <x v="0"/>
    <s v="Leganés"/>
    <s v=""/>
    <n v="648814642"/>
    <s v="ES4021000455170200052839"/>
    <s v="CAIXESBBXXX"/>
    <s v="Miguel De Miguel Rabanos"/>
    <s v="No"/>
    <x v="229"/>
    <s v=""/>
    <s v="GANAR MÚSCULO"/>
    <s v="LOCALIZACIÓN"/>
    <x v="0"/>
    <d v="2022-06-01T00:00:00"/>
    <d v="2024-12-31T00:00:00"/>
    <n v="5200"/>
    <s v="No"/>
    <n v="0"/>
    <s v="GANAR MÚSCULO"/>
    <s v="LOCALIZACIÓN"/>
    <d v="2024-12-31T00:00:00"/>
    <n v="52"/>
    <x v="31"/>
    <n v="31"/>
    <x v="3"/>
    <x v="6"/>
    <x v="0"/>
  </r>
  <r>
    <n v="79788"/>
    <n v="45989456"/>
    <s v="52990671"/>
    <s v=""/>
    <s v=""/>
    <s v="Miguel"/>
    <s v="Fernández Muñoz"/>
    <x v="1"/>
    <d v="1977-05-22T00:00:00"/>
    <s v="miguelfm2000@hotmail.com"/>
    <s v="Calle Coslada 23"/>
    <x v="0"/>
    <s v="Leganés"/>
    <s v=""/>
    <n v="696015497"/>
    <s v="ES9820382911593000072655"/>
    <s v="CAHMESMMXXX"/>
    <s v="Miguel Fernandez Muñoz"/>
    <s v="No"/>
    <x v="230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13"/>
    <n v="57"/>
    <x v="3"/>
    <x v="10"/>
    <x v="4"/>
  </r>
  <r>
    <n v="79788"/>
    <n v="48582323"/>
    <s v="55065412"/>
    <s v=""/>
    <s v=""/>
    <s v="Miguel"/>
    <s v="Jiménez Vázquez"/>
    <x v="1"/>
    <d v="2006-11-17T00:00:00"/>
    <s v="mjvmiguelmjv@gmail.com"/>
    <s v="Calle Villa Del Prado 14"/>
    <x v="0"/>
    <s v="Leganés"/>
    <s v=""/>
    <n v="658978420"/>
    <s v="ES3721004071931300327646"/>
    <s v="CAIXESBBXXX"/>
    <s v=""/>
    <s v="No"/>
    <x v="49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21"/>
    <n v="2"/>
    <x v="0"/>
    <x v="4"/>
    <x v="2"/>
  </r>
  <r>
    <n v="79788"/>
    <n v="45988707"/>
    <s v="54522525"/>
    <s v=""/>
    <s v=""/>
    <s v="Miguel"/>
    <s v="Martínez Ordóñez"/>
    <x v="1"/>
    <d v="2003-05-08T00:00:00"/>
    <s v="xmiguelxdd@gmail.com"/>
    <s v="Calle Pozuelo de Alarcón"/>
    <x v="0"/>
    <s v="Leganés"/>
    <s v=""/>
    <n v="618298418"/>
    <s v="ES8221002021900100315316"/>
    <s v="CAIXESBBXXX"/>
    <s v="Miguel Martinez Ordoñez"/>
    <s v="No"/>
    <x v="89"/>
    <s v=""/>
    <s v="GANAR MÚSCULO"/>
    <s v="LOCALIZACIÓN"/>
    <x v="0"/>
    <d v="2024-08-01T00:00:00"/>
    <d v="2024-12-31T00:00:00"/>
    <n v="5200"/>
    <s v="No"/>
    <n v="0"/>
    <s v="GANAR MÚSCULO"/>
    <s v="LOCALIZACIÓN"/>
    <d v="2024-12-31T00:00:00"/>
    <n v="52"/>
    <x v="37"/>
    <n v="39"/>
    <x v="1"/>
    <x v="9"/>
    <x v="5"/>
  </r>
  <r>
    <n v="79788"/>
    <n v="45989089"/>
    <s v="54722872"/>
    <s v=""/>
    <s v=""/>
    <s v="Miguel"/>
    <s v="Ruiz Ortega"/>
    <x v="1"/>
    <d v="2007-12-11T00:00:00"/>
    <s v="miguelruiz7214@gmail.com"/>
    <s v="Calle Colmenar Viejo 64"/>
    <x v="0"/>
    <s v="Leganés"/>
    <s v=""/>
    <n v="623188984"/>
    <s v="ES7815830001129049863354"/>
    <s v="REVOESM2XXX"/>
    <s v="Miguel Ruiz Ortega"/>
    <s v="No"/>
    <x v="231"/>
    <s v=""/>
    <s v="PERDER PESO"/>
    <s v="LOCALIZACIÓN"/>
    <x v="0"/>
    <d v="2024-03-01T00:00:00"/>
    <d v="2024-12-31T00:00:00"/>
    <n v="5200"/>
    <s v="No"/>
    <n v="0"/>
    <s v="PERDER PESO"/>
    <s v="LOCALIZACIÓN"/>
    <d v="2024-12-31T00:00:00"/>
    <n v="52"/>
    <x v="17"/>
    <n v="10"/>
    <x v="3"/>
    <x v="8"/>
    <x v="2"/>
  </r>
  <r>
    <n v="79788"/>
    <n v="45987940"/>
    <s v="51990895"/>
    <s v=""/>
    <s v=""/>
    <s v="Miguel"/>
    <s v="Sánchez Jover"/>
    <x v="1"/>
    <d v="1986-12-09T00:00:00"/>
    <s v="msanchezj86@gmail.com"/>
    <s v="Calle Alcobendas 19 3ºa"/>
    <x v="0"/>
    <s v="Leganés"/>
    <s v=""/>
    <n v="699238681"/>
    <s v="ES9414650100971709099923"/>
    <s v="INGDESMMXXX"/>
    <s v="Miguel Sanchez Jover"/>
    <s v="No"/>
    <x v="232"/>
    <s v=""/>
    <s v="GANAR MÚSCULO"/>
    <s v="AMIGOS O FAMILIA"/>
    <x v="0"/>
    <d v="2022-09-01T00:00:00"/>
    <d v="2024-12-31T00:00:00"/>
    <n v="5200"/>
    <s v="No"/>
    <n v="0"/>
    <s v="GANAR MÚSCULO"/>
    <s v="AMIGOS O FAMILIA"/>
    <d v="2024-12-31T00:00:00"/>
    <n v="52"/>
    <x v="49"/>
    <n v="28"/>
    <x v="0"/>
    <x v="5"/>
    <x v="0"/>
  </r>
  <r>
    <n v="79788"/>
    <n v="45989277"/>
    <s v="53719817"/>
    <s v=""/>
    <s v=""/>
    <s v="Mercedes"/>
    <s v="Robledo López"/>
    <x v="0"/>
    <d v="1993-06-08T00:00:00"/>
    <s v="m.robledolopez@gmail.com"/>
    <s v="Calle Madroño"/>
    <x v="2"/>
    <s v="Leganés"/>
    <s v=""/>
    <n v="722707828"/>
    <s v="ES1021002384770200178835"/>
    <s v="CAIXESBBXXX"/>
    <s v="Mercedes Robledo Lopez"/>
    <s v="No"/>
    <x v="233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30"/>
    <n v="59"/>
    <x v="3"/>
    <x v="2"/>
    <x v="4"/>
  </r>
  <r>
    <n v="79788"/>
    <n v="45988240"/>
    <s v="50173669"/>
    <s v=""/>
    <s v=""/>
    <s v="Mercedes"/>
    <s v="Romero Berriguete"/>
    <x v="0"/>
    <d v="1967-01-22T00:00:00"/>
    <s v="mercerobe@hotmail.com"/>
    <s v="Calle Alcalde Pedro González González 2 4 P02 D"/>
    <x v="0"/>
    <s v="Leganés"/>
    <s v=""/>
    <n v="678751467"/>
    <s v="ES0421006826831300125117"/>
    <s v="CAIXESBBXXX"/>
    <s v="Mercedes Romero Berriguete"/>
    <s v="No"/>
    <x v="2"/>
    <s v=""/>
    <s v="GANAR MÚSCULO"/>
    <s v="AMIGOS O FAMILIA"/>
    <x v="0"/>
    <d v="2022-12-01T00:00:00"/>
    <d v="2024-12-31T00:00:00"/>
    <n v="5200"/>
    <s v="No"/>
    <n v="0"/>
    <s v="GANAR MÚSCULO"/>
    <s v="AMIGOS O FAMILIA"/>
    <d v="2024-12-31T00:00:00"/>
    <n v="52"/>
    <x v="11"/>
    <n v="25"/>
    <x v="2"/>
    <x v="0"/>
    <x v="0"/>
  </r>
  <r>
    <n v="79788"/>
    <n v="48581783"/>
    <s v="53420734"/>
    <s v=""/>
    <s v=""/>
    <s v="Mercedes"/>
    <s v="Vázquez Martínez"/>
    <x v="0"/>
    <d v="1978-11-12T00:00:00"/>
    <s v="mervaz@yahoo.es"/>
    <s v="Calle Villa Del Prado 14"/>
    <x v="0"/>
    <s v="Leganés"/>
    <s v=""/>
    <n v="666383432"/>
    <s v="ES3721004071931300327646"/>
    <s v="CAIXESBBXXX"/>
    <s v=""/>
    <s v="No"/>
    <x v="49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24"/>
    <n v="2"/>
    <x v="0"/>
    <x v="4"/>
    <x v="2"/>
  </r>
  <r>
    <n v="79788"/>
    <n v="45988276"/>
    <s v="52373277"/>
    <s v=""/>
    <s v=""/>
    <s v="Mayte"/>
    <s v="Robles Arenas"/>
    <x v="0"/>
    <d v="1971-12-10T00:00:00"/>
    <s v="mayteroblesa71@gmail.com"/>
    <s v="Calle Móstoles 16"/>
    <x v="0"/>
    <s v="Leganés"/>
    <s v=""/>
    <n v="609241909"/>
    <s v="ES0920382753626000039228"/>
    <s v="CAHMESMMXXX"/>
    <s v="Mayte Robles Arenas"/>
    <s v="No"/>
    <x v="47"/>
    <s v=""/>
    <s v="GANAR MÚSCULO"/>
    <s v="LOCALIZACIÓN"/>
    <x v="1"/>
    <d v="2018-07-01T00:00:00"/>
    <d v="2024-12-31T00:00:00"/>
    <n v="4300"/>
    <s v="No"/>
    <n v="0"/>
    <s v="GANAR MÚSCULO"/>
    <s v="LOCALIZACIÓN"/>
    <d v="2024-12-31T00:00:00"/>
    <n v="43"/>
    <x v="40"/>
    <n v="78"/>
    <x v="4"/>
    <x v="1"/>
    <x v="1"/>
  </r>
  <r>
    <n v="79788"/>
    <n v="45989071"/>
    <s v="50561386"/>
    <s v=""/>
    <s v=""/>
    <s v="Martín"/>
    <s v="Gómez Alguacil"/>
    <x v="2"/>
    <d v="1998-02-10T00:00:00"/>
    <s v="martinalguacil@live.com"/>
    <s v="Calle Manzanares El Real 16"/>
    <x v="0"/>
    <s v="Leganés"/>
    <s v=""/>
    <n v="644343222"/>
    <s v="ES3920382753623000092043"/>
    <s v="CAHMESMMXXX"/>
    <s v="Martin Gomez Alguacil"/>
    <s v="No"/>
    <x v="213"/>
    <s v=""/>
    <s v=""/>
    <s v=""/>
    <x v="2"/>
    <d v="2019-06-01T00:00:00"/>
    <d v="2024-12-31T00:00:00"/>
    <n v="4900"/>
    <s v="No"/>
    <n v="0"/>
    <s v="DESCONOCIDA"/>
    <s v="DESCONOCIDA"/>
    <d v="2024-12-31T00:00:00"/>
    <n v="49"/>
    <x v="20"/>
    <n v="67"/>
    <x v="2"/>
    <x v="6"/>
    <x v="6"/>
  </r>
  <r>
    <n v="79788"/>
    <n v="48853396"/>
    <s v="53457040"/>
    <s v=""/>
    <s v=""/>
    <s v="Marta María"/>
    <s v="Sánchez Sánchez"/>
    <x v="0"/>
    <d v="1987-10-09T00:00:00"/>
    <s v="martas9@yahoo.es"/>
    <s v="Calle Setúbal 2, E1, BAJO A"/>
    <x v="15"/>
    <s v="La Fortuna"/>
    <s v=""/>
    <n v="647613834"/>
    <s v="ES6701826182010201554879"/>
    <s v="BBVAESMMXXX"/>
    <s v=""/>
    <s v="No"/>
    <x v="118"/>
    <s v=""/>
    <s v=""/>
    <s v=""/>
    <x v="0"/>
    <d v="2024-11-01T00:00:00"/>
    <d v="2024-12-31T00:00:00"/>
    <n v="5200"/>
    <s v="No"/>
    <n v="0"/>
    <s v="DESCONOCIDA"/>
    <s v="DESCONOCIDA"/>
    <d v="2024-12-31T00:00:00"/>
    <n v="52"/>
    <x v="45"/>
    <n v="2"/>
    <x v="2"/>
    <x v="4"/>
    <x v="2"/>
  </r>
  <r>
    <n v="79788"/>
    <n v="45987475"/>
    <s v="11423986"/>
    <s v=""/>
    <s v=""/>
    <s v="Marta"/>
    <s v="Boquete Pena"/>
    <x v="0"/>
    <d v="1970-02-18T00:00:00"/>
    <s v="igaboq@hotmail.com"/>
    <s v="Calle Alcalde Pedro González González 14 C 2B"/>
    <x v="0"/>
    <s v="Leganés"/>
    <s v=""/>
    <n v="661418149"/>
    <s v="ES1414650100911749555410"/>
    <s v="INGDESMMXXX"/>
    <s v="Marta Boquete Pena"/>
    <s v="No"/>
    <x v="234"/>
    <s v=""/>
    <s v=""/>
    <s v=""/>
    <x v="2"/>
    <d v="2023-02-01T00:00:00"/>
    <d v="2024-12-31T00:00:00"/>
    <n v="4900"/>
    <s v="No"/>
    <n v="0"/>
    <s v="DESCONOCIDA"/>
    <s v="DESCONOCIDA"/>
    <d v="2024-12-31T00:00:00"/>
    <n v="49"/>
    <x v="26"/>
    <n v="23"/>
    <x v="4"/>
    <x v="2"/>
    <x v="3"/>
  </r>
  <r>
    <n v="79788"/>
    <n v="45987618"/>
    <s v="8942519"/>
    <s v=""/>
    <s v=""/>
    <s v="Marta"/>
    <s v="de Castro Hernández"/>
    <x v="0"/>
    <d v="1968-07-31T00:00:00"/>
    <s v="martadecastrohernandez@gmail.com"/>
    <s v="Calle Tres Cantos 20"/>
    <x v="0"/>
    <s v="Leganés"/>
    <s v=""/>
    <n v="633124546"/>
    <s v="ES2121006345101300937750"/>
    <s v="CAIXESBBXXX"/>
    <s v="Marta De Castro Hernandez"/>
    <s v="No"/>
    <x v="235"/>
    <s v=""/>
    <s v="GANAR MÚSCULO"/>
    <s v="LOCALIZACIÓN"/>
    <x v="2"/>
    <d v="2023-02-01T00:00:00"/>
    <d v="2024-12-31T00:00:00"/>
    <n v="4900"/>
    <s v="No"/>
    <n v="0"/>
    <s v="GANAR MÚSCULO"/>
    <s v="LOCALIZACIÓN"/>
    <d v="2024-12-31T00:00:00"/>
    <n v="49"/>
    <x v="36"/>
    <n v="23"/>
    <x v="1"/>
    <x v="2"/>
    <x v="3"/>
  </r>
  <r>
    <n v="79788"/>
    <n v="45989728"/>
    <s v="5996386"/>
    <s v=""/>
    <s v=""/>
    <s v="Marta"/>
    <s v="de Dios Pérez"/>
    <x v="0"/>
    <d v="1998-11-18T00:00:00"/>
    <s v="marta.dediosperez@gmail.com"/>
    <s v="Calle Polvoranca"/>
    <x v="0"/>
    <s v="Leganés"/>
    <s v=""/>
    <n v="608081354"/>
    <s v="ES0221001932170100445742"/>
    <s v="CAIXESBBXXX"/>
    <s v="Marta De Dios Perez"/>
    <s v="No"/>
    <x v="236"/>
    <s v=""/>
    <s v="MANTENIMIENTO"/>
    <s v="AMIGOS O FAMILIA"/>
    <x v="0"/>
    <d v="2022-01-01T00:00:00"/>
    <d v="2024-12-31T00:00:00"/>
    <n v="5200"/>
    <s v="No"/>
    <n v="0"/>
    <s v="MANTENIMIENTO"/>
    <s v="AMIGOS O FAMILIA"/>
    <d v="2024-12-31T00:00:00"/>
    <n v="52"/>
    <x v="20"/>
    <n v="36"/>
    <x v="2"/>
    <x v="7"/>
    <x v="5"/>
  </r>
  <r>
    <n v="79788"/>
    <n v="48065934"/>
    <s v="50198396"/>
    <s v=""/>
    <s v=""/>
    <s v="Marta"/>
    <s v="López Valiente"/>
    <x v="0"/>
    <d v="1975-05-07T00:00:00"/>
    <s v="marta.lopez@actd.es"/>
    <s v="Calle Sancho Panza 7 , 4, 1E"/>
    <x v="2"/>
    <s v="Leganés"/>
    <s v=""/>
    <n v="678417315"/>
    <s v="ES5300495191332516465337"/>
    <s v="BSCHESMMXXX"/>
    <s v="Marta López Valiente"/>
    <s v="No"/>
    <x v="30"/>
    <s v=""/>
    <s v="MANTENIMIENTO"/>
    <s v="LOCALIZACIÓN"/>
    <x v="0"/>
    <d v="2024-10-01T00:00:00"/>
    <d v="2024-12-31T00:00:00"/>
    <n v="5200"/>
    <s v="No"/>
    <n v="0"/>
    <s v="MANTENIMIENTO"/>
    <s v="LOCALIZACIÓN"/>
    <d v="2024-12-31T00:00:00"/>
    <n v="52"/>
    <x v="22"/>
    <n v="3"/>
    <x v="2"/>
    <x v="9"/>
    <x v="2"/>
  </r>
  <r>
    <n v="79788"/>
    <n v="49279271"/>
    <s v="53418377"/>
    <s v=""/>
    <s v=""/>
    <s v="Marta"/>
    <s v="Márquez Hurtado"/>
    <x v="0"/>
    <d v="1971-01-17T00:00:00"/>
    <s v="edea1979@gmail.com"/>
    <s v="Calle Torrejón De Ardoz 8, E1, 1D"/>
    <x v="0"/>
    <s v="Leganés"/>
    <s v=""/>
    <n v="630892561"/>
    <s v="ES2914650100951718914875"/>
    <s v=""/>
    <s v=""/>
    <s v="No"/>
    <x v="116"/>
    <s v=""/>
    <s v=""/>
    <s v=""/>
    <x v="0"/>
    <d v="2024-12-01T00:00:00"/>
    <d v="2024-12-31T00:00:00"/>
    <n v="5200"/>
    <s v="No"/>
    <n v="0"/>
    <s v="DESCONOCIDA"/>
    <s v="DESCONOCIDA"/>
    <d v="2024-12-31T00:00:00"/>
    <n v="52"/>
    <x v="2"/>
    <n v="1"/>
    <x v="4"/>
    <x v="0"/>
    <x v="2"/>
  </r>
  <r>
    <n v="79788"/>
    <n v="45989711"/>
    <s v="53040372"/>
    <s v=""/>
    <s v=""/>
    <s v="Marta"/>
    <s v="Martínez Valencia"/>
    <x v="0"/>
    <d v="1975-10-23T00:00:00"/>
    <s v="marturri2310@gmail.com"/>
    <s v="Calle Alcalde Saturnino del Yerro Alonso 44"/>
    <x v="0"/>
    <s v="Leganés"/>
    <s v=""/>
    <n v="658496632"/>
    <s v="ES3100494481502610009467"/>
    <s v="BSCHESMMXXX"/>
    <s v="Marta Martinez Valencia"/>
    <s v="No"/>
    <x v="237"/>
    <s v=""/>
    <s v="SALUD"/>
    <s v="LOCALIZACIÓN"/>
    <x v="0"/>
    <d v="2019-02-01T00:00:00"/>
    <d v="2024-12-31T00:00:00"/>
    <n v="5200"/>
    <s v="No"/>
    <n v="0"/>
    <s v="SALUD"/>
    <s v="LOCALIZACIÓN"/>
    <d v="2024-12-31T00:00:00"/>
    <n v="52"/>
    <x v="22"/>
    <n v="71"/>
    <x v="2"/>
    <x v="2"/>
    <x v="6"/>
  </r>
  <r>
    <n v="79788"/>
    <n v="45987415"/>
    <s v="5303434"/>
    <s v=""/>
    <s v=""/>
    <s v="Marta"/>
    <s v="Padilla Hornedo"/>
    <x v="0"/>
    <d v="1986-11-03T00:00:00"/>
    <s v="marse_ph@hotmail.com"/>
    <s v="Calle Alcalde José María Durán y Pelayo"/>
    <x v="0"/>
    <s v="Leganés"/>
    <s v=""/>
    <n v="616009178"/>
    <s v="ES3514650100931716064617"/>
    <s v="INGDESMM"/>
    <s v="Marta Padilla Hornero"/>
    <s v="No"/>
    <x v="238"/>
    <s v=""/>
    <s v="GANAR MÚSCULO"/>
    <s v="LOCALIZACIÓN"/>
    <x v="0"/>
    <d v="2024-10-01T00:00:00"/>
    <d v="2024-12-31T00:00:00"/>
    <n v="5200"/>
    <s v="No"/>
    <n v="0"/>
    <s v="GANAR MÚSCULO"/>
    <s v="LOCALIZACIÓN"/>
    <d v="2024-12-31T00:00:00"/>
    <n v="52"/>
    <x v="49"/>
    <n v="67"/>
    <x v="1"/>
    <x v="6"/>
    <x v="6"/>
  </r>
  <r>
    <n v="79788"/>
    <n v="45986919"/>
    <s v="49016326"/>
    <s v=""/>
    <s v=""/>
    <s v="Marta"/>
    <s v="Rincón Pérez"/>
    <x v="0"/>
    <d v="1983-09-13T00:00:00"/>
    <s v="martatoledo_05@hotmail.com"/>
    <s v="Calle Luarca 2 2ºc"/>
    <x v="22"/>
    <s v="Fuenlabrada"/>
    <s v=""/>
    <n v="636654853"/>
    <s v="ES4221037188140030020725"/>
    <s v="UCJAES2MXXX"/>
    <s v="Marta Rincon Perez"/>
    <s v="No"/>
    <x v="239"/>
    <s v=""/>
    <s v="GANAR MÚSCULO"/>
    <s v="LOCALIZACIÓN"/>
    <x v="0"/>
    <d v="2018-10-01T00:00:00"/>
    <d v="2024-12-31T00:00:00"/>
    <n v="5200"/>
    <s v="No"/>
    <n v="0"/>
    <s v="GANAR MÚSCULO"/>
    <s v="LOCALIZACIÓN"/>
    <d v="2024-12-31T00:00:00"/>
    <n v="52"/>
    <x v="33"/>
    <n v="75"/>
    <x v="0"/>
    <x v="9"/>
    <x v="1"/>
  </r>
  <r>
    <n v="79788"/>
    <n v="45988317"/>
    <s v="53449053"/>
    <s v=""/>
    <s v=""/>
    <s v="Marta"/>
    <s v="Riquelme Mesa"/>
    <x v="0"/>
    <d v="1983-03-10T00:00:00"/>
    <s v="marta.riquelme83@gmail.com"/>
    <s v="Calle Bruselas"/>
    <x v="0"/>
    <s v="Leganés"/>
    <s v=""/>
    <n v="630106198"/>
    <s v="ES1701829465620207909562"/>
    <s v="BBVAESMMXXX"/>
    <s v="Marta Riquelme Mesa"/>
    <s v="No"/>
    <x v="240"/>
    <s v=""/>
    <s v="GANAR MÚSCULO"/>
    <s v="AMIGOS O FAMILIA"/>
    <x v="0"/>
    <d v="2018-10-01T00:00:00"/>
    <d v="2024-12-31T00:00:00"/>
    <n v="5200"/>
    <s v="No"/>
    <n v="0"/>
    <s v="GANAR MÚSCULO"/>
    <s v="AMIGOS O FAMILIA"/>
    <d v="2024-12-31T00:00:00"/>
    <n v="52"/>
    <x v="33"/>
    <n v="75"/>
    <x v="3"/>
    <x v="9"/>
    <x v="1"/>
  </r>
  <r>
    <n v="79788"/>
    <n v="45989399"/>
    <s v="53044342"/>
    <s v=""/>
    <s v=""/>
    <s v="Marta"/>
    <s v="Torres Domínguez"/>
    <x v="0"/>
    <d v="1976-07-05T00:00:00"/>
    <s v="martatd3@hotmail.com"/>
    <s v="Calle Aranjuez 8"/>
    <x v="0"/>
    <s v="Leganés"/>
    <s v=""/>
    <n v="638041458"/>
    <s v="ES1701820957150202154388"/>
    <s v="BBVAESMMXXX"/>
    <s v="Marta Torres Dominguez"/>
    <s v="No"/>
    <x v="241"/>
    <s v=""/>
    <s v="MANTENIMIENTO"/>
    <s v="AMIGOS O FAMILIA"/>
    <x v="2"/>
    <d v="2020-03-01T00:00:00"/>
    <d v="2024-12-31T00:00:00"/>
    <n v="4900"/>
    <s v="No"/>
    <n v="0"/>
    <s v="MANTENIMIENTO"/>
    <s v="AMIGOS O FAMILIA"/>
    <d v="2024-12-31T00:00:00"/>
    <n v="49"/>
    <x v="23"/>
    <n v="58"/>
    <x v="3"/>
    <x v="8"/>
    <x v="4"/>
  </r>
  <r>
    <n v="79788"/>
    <n v="45987216"/>
    <s v="50744979"/>
    <s v=""/>
    <s v=""/>
    <s v="Marta"/>
    <s v="Tristán Burgos"/>
    <x v="0"/>
    <d v="1980-04-02T00:00:00"/>
    <s v="marta.tristan@gmail.com"/>
    <s v="Calle Alcalde Pedro González González 23 1A"/>
    <x v="0"/>
    <s v="Leganés"/>
    <s v=""/>
    <n v="626873948"/>
    <s v="ES7821006701762200017711"/>
    <s v="CAIXESBBXXX"/>
    <s v="Marta Tristan Burgos"/>
    <s v="No"/>
    <x v="242"/>
    <s v=""/>
    <s v="GANAR MÚSCULO"/>
    <s v="LOCALIZACIÓN"/>
    <x v="0"/>
    <d v="2024-01-01T00:00:00"/>
    <d v="2024-12-31T00:00:00"/>
    <n v="5200"/>
    <s v="No"/>
    <n v="0"/>
    <s v="GANAR MÚSCULO"/>
    <s v="LOCALIZACIÓN"/>
    <d v="2024-12-31T00:00:00"/>
    <n v="52"/>
    <x v="25"/>
    <n v="12"/>
    <x v="1"/>
    <x v="7"/>
    <x v="3"/>
  </r>
  <r>
    <n v="79788"/>
    <n v="45988842"/>
    <s v="53905509"/>
    <s v=""/>
    <s v=""/>
    <s v="Marta"/>
    <s v="Valenzuela Gil"/>
    <x v="0"/>
    <d v="2001-11-27T00:00:00"/>
    <s v="martacorbas@gmail.com"/>
    <s v="Calle Mejorada del Campo 40"/>
    <x v="0"/>
    <s v="Leganés"/>
    <s v=""/>
    <n v="645493422"/>
    <s v="ES9121006826821300375994"/>
    <s v="CAIXESBBXXX"/>
    <s v="Marta Valenzuela Gil"/>
    <s v="No"/>
    <x v="76"/>
    <s v=""/>
    <s v="GANAR MÚSCULO"/>
    <s v="AMIGOS O FAMILIA"/>
    <x v="2"/>
    <d v="2023-10-01T00:00:00"/>
    <d v="2024-12-31T00:00:00"/>
    <n v="4900"/>
    <s v="No"/>
    <n v="0"/>
    <s v="GANAR MÚSCULO"/>
    <s v="AMIGOS O FAMILIA"/>
    <d v="2024-12-31T00:00:00"/>
    <n v="49"/>
    <x v="7"/>
    <n v="15"/>
    <x v="1"/>
    <x v="9"/>
    <x v="3"/>
  </r>
  <r>
    <n v="79788"/>
    <n v="45987330"/>
    <s v="48035094"/>
    <s v=""/>
    <s v=""/>
    <s v="Marlene Magaly"/>
    <s v="Becerra Ibánez"/>
    <x v="0"/>
    <d v="1977-05-04T00:00:00"/>
    <s v="marlene_becerra@hotmail.com"/>
    <s v="Avenida Manuel Azaña 56 P01 3"/>
    <x v="0"/>
    <s v="Leganés"/>
    <s v=""/>
    <n v="660502279"/>
    <s v="ES5800492795882614592607"/>
    <s v="BSCHESMMXXX"/>
    <s v="Marlene Magaly Becerra Ibañez"/>
    <s v="No"/>
    <x v="243"/>
    <s v=""/>
    <s v="PERDER PESO"/>
    <s v="LOCALIZACIÓN"/>
    <x v="0"/>
    <d v="2023-03-01T00:00:00"/>
    <d v="2024-12-31T00:00:00"/>
    <n v="5200"/>
    <s v="No"/>
    <n v="0"/>
    <s v="PERDER PESO"/>
    <s v="LOCALIZACIÓN"/>
    <d v="2024-12-31T00:00:00"/>
    <n v="52"/>
    <x v="13"/>
    <n v="22"/>
    <x v="4"/>
    <x v="8"/>
    <x v="3"/>
  </r>
  <r>
    <n v="79788"/>
    <n v="45989283"/>
    <s v="8032311"/>
    <s v=""/>
    <s v=""/>
    <s v="Marisa"/>
    <s v="Plaza Pastor"/>
    <x v="0"/>
    <d v="1969-06-05T00:00:00"/>
    <s v="marisaplazapastor@gmail.com"/>
    <s v="Calle Torrelodones"/>
    <x v="0"/>
    <s v="Leganés"/>
    <s v=""/>
    <n v="667738305"/>
    <s v="ES2000301316420001484271"/>
    <s v="ESPCESMMXXX"/>
    <s v="Marisa Plaza Pastor"/>
    <s v="No"/>
    <x v="244"/>
    <s v=""/>
    <s v="GANAR MÚSCULO"/>
    <s v="AMIGOS O FAMILIA"/>
    <x v="8"/>
    <d v="2020-10-01T00:00:00"/>
    <d v="2024-12-31T00:00:00"/>
    <n v="8200"/>
    <s v="No"/>
    <n v="0"/>
    <s v="GANAR MÚSCULO"/>
    <s v="AMIGOS O FAMILIA"/>
    <d v="2024-12-31T00:00:00"/>
    <n v="82"/>
    <x v="44"/>
    <n v="51"/>
    <x v="1"/>
    <x v="9"/>
    <x v="4"/>
  </r>
  <r>
    <n v="79788"/>
    <n v="45988732"/>
    <s v="49145314"/>
    <s v=""/>
    <s v=""/>
    <s v="Mario Valentín"/>
    <s v="Moreno Nieto"/>
    <x v="1"/>
    <d v="2002-09-21T00:00:00"/>
    <s v="mario.moreno.antanes@gmail.com"/>
    <s v="Calle Majadahonda 9"/>
    <x v="0"/>
    <s v="Leganés"/>
    <s v=""/>
    <n v="601354779"/>
    <s v="ES1301826167980208505778"/>
    <s v="BBVAESMMXXX"/>
    <s v="Mario Valentin Moreno Nieto"/>
    <s v="No"/>
    <x v="206"/>
    <s v=""/>
    <s v="GANAR MÚSCULO"/>
    <s v="AMIGOS O FAMILIA"/>
    <x v="3"/>
    <d v="2024-03-01T00:00:00"/>
    <d v="2024-12-31T00:00:00"/>
    <n v="3900"/>
    <s v="No"/>
    <n v="0"/>
    <s v="GANAR MÚSCULO"/>
    <s v="AMIGOS O FAMILIA"/>
    <d v="2024-12-31T00:00:00"/>
    <n v="39"/>
    <x v="27"/>
    <n v="10"/>
    <x v="1"/>
    <x v="8"/>
    <x v="2"/>
  </r>
  <r>
    <n v="79788"/>
    <n v="45987391"/>
    <s v="53719647"/>
    <s v=""/>
    <s v=""/>
    <s v="Mario"/>
    <s v="Agrelo Bermejo"/>
    <x v="1"/>
    <d v="2003-03-06T00:00:00"/>
    <s v="marioagrelo03@gmail.com"/>
    <s v="Calle Aranjuez"/>
    <x v="0"/>
    <s v="Leganés"/>
    <s v=""/>
    <n v="636175593"/>
    <s v="ES4700815204190001059109"/>
    <s v="BSABESBBXXX"/>
    <s v="Mario Agrelo Bermejo"/>
    <s v="No"/>
    <x v="245"/>
    <s v=""/>
    <s v="GANAR MÚSCULO"/>
    <s v="LOCALIZACIÓN"/>
    <x v="0"/>
    <d v="2023-07-01T00:00:00"/>
    <d v="2024-12-31T00:00:00"/>
    <n v="5200"/>
    <s v="No"/>
    <n v="0"/>
    <s v="GANAR MÚSCULO"/>
    <s v="LOCALIZACIÓN"/>
    <d v="2024-12-31T00:00:00"/>
    <n v="52"/>
    <x v="37"/>
    <n v="18"/>
    <x v="3"/>
    <x v="1"/>
    <x v="3"/>
  </r>
  <r>
    <n v="79788"/>
    <n v="45987278"/>
    <s v="53904578"/>
    <s v=""/>
    <s v=""/>
    <s v="Mario"/>
    <s v="Arroyo Illán"/>
    <x v="1"/>
    <d v="2005-01-06T00:00:00"/>
    <s v="marroyan05@gmail.com"/>
    <s v="Calle Villaviciosa de Odón 3"/>
    <x v="0"/>
    <s v="Leganés"/>
    <s v=""/>
    <n v="656626215"/>
    <s v="ES7300490676062510245236"/>
    <s v="BSCHESMMXXX"/>
    <s v="Mario Arroyo Illan"/>
    <s v="No"/>
    <x v="14"/>
    <s v=""/>
    <s v="GANAR MÚSCULO"/>
    <s v="AMIGOS O FAMILIA"/>
    <x v="0"/>
    <d v="2023-11-01T00:00:00"/>
    <d v="2024-12-31T00:00:00"/>
    <n v="5200"/>
    <s v="No"/>
    <n v="0"/>
    <s v="GANAR MÚSCULO"/>
    <s v="AMIGOS O FAMILIA"/>
    <d v="2024-12-31T00:00:00"/>
    <n v="52"/>
    <x v="12"/>
    <n v="14"/>
    <x v="1"/>
    <x v="4"/>
    <x v="3"/>
  </r>
  <r>
    <n v="79788"/>
    <n v="45987671"/>
    <s v="54299142"/>
    <s v=""/>
    <s v=""/>
    <s v="Mario"/>
    <s v="Atienza Ramos"/>
    <x v="1"/>
    <d v="2006-04-28T00:00:00"/>
    <s v="maratiramos@gmail.com"/>
    <s v="Calle Ciempozuelos 30"/>
    <x v="0"/>
    <s v="Leganés"/>
    <s v=""/>
    <n v="697421652"/>
    <s v="ES0600492191822114092688"/>
    <s v="BSCHESMMXXX"/>
    <s v="Mario Atienza Ramos"/>
    <s v="No"/>
    <x v="246"/>
    <s v=""/>
    <s v="GANAR MÚSCULO"/>
    <s v="AMIGOS O FAMILIA"/>
    <x v="0"/>
    <d v="2024-07-01T00:00:00"/>
    <d v="2024-12-31T00:00:00"/>
    <n v="5200"/>
    <s v="No"/>
    <n v="0"/>
    <s v="GANAR MÚSCULO"/>
    <s v="AMIGOS O FAMILIA"/>
    <d v="2024-12-31T00:00:00"/>
    <n v="52"/>
    <x v="21"/>
    <n v="18"/>
    <x v="3"/>
    <x v="1"/>
    <x v="3"/>
  </r>
  <r>
    <n v="79788"/>
    <n v="46781122"/>
    <s v="54036649"/>
    <s v=""/>
    <s v=""/>
    <s v="Mario"/>
    <s v="Berdegue Bejarano"/>
    <x v="1"/>
    <d v="2008-03-28T00:00:00"/>
    <s v="berde.mario@gmail.com"/>
    <s v="Calle Arroyomolinos 19"/>
    <x v="0"/>
    <s v="Leganés"/>
    <s v=""/>
    <n v="642158631"/>
    <s v="ES5700301124500387376273"/>
    <s v="ESPCESMMXXX"/>
    <s v="Mario Berdegue Bejarano"/>
    <s v="No"/>
    <x v="148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17"/>
    <n v="8"/>
    <x v="1"/>
    <x v="3"/>
    <x v="2"/>
  </r>
  <r>
    <n v="79788"/>
    <n v="49394460"/>
    <s v="54299198"/>
    <s v=""/>
    <s v=""/>
    <s v="Mario"/>
    <s v="Chaves Aragón"/>
    <x v="1"/>
    <d v="2006-04-22T00:00:00"/>
    <s v="chavesmario2006@gmail.com"/>
    <s v="Calle Del Alcalde Pedro González González 5, E2, 2C"/>
    <x v="0"/>
    <s v="Leganés"/>
    <s v=""/>
    <n v="640241100"/>
    <s v="ES2414650100961749161844"/>
    <s v="INGDESMM"/>
    <s v=""/>
    <s v="No"/>
    <x v="61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21"/>
    <n v="1"/>
    <x v="4"/>
    <x v="0"/>
    <x v="2"/>
  </r>
  <r>
    <n v="79788"/>
    <n v="46957403"/>
    <s v="54034258"/>
    <s v=""/>
    <s v=""/>
    <s v="Mario"/>
    <s v="Hidalgo Díaz"/>
    <x v="1"/>
    <d v="2004-06-08T00:00:00"/>
    <s v="mariohidalgo265@gmail.com"/>
    <s v="Calle De Manzanares El Real 39"/>
    <x v="0"/>
    <s v="Leganés"/>
    <s v=""/>
    <n v="601352492"/>
    <s v="ES2201826167910200131755"/>
    <s v="BBVAESMMXXX"/>
    <s v="Mario Hidalgo Diaz"/>
    <s v="No"/>
    <x v="247"/>
    <s v=""/>
    <s v="GANAR MÚSCULO"/>
    <s v="AMIGOS O FAMILIA"/>
    <x v="0"/>
    <d v="2024-07-01T00:00:00"/>
    <d v="2024-12-31T00:00:00"/>
    <n v="5200"/>
    <s v="No"/>
    <n v="0"/>
    <s v="GANAR MÚSCULO"/>
    <s v="AMIGOS O FAMILIA"/>
    <d v="2024-12-31T00:00:00"/>
    <n v="52"/>
    <x v="10"/>
    <n v="6"/>
    <x v="4"/>
    <x v="1"/>
    <x v="2"/>
  </r>
  <r>
    <n v="79788"/>
    <n v="45988478"/>
    <s v="54239030"/>
    <s v=""/>
    <s v=""/>
    <s v="Mario"/>
    <s v="Martín Crespo"/>
    <x v="1"/>
    <d v="2005-04-21T00:00:00"/>
    <s v="mariomartincrespolloyd@gmail.com"/>
    <s v="Calle Aranjuez"/>
    <x v="0"/>
    <s v="Leganés"/>
    <s v=""/>
    <n v="601736588"/>
    <s v="ES3101826167910208501820"/>
    <s v="BBVAESMMXXX"/>
    <s v="Maria Isabel Crespo Ranchar"/>
    <s v="No"/>
    <x v="19"/>
    <s v=""/>
    <s v="GANAR MÚSCULO"/>
    <s v="LOCALIZACIÓN"/>
    <x v="10"/>
    <d v="2022-01-21T00:00:00"/>
    <d v="2024-12-31T00:00:00"/>
    <n v="2300"/>
    <s v="No"/>
    <n v="0"/>
    <s v="GANAR MÚSCULO"/>
    <s v="LOCALIZACIÓN"/>
    <d v="2024-12-31T00:00:00"/>
    <n v="23"/>
    <x v="12"/>
    <n v="35"/>
    <x v="2"/>
    <x v="2"/>
    <x v="0"/>
  </r>
  <r>
    <n v="79788"/>
    <n v="45989578"/>
    <s v="54243175"/>
    <s v=""/>
    <s v=""/>
    <s v="Mario"/>
    <s v="Pérez Rueda"/>
    <x v="2"/>
    <d v="2006-07-22T00:00:00"/>
    <s v="mmeuab@gmail.com"/>
    <s v="Calle Villaverde 5 1A"/>
    <x v="0"/>
    <s v="Leganés"/>
    <s v=""/>
    <n v="623170881"/>
    <s v="ES2614650100921701402308"/>
    <s v="INGDESMMXXX"/>
    <s v="Mario Perez Rueda"/>
    <s v="No"/>
    <x v="248"/>
    <s v=""/>
    <s v=""/>
    <s v=""/>
    <x v="3"/>
    <d v="2023-11-01T00:00:00"/>
    <d v="2024-12-31T00:00:00"/>
    <n v="3900"/>
    <s v="No"/>
    <n v="0"/>
    <s v="DESCONOCIDA"/>
    <s v="DESCONOCIDA"/>
    <d v="2024-12-31T00:00:00"/>
    <n v="39"/>
    <x v="21"/>
    <n v="14"/>
    <x v="4"/>
    <x v="4"/>
    <x v="3"/>
  </r>
  <r>
    <n v="79788"/>
    <n v="45988203"/>
    <s v="53907213"/>
    <s v=""/>
    <s v=""/>
    <s v="Mario"/>
    <s v="Ramos Martín"/>
    <x v="1"/>
    <d v="2003-07-17T00:00:00"/>
    <s v="mariora999@gmail.com"/>
    <s v="Calle El Escorial 20"/>
    <x v="0"/>
    <s v="Leganés"/>
    <s v=""/>
    <n v="635932542"/>
    <s v="ES9501826167940201587137"/>
    <s v="BBVAESMMXXX"/>
    <s v="Rosa Maria Martin Atienza"/>
    <s v="No"/>
    <x v="249"/>
    <s v=""/>
    <s v="GANAR MÚSCULO"/>
    <s v="AMIGOS O FAMILIA"/>
    <x v="2"/>
    <d v="2019-08-01T00:00:00"/>
    <d v="2024-12-31T00:00:00"/>
    <n v="4900"/>
    <s v="No"/>
    <n v="0"/>
    <s v="GANAR MÚSCULO"/>
    <s v="AMIGOS O FAMILIA"/>
    <d v="2024-12-31T00:00:00"/>
    <n v="49"/>
    <x v="37"/>
    <n v="65"/>
    <x v="0"/>
    <x v="11"/>
    <x v="6"/>
  </r>
  <r>
    <n v="79788"/>
    <n v="45988181"/>
    <s v="54523350"/>
    <s v=""/>
    <s v=""/>
    <s v="Mario"/>
    <s v="Rodríguez Ramos"/>
    <x v="1"/>
    <d v="2001-07-11T00:00:00"/>
    <s v="r.r.mario.222@gmail.com"/>
    <s v="Calle Paracuellos del Jarama 39"/>
    <x v="0"/>
    <s v="Leganés"/>
    <s v=""/>
    <n v="601045875"/>
    <s v="ES2820858195820330205042"/>
    <s v="CAZRES2ZXXX"/>
    <s v="Soledad Ramos Gordo"/>
    <s v="No"/>
    <x v="47"/>
    <s v=""/>
    <s v="GANAR MÚSCULO"/>
    <s v="AMIGOS O FAMILIA"/>
    <x v="1"/>
    <d v="2018-07-01T00:00:00"/>
    <d v="2024-12-31T00:00:00"/>
    <n v="4300"/>
    <s v="No"/>
    <n v="0"/>
    <s v="GANAR MÚSCULO"/>
    <s v="AMIGOS O FAMILIA"/>
    <d v="2024-12-31T00:00:00"/>
    <n v="43"/>
    <x v="7"/>
    <n v="78"/>
    <x v="4"/>
    <x v="1"/>
    <x v="1"/>
  </r>
  <r>
    <n v="79788"/>
    <n v="45987721"/>
    <s v="523751861"/>
    <s v=""/>
    <s v=""/>
    <s v="Mario"/>
    <s v="Sánchez Arjona"/>
    <x v="1"/>
    <d v="2006-06-01T00:00:00"/>
    <s v="sanchezarjonamario@gmail.com"/>
    <s v="Calle las Rozas de Madrid 5"/>
    <x v="0"/>
    <s v="Leganés"/>
    <s v=""/>
    <n v="615890768"/>
    <s v="ES7700492116272214002811"/>
    <s v=""/>
    <s v="Francisca Arjona Gonzalez"/>
    <s v="No"/>
    <x v="122"/>
    <s v=""/>
    <s v=""/>
    <s v=""/>
    <x v="2"/>
    <d v="2022-10-01T00:00:00"/>
    <d v="2024-12-31T00:00:00"/>
    <n v="4900"/>
    <s v="No"/>
    <n v="0"/>
    <s v="DESCONOCIDA"/>
    <s v="DESCONOCIDA"/>
    <d v="2024-12-31T00:00:00"/>
    <n v="49"/>
    <x v="21"/>
    <n v="27"/>
    <x v="2"/>
    <x v="9"/>
    <x v="0"/>
  </r>
  <r>
    <n v="79788"/>
    <n v="45987325"/>
    <s v="54522958"/>
    <s v=""/>
    <s v=""/>
    <s v="Mario"/>
    <s v="Valero García"/>
    <x v="1"/>
    <d v="2006-02-21T00:00:00"/>
    <s v="valerogarciamario@gmail.com"/>
    <s v="Calle Alpedrete 6"/>
    <x v="0"/>
    <s v="Leganés"/>
    <s v=""/>
    <n v="640188146"/>
    <s v="ES9501826167940201585391"/>
    <s v="BBVAESMMXXX"/>
    <s v="Mario Valero Garcia"/>
    <s v="No"/>
    <x v="76"/>
    <s v=""/>
    <s v="GANAR MÚSCULO"/>
    <s v="AMIGOS O FAMILIA"/>
    <x v="0"/>
    <d v="2023-10-01T00:00:00"/>
    <d v="2024-12-31T00:00:00"/>
    <n v="5200"/>
    <s v="No"/>
    <n v="0"/>
    <s v="GANAR MÚSCULO"/>
    <s v="AMIGOS O FAMILIA"/>
    <d v="2024-12-31T00:00:00"/>
    <n v="52"/>
    <x v="21"/>
    <n v="15"/>
    <x v="1"/>
    <x v="9"/>
    <x v="3"/>
  </r>
  <r>
    <n v="79788"/>
    <n v="45987745"/>
    <s v="54406606"/>
    <s v=""/>
    <s v=""/>
    <s v="Mario"/>
    <s v="Valverde Camaño"/>
    <x v="1"/>
    <d v="2001-10-19T00:00:00"/>
    <s v="marioturan.mv@gmail.com"/>
    <s v="Calle Villanueva de la Cañada 24"/>
    <x v="0"/>
    <s v="Leganés"/>
    <s v=""/>
    <n v="676921391"/>
    <s v="ES0501821928480201535532"/>
    <s v="BBVAESMMXXX"/>
    <s v="Gustavo Valverde Mayoral"/>
    <s v="No"/>
    <x v="250"/>
    <s v=""/>
    <s v="GANAR MÚSCULO"/>
    <s v="AMIGOS O FAMILIA"/>
    <x v="2"/>
    <d v="2019-09-01T00:00:00"/>
    <d v="2024-12-31T00:00:00"/>
    <n v="4900"/>
    <s v="No"/>
    <n v="0"/>
    <s v="GANAR MÚSCULO"/>
    <s v="AMIGOS O FAMILIA"/>
    <d v="2024-12-31T00:00:00"/>
    <n v="49"/>
    <x v="7"/>
    <n v="64"/>
    <x v="0"/>
    <x v="5"/>
    <x v="6"/>
  </r>
  <r>
    <n v="79788"/>
    <n v="45989600"/>
    <s v="9135652"/>
    <s v=""/>
    <s v=""/>
    <s v="Mario"/>
    <s v="Zamora Fernández"/>
    <x v="1"/>
    <d v="2007-03-05T00:00:00"/>
    <s v="mariozf07@gmail.com"/>
    <s v="Plaza Alcalde José Manuel Matheo Luaces 2 5 1E"/>
    <x v="0"/>
    <s v="Leganés"/>
    <s v=""/>
    <n v="619758271"/>
    <s v="ES0901826167970208503086"/>
    <s v="BBVAESMMXXX"/>
    <s v="Mario Zamora Fernandez"/>
    <s v="No"/>
    <x v="251"/>
    <s v=""/>
    <s v="GANAR MÚSCULO"/>
    <s v="AMIGOS O FAMILIA"/>
    <x v="0"/>
    <d v="2023-06-01T00:00:00"/>
    <d v="2024-12-31T00:00:00"/>
    <n v="5200"/>
    <s v="No"/>
    <n v="0"/>
    <s v="GANAR MÚSCULO"/>
    <s v="AMIGOS O FAMILIA"/>
    <d v="2024-12-31T00:00:00"/>
    <n v="52"/>
    <x v="15"/>
    <n v="19"/>
    <x v="2"/>
    <x v="6"/>
    <x v="3"/>
  </r>
  <r>
    <n v="79788"/>
    <n v="49147430"/>
    <s v="47308148"/>
    <s v=""/>
    <s v=""/>
    <s v="Marina"/>
    <s v="Altieri Puch"/>
    <x v="0"/>
    <d v="1994-07-30T00:00:00"/>
    <s v="marinaaltieri94@icloud.com"/>
    <s v="Calle Sancha Barca 12, 5A"/>
    <x v="23"/>
    <s v="Parla"/>
    <s v=""/>
    <n v="636577240"/>
    <s v="ES2920858344430330217527"/>
    <s v="CAZRES2ZXXX"/>
    <s v=""/>
    <s v="No"/>
    <x v="252"/>
    <s v=""/>
    <s v="GANAR MÚSCULO"/>
    <s v="AMIGOS O FAMILIA"/>
    <x v="0"/>
    <d v="2024-11-01T00:00:00"/>
    <d v="2024-12-31T00:00:00"/>
    <n v="5200"/>
    <s v="No"/>
    <n v="0"/>
    <s v="GANAR MÚSCULO"/>
    <s v="AMIGOS O FAMILIA"/>
    <d v="2024-12-31T00:00:00"/>
    <n v="52"/>
    <x v="6"/>
    <n v="2"/>
    <x v="3"/>
    <x v="4"/>
    <x v="2"/>
  </r>
  <r>
    <n v="79788"/>
    <n v="45988875"/>
    <s v="48209365"/>
    <s v=""/>
    <s v=""/>
    <s v="Marina"/>
    <s v="Álvarez Sánchez"/>
    <x v="0"/>
    <d v="2000-05-16T00:00:00"/>
    <s v="marina.alvarez214@gmail.com"/>
    <s v="Calle Aranjuez"/>
    <x v="0"/>
    <s v="Leganés"/>
    <s v=""/>
    <n v="622169795"/>
    <s v="ES5801826167910201582712"/>
    <s v="BBVAESMMXXX"/>
    <s v="Maria Victoria Sanchez Lopez"/>
    <s v="No"/>
    <x v="244"/>
    <s v=""/>
    <s v="GANAR MÚSCULO"/>
    <s v="LOCALIZACIÓN"/>
    <x v="2"/>
    <d v="2020-10-01T00:00:00"/>
    <d v="2024-12-31T00:00:00"/>
    <n v="4900"/>
    <s v="No"/>
    <n v="0"/>
    <s v="GANAR MÚSCULO"/>
    <s v="LOCALIZACIÓN"/>
    <d v="2024-12-31T00:00:00"/>
    <n v="49"/>
    <x v="14"/>
    <n v="51"/>
    <x v="1"/>
    <x v="9"/>
    <x v="4"/>
  </r>
  <r>
    <n v="79788"/>
    <n v="45988636"/>
    <s v="53454529"/>
    <s v=""/>
    <s v=""/>
    <s v="Marina"/>
    <s v="Santana la Rosa"/>
    <x v="0"/>
    <d v="1990-09-17T00:00:00"/>
    <s v="santana_mar@hotmail.com"/>
    <s v="Avenida los Pinos 21"/>
    <x v="0"/>
    <s v="Leganés"/>
    <s v=""/>
    <n v="626392708"/>
    <s v="ES5314650100971715047343"/>
    <s v="INGDESMMXXX"/>
    <s v="Marina Santade La Rosa"/>
    <s v="No"/>
    <x v="253"/>
    <s v=""/>
    <s v="GANAR MÚSCULO"/>
    <s v="AMIGOS O FAMILIA"/>
    <x v="2"/>
    <d v="2020-08-01T00:00:00"/>
    <d v="2024-12-31T00:00:00"/>
    <n v="4900"/>
    <s v="No"/>
    <n v="0"/>
    <s v="GANAR MÚSCULO"/>
    <s v="AMIGOS O FAMILIA"/>
    <d v="2024-12-31T00:00:00"/>
    <n v="49"/>
    <x v="18"/>
    <n v="53"/>
    <x v="3"/>
    <x v="11"/>
    <x v="4"/>
  </r>
  <r>
    <n v="79788"/>
    <n v="45987283"/>
    <s v="7246883"/>
    <s v=""/>
    <s v=""/>
    <s v="Marina"/>
    <s v="Vázquez Caride"/>
    <x v="0"/>
    <d v="1979-09-02T00:00:00"/>
    <s v="mvazquez614@icloud.com"/>
    <s v="Avenida Manuel Azaña 60 P03 4"/>
    <x v="0"/>
    <s v="Leganés"/>
    <s v=""/>
    <n v="687451300"/>
    <s v="ES4800493154472094025570"/>
    <s v="BSCHESMMXXX"/>
    <s v="Marina Vazquez Caride"/>
    <s v="No"/>
    <x v="254"/>
    <s v=""/>
    <s v="GANAR MÚSCULO"/>
    <s v="BÚSQUEDA POR INTERNET"/>
    <x v="0"/>
    <d v="2022-11-01T00:00:00"/>
    <d v="2024-12-31T00:00:00"/>
    <n v="5200"/>
    <s v="No"/>
    <n v="0"/>
    <s v="GANAR MÚSCULO"/>
    <s v="BÚSQUEDA POR INTERNET"/>
    <d v="2024-12-31T00:00:00"/>
    <n v="52"/>
    <x v="28"/>
    <n v="26"/>
    <x v="3"/>
    <x v="4"/>
    <x v="0"/>
  </r>
  <r>
    <n v="79788"/>
    <n v="49685535"/>
    <s v="874155"/>
    <s v=""/>
    <s v=""/>
    <s v="Marilyn Juliana"/>
    <s v="Salazar Villalta"/>
    <x v="0"/>
    <d v="2004-03-04T00:00:00"/>
    <s v="julisalazar1804@gmail.com"/>
    <s v="Calle Coslada 16, PORTAL 3, BAJO"/>
    <x v="0"/>
    <s v="Leganés"/>
    <s v=""/>
    <n v="662217593"/>
    <s v="ES8302359150340188576821"/>
    <s v="PICHESMMXXX"/>
    <s v=""/>
    <s v="No"/>
    <x v="255"/>
    <s v=""/>
    <s v="GANAR MÚSCULO"/>
    <s v="AMIGOS O FAMILIA"/>
    <x v="0"/>
    <d v="2025-01-01T00:00:00"/>
    <d v="2025-01-31T00:00:00"/>
    <n v="5200"/>
    <s v="No"/>
    <n v="0"/>
    <s v="GANAR MÚSCULO"/>
    <s v="AMIGOS O FAMILIA"/>
    <d v="2024-12-31T00:00:00"/>
    <n v="52"/>
    <x v="10"/>
    <n v="0"/>
    <x v="0"/>
    <x v="7"/>
    <x v="2"/>
  </r>
  <r>
    <n v="79788"/>
    <n v="45989293"/>
    <s v="52376831"/>
    <s v=""/>
    <s v=""/>
    <s v="Mariano"/>
    <s v="Prieto Montalban"/>
    <x v="1"/>
    <d v="1974-03-03T00:00:00"/>
    <s v="mariano.prietomontalban@gmail.com"/>
    <s v="Calle Rivas Vaciamadrid 39"/>
    <x v="0"/>
    <s v="Leganés"/>
    <s v=""/>
    <n v="618533217"/>
    <s v="ES5701826167940208505570"/>
    <s v="BBVAESMMXXX"/>
    <s v="Mariano Prieto Montalban"/>
    <s v="No"/>
    <x v="108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34"/>
    <n v="76"/>
    <x v="3"/>
    <x v="5"/>
    <x v="1"/>
  </r>
  <r>
    <n v="79788"/>
    <n v="45988184"/>
    <s v="7872070"/>
    <s v=""/>
    <s v=""/>
    <s v="Marian Victoria"/>
    <s v="Cedeño Obando"/>
    <x v="0"/>
    <d v="2001-01-29T00:00:00"/>
    <s v="mariancedeno01@gmail.com"/>
    <s v="Calle Alcalde Manuel Gómez Casado 21"/>
    <x v="0"/>
    <s v="Leganés"/>
    <s v=""/>
    <n v="631374498"/>
    <s v="ES1721003125211300151369"/>
    <s v="CAIXESBBXXX"/>
    <s v="Marian Victoria Cedeño Obando"/>
    <s v="No"/>
    <x v="256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7"/>
    <n v="21"/>
    <x v="3"/>
    <x v="10"/>
    <x v="3"/>
  </r>
  <r>
    <n v="79788"/>
    <n v="45989081"/>
    <s v="52124619"/>
    <s v=""/>
    <s v=""/>
    <s v="María Victoria"/>
    <s v="Amador González"/>
    <x v="0"/>
    <d v="1971-07-20T00:00:00"/>
    <s v="victoria.amador18@gmail.com"/>
    <s v="Calle Antonio Cánovas del Castillo"/>
    <x v="0"/>
    <s v="Leganés"/>
    <s v=""/>
    <n v="615657334"/>
    <s v="ES3620382753643000298803"/>
    <s v="CAHMESMMXXX"/>
    <s v="Maria Victoria Amador Gonzalez"/>
    <s v="No"/>
    <x v="257"/>
    <s v=""/>
    <s v="MANTENIMIENTO"/>
    <s v="AMIGOS O FAMILIA"/>
    <x v="0"/>
    <d v="2019-11-01T00:00:00"/>
    <d v="2024-12-31T00:00:00"/>
    <n v="5200"/>
    <s v="No"/>
    <n v="0"/>
    <s v="MANTENIMIENTO"/>
    <s v="AMIGOS O FAMILIA"/>
    <d v="2024-12-31T00:00:00"/>
    <n v="52"/>
    <x v="2"/>
    <n v="62"/>
    <x v="4"/>
    <x v="4"/>
    <x v="6"/>
  </r>
  <r>
    <n v="79788"/>
    <n v="49174280"/>
    <s v="53419639"/>
    <s v=""/>
    <s v=""/>
    <s v="María Victoria"/>
    <s v="Prieto Abarca"/>
    <x v="0"/>
    <d v="1979-06-06T00:00:00"/>
    <s v="alejandracejasprieto@gmail.com"/>
    <s v="Calle Huertas 1, 12, 2A"/>
    <x v="3"/>
    <s v="Leganés"/>
    <s v=""/>
    <n v="645910638"/>
    <s v="ES0901821294160202256652"/>
    <s v="BBVAESMMXXX"/>
    <s v=""/>
    <s v="No"/>
    <x v="258"/>
    <s v=""/>
    <s v="GANAR MÚSCULO"/>
    <s v="AMIGOS O FAMILIA"/>
    <x v="0"/>
    <d v="2024-11-01T00:00:00"/>
    <d v="2024-12-31T00:00:00"/>
    <n v="5200"/>
    <s v="No"/>
    <n v="0"/>
    <s v="GANAR MÚSCULO"/>
    <s v="AMIGOS O FAMILIA"/>
    <d v="2024-12-31T00:00:00"/>
    <n v="52"/>
    <x v="28"/>
    <n v="2"/>
    <x v="1"/>
    <x v="4"/>
    <x v="2"/>
  </r>
  <r>
    <n v="79788"/>
    <n v="45987135"/>
    <s v="8033692"/>
    <s v=""/>
    <s v=""/>
    <s v="María Victoria"/>
    <s v="Sánchez López"/>
    <x v="0"/>
    <d v="1969-08-19T00:00:00"/>
    <s v="marivi.sanchez@hotmail.es"/>
    <s v="Calle Aranjuez"/>
    <x v="0"/>
    <s v="Leganés"/>
    <s v=""/>
    <n v="626750599"/>
    <s v="ES5801826167910201582712"/>
    <s v="BBVAESMMXXX"/>
    <s v="Maria Victoria Sanchez Lopez"/>
    <s v="No"/>
    <x v="244"/>
    <s v=""/>
    <s v="GANAR MÚSCULO"/>
    <s v="LOCALIZACIÓN"/>
    <x v="5"/>
    <d v="2020-10-01T00:00:00"/>
    <d v="2024-12-31T00:00:00"/>
    <n v="7900"/>
    <s v="No"/>
    <n v="0"/>
    <s v="GANAR MÚSCULO"/>
    <s v="LOCALIZACIÓN"/>
    <d v="2024-12-31T00:00:00"/>
    <n v="79"/>
    <x v="44"/>
    <n v="51"/>
    <x v="1"/>
    <x v="9"/>
    <x v="4"/>
  </r>
  <r>
    <n v="79788"/>
    <n v="45988567"/>
    <s v="5398782"/>
    <s v=""/>
    <s v=""/>
    <s v="María Teresa"/>
    <s v="Cañizares Santos"/>
    <x v="2"/>
    <d v="1965-10-01T00:00:00"/>
    <s v="tere28913@gmail.com"/>
    <s v="Avenida Conde de Barcelona 9 1B"/>
    <x v="0"/>
    <s v="Leganés"/>
    <s v=""/>
    <n v="610312534"/>
    <s v="ES3821006826891300055923"/>
    <s v="CAIXESBBXXX"/>
    <s v="Maria Teresa Cañizares Santos"/>
    <s v="No"/>
    <x v="259"/>
    <s v=""/>
    <s v=""/>
    <s v=""/>
    <x v="6"/>
    <d v="2023-03-01T00:00:00"/>
    <d v="2024-12-31T00:00:00"/>
    <n v="6900"/>
    <s v="No"/>
    <n v="0"/>
    <s v="DESCONOCIDA"/>
    <s v="DESCONOCIDA"/>
    <d v="2024-12-31T00:00:00"/>
    <n v="69"/>
    <x v="39"/>
    <n v="22"/>
    <x v="4"/>
    <x v="8"/>
    <x v="3"/>
  </r>
  <r>
    <n v="79788"/>
    <n v="45988973"/>
    <s v="4577644"/>
    <s v=""/>
    <s v=""/>
    <s v="María Teresa"/>
    <s v="Donate García"/>
    <x v="0"/>
    <d v="1967-08-31T00:00:00"/>
    <s v="tedonate@yahoo.es"/>
    <s v="Calle Navalcarnero 18"/>
    <x v="0"/>
    <s v="Leganés"/>
    <s v=""/>
    <n v="627684517"/>
    <s v="ES4820858195860330080035"/>
    <s v="CAZRES2ZXXX"/>
    <s v="Maria Teresa Donate Garcia"/>
    <s v="No"/>
    <x v="260"/>
    <s v=""/>
    <s v="GANAR MÚSCULO"/>
    <s v="PUBLICIDAD O BUZONEO"/>
    <x v="0"/>
    <d v="2020-01-01T00:00:00"/>
    <d v="2024-12-31T00:00:00"/>
    <n v="5200"/>
    <s v="No"/>
    <n v="0"/>
    <s v="GANAR MÚSCULO"/>
    <s v="PUBLICIDAD O BUZONEO"/>
    <d v="2024-12-31T00:00:00"/>
    <n v="52"/>
    <x v="11"/>
    <n v="60"/>
    <x v="3"/>
    <x v="7"/>
    <x v="6"/>
  </r>
  <r>
    <n v="79788"/>
    <n v="45987077"/>
    <s v="4778046"/>
    <s v=""/>
    <s v=""/>
    <s v="María Teresa"/>
    <s v="Ekame González"/>
    <x v="0"/>
    <d v="1991-08-28T00:00:00"/>
    <s v="gonzalezteressana@gmail.com"/>
    <s v="Calle Valdemoro"/>
    <x v="0"/>
    <s v="Leganés"/>
    <s v=""/>
    <n v="632885301"/>
    <s v="ES2320382753643000166341"/>
    <s v="CAHMESMMXXX"/>
    <s v="Maria Teresa Ekame Gonzalez"/>
    <s v="No"/>
    <x v="261"/>
    <s v=""/>
    <s v="GANAR MÚSCULO"/>
    <s v="LOCALIZACIÓN"/>
    <x v="0"/>
    <d v="2020-02-01T00:00:00"/>
    <d v="2024-12-31T00:00:00"/>
    <n v="5200"/>
    <s v="No"/>
    <n v="0"/>
    <s v="GANAR MÚSCULO"/>
    <s v="LOCALIZACIÓN"/>
    <d v="2024-12-31T00:00:00"/>
    <n v="52"/>
    <x v="5"/>
    <n v="59"/>
    <x v="1"/>
    <x v="2"/>
    <x v="4"/>
  </r>
  <r>
    <n v="79788"/>
    <n v="45988479"/>
    <s v="70733075"/>
    <s v=""/>
    <s v=""/>
    <s v="María Teresa"/>
    <s v="Villalta Martín"/>
    <x v="0"/>
    <d v="1965-06-13T00:00:00"/>
    <s v="villaltammt@gmail.com"/>
    <s v="Calle Pozuelo de Alarcón"/>
    <x v="0"/>
    <s v="Leganés"/>
    <s v=""/>
    <n v="619219291"/>
    <s v="ES7700190036354010004303"/>
    <s v="DEUTESBBXXX"/>
    <s v="Maria Teresa Villalta Martin"/>
    <s v="No"/>
    <x v="262"/>
    <s v=""/>
    <s v="SALUD"/>
    <s v="LOCALIZACIÓN"/>
    <x v="2"/>
    <d v="2020-12-01T00:00:00"/>
    <d v="2024-12-31T00:00:00"/>
    <n v="4900"/>
    <s v="No"/>
    <n v="0"/>
    <s v="SALUD"/>
    <s v="LOCALIZACIÓN"/>
    <d v="2024-12-31T00:00:00"/>
    <n v="49"/>
    <x v="39"/>
    <n v="49"/>
    <x v="2"/>
    <x v="0"/>
    <x v="4"/>
  </r>
  <r>
    <n v="79788"/>
    <n v="45989482"/>
    <s v="53023081"/>
    <s v=""/>
    <s v=""/>
    <s v="María Sonia"/>
    <s v="Moreno Gordillo"/>
    <x v="0"/>
    <d v="1976-02-01T00:00:00"/>
    <s v="smg.76@hotmail.com"/>
    <s v="Calle Coslada 16 Bloque2 Bajo A"/>
    <x v="0"/>
    <s v="Leganés"/>
    <s v=""/>
    <n v="654513527"/>
    <s v="ES2520858195800330246807"/>
    <s v="CAZRES2ZXXX"/>
    <s v="Maria Sonia Moreno Gordillo"/>
    <s v="No"/>
    <x v="263"/>
    <s v=""/>
    <s v="MANTENIMIENTO"/>
    <s v="AMIGOS O FAMILIA"/>
    <x v="2"/>
    <d v="2024-10-01T00:00:00"/>
    <d v="2024-12-31T00:00:00"/>
    <n v="4900"/>
    <s v="No"/>
    <n v="0"/>
    <s v="MANTENIMIENTO"/>
    <s v="AMIGOS O FAMILIA"/>
    <d v="2024-12-31T00:00:00"/>
    <n v="49"/>
    <x v="23"/>
    <n v="33"/>
    <x v="0"/>
    <x v="10"/>
    <x v="0"/>
  </r>
  <r>
    <n v="79788"/>
    <n v="45988394"/>
    <s v="44409335"/>
    <s v=""/>
    <s v=""/>
    <s v="María Sheila"/>
    <s v="Hernández Durán"/>
    <x v="0"/>
    <d v="1976-08-03T00:00:00"/>
    <s v="mashe.h.duran@gmail.com"/>
    <s v="Calle Escalno"/>
    <x v="0"/>
    <s v="Leganés"/>
    <s v=""/>
    <n v="695225704"/>
    <s v="ES6521002208330200437509"/>
    <s v="CAIXESBBXXX"/>
    <s v="Maria Sheila Hernandez Duran"/>
    <s v="No"/>
    <x v="264"/>
    <s v=""/>
    <s v="GANAR MÚSCULO"/>
    <s v="LOCALIZACIÓN"/>
    <x v="2"/>
    <d v="2023-08-01T00:00:00"/>
    <d v="2024-12-31T00:00:00"/>
    <n v="4900"/>
    <s v="No"/>
    <n v="0"/>
    <s v="GANAR MÚSCULO"/>
    <s v="LOCALIZACIÓN"/>
    <d v="2024-12-31T00:00:00"/>
    <n v="49"/>
    <x v="23"/>
    <n v="17"/>
    <x v="2"/>
    <x v="11"/>
    <x v="3"/>
  </r>
  <r>
    <n v="79788"/>
    <n v="45989636"/>
    <s v="53035285"/>
    <s v=""/>
    <s v=""/>
    <s v="María Rosa"/>
    <s v="Huelmo Barrientos"/>
    <x v="0"/>
    <d v="1974-07-07T00:00:00"/>
    <s v="rosina_huelmo@yahoo.es"/>
    <s v="Calle Alcobendas 7 1ºa"/>
    <x v="0"/>
    <s v="Leganés"/>
    <s v=""/>
    <n v="659318688"/>
    <s v="ES0400494481582990009292"/>
    <s v="BSCHESMMXXX"/>
    <s v="Maria Rosa Huelmo Barrientos"/>
    <s v="No"/>
    <x v="265"/>
    <s v=""/>
    <s v="SALUD"/>
    <s v="LOCALIZACIÓN"/>
    <x v="1"/>
    <d v="2018-11-01T00:00:00"/>
    <d v="2024-12-31T00:00:00"/>
    <n v="4300"/>
    <s v="No"/>
    <n v="0"/>
    <s v="SALUD"/>
    <s v="LOCALIZACIÓN"/>
    <d v="2024-12-31T00:00:00"/>
    <n v="43"/>
    <x v="34"/>
    <n v="73"/>
    <x v="3"/>
    <x v="0"/>
    <x v="1"/>
  </r>
  <r>
    <n v="79788"/>
    <n v="45988839"/>
    <s v="50453367"/>
    <s v=""/>
    <s v=""/>
    <s v="María Preta"/>
    <s v="Muñoz Díaz"/>
    <x v="0"/>
    <d v="1973-08-03T00:00:00"/>
    <s v="petrim20@live.com"/>
    <s v="Calle Alcalde José María Durán y Pelayo 31"/>
    <x v="0"/>
    <s v="Leganés"/>
    <s v=""/>
    <n v="636790848"/>
    <s v="ES3121003738532200162305"/>
    <s v="CAIXESBBXXX"/>
    <s v="Maria Preta  Muñoz Diaz"/>
    <s v="No"/>
    <x v="266"/>
    <s v=""/>
    <s v="GANAR MÚSCULO"/>
    <s v="LOCALIZACIÓN"/>
    <x v="3"/>
    <d v="2023-05-01T00:00:00"/>
    <d v="2024-12-31T00:00:00"/>
    <n v="3900"/>
    <s v="No"/>
    <n v="0"/>
    <s v="GANAR MÚSCULO"/>
    <s v="LOCALIZACIÓN"/>
    <d v="2024-12-31T00:00:00"/>
    <n v="39"/>
    <x v="1"/>
    <n v="20"/>
    <x v="2"/>
    <x v="3"/>
    <x v="3"/>
  </r>
  <r>
    <n v="79788"/>
    <n v="45987256"/>
    <s v="2205714"/>
    <s v=""/>
    <s v=""/>
    <s v="María Paz"/>
    <s v="Muñoz Riolobos"/>
    <x v="0"/>
    <d v="1963-10-03T00:00:00"/>
    <s v="mmrio01@hotmail.es"/>
    <s v="Calle Navalcarnero"/>
    <x v="0"/>
    <s v="Leganés"/>
    <s v=""/>
    <n v="690043727"/>
    <s v="ES2200301539130045439271"/>
    <s v="ESPCESMMXXX"/>
    <s v="Maria Paz Muñoz Riolobos"/>
    <s v="No"/>
    <x v="267"/>
    <s v=""/>
    <s v="GANAR MÚSCULO"/>
    <s v="LOCALIZACIÓN"/>
    <x v="2"/>
    <d v="2021-11-01T00:00:00"/>
    <d v="2024-12-31T00:00:00"/>
    <n v="4900"/>
    <s v="No"/>
    <n v="0"/>
    <s v="GANAR MÚSCULO"/>
    <s v="LOCALIZACIÓN"/>
    <d v="2024-12-31T00:00:00"/>
    <n v="49"/>
    <x v="41"/>
    <n v="38"/>
    <x v="4"/>
    <x v="4"/>
    <x v="5"/>
  </r>
  <r>
    <n v="79788"/>
    <n v="45988429"/>
    <s v="80149030"/>
    <s v=""/>
    <s v=""/>
    <s v="María Magdalena"/>
    <s v="Ramos Alberca"/>
    <x v="2"/>
    <d v="1978-08-10T00:00:00"/>
    <s v="magdada1978@gmail.com"/>
    <s v="Calle Torrelodones 17"/>
    <x v="0"/>
    <s v="Leganés"/>
    <s v=""/>
    <n v="677554358"/>
    <s v="ES9521002042850200130866"/>
    <s v="CAIXESBBXXX"/>
    <s v="Maria Magdalena Ramos Alberca"/>
    <s v="No"/>
    <x v="268"/>
    <s v=""/>
    <s v=""/>
    <s v=""/>
    <x v="8"/>
    <d v="2024-06-01T00:00:00"/>
    <d v="2024-12-31T00:00:00"/>
    <n v="8200"/>
    <s v="No"/>
    <n v="0"/>
    <s v="DESCONOCIDA"/>
    <s v="DESCONOCIDA"/>
    <d v="2024-12-31T00:00:00"/>
    <n v="82"/>
    <x v="24"/>
    <n v="22"/>
    <x v="4"/>
    <x v="8"/>
    <x v="3"/>
  </r>
  <r>
    <n v="79788"/>
    <n v="45989419"/>
    <s v="52099324"/>
    <s v=""/>
    <s v=""/>
    <s v="María Luz"/>
    <s v="Curiel Amador"/>
    <x v="0"/>
    <d v="1970-08-24T00:00:00"/>
    <s v="mluzcuriel61@gmail.com"/>
    <s v="Avenida Pablo Iglesias 9 1ºc"/>
    <x v="0"/>
    <s v="Leganés"/>
    <s v=""/>
    <n v="629389468"/>
    <s v="ES7801826167930209496581"/>
    <s v="BBVAESMMXXX"/>
    <s v="Maria Luz Curiel Amador"/>
    <s v="No"/>
    <x v="269"/>
    <s v=""/>
    <s v="GANAR MÚSCULO"/>
    <s v="LOCALIZACIÓN"/>
    <x v="5"/>
    <d v="2018-12-01T00:00:00"/>
    <d v="2024-12-31T00:00:00"/>
    <n v="7900"/>
    <s v="No"/>
    <n v="0"/>
    <s v="GANAR MÚSCULO"/>
    <s v="LOCALIZACIÓN"/>
    <d v="2024-12-31T00:00:00"/>
    <n v="79"/>
    <x v="26"/>
    <n v="73"/>
    <x v="1"/>
    <x v="0"/>
    <x v="1"/>
  </r>
  <r>
    <n v="79788"/>
    <n v="45989167"/>
    <s v="52557100"/>
    <s v=""/>
    <s v=""/>
    <s v="María Lourdes"/>
    <s v="Ruiz Hernández"/>
    <x v="0"/>
    <d v="1975-01-31T00:00:00"/>
    <s v="rlourh@gmail.com"/>
    <s v="Calle Móstoles 28"/>
    <x v="0"/>
    <s v="Leganés"/>
    <s v=""/>
    <n v="657184769"/>
    <s v="ES4201826167980201593327"/>
    <s v="BBVAESMMXXX"/>
    <s v="Maria Lourdes Hernandez Ruiz"/>
    <s v="No"/>
    <x v="270"/>
    <s v=""/>
    <s v="SALUD"/>
    <s v="LOCALIZACIÓN"/>
    <x v="0"/>
    <d v="2019-06-01T00:00:00"/>
    <d v="2024-12-31T00:00:00"/>
    <n v="5200"/>
    <s v="No"/>
    <n v="0"/>
    <s v="SALUD"/>
    <s v="LOCALIZACIÓN"/>
    <d v="2024-12-31T00:00:00"/>
    <n v="52"/>
    <x v="22"/>
    <n v="67"/>
    <x v="0"/>
    <x v="6"/>
    <x v="6"/>
  </r>
  <r>
    <n v="79788"/>
    <n v="49140030"/>
    <s v=""/>
    <s v=""/>
    <s v=""/>
    <s v="María José"/>
    <s v="Benítez De García"/>
    <x v="0"/>
    <d v="1975-01-26T00:00:00"/>
    <s v="majbenitez@gmail.com"/>
    <s v="Calle Colmenar Viejo 18"/>
    <x v="0"/>
    <s v="Leganés"/>
    <s v=""/>
    <n v="606458568"/>
    <s v="ES5100494468262110015121"/>
    <s v="BSCHESMMXXX"/>
    <s v=""/>
    <s v="No"/>
    <x v="252"/>
    <s v=""/>
    <s v="GANAR MÚSCULO"/>
    <s v="AMIGOS O FAMILIA"/>
    <x v="0"/>
    <d v="2024-11-01T00:00:00"/>
    <d v="2024-12-31T00:00:00"/>
    <n v="5200"/>
    <s v="No"/>
    <n v="0"/>
    <s v="GANAR MÚSCULO"/>
    <s v="AMIGOS O FAMILIA"/>
    <d v="2024-12-31T00:00:00"/>
    <n v="52"/>
    <x v="22"/>
    <n v="2"/>
    <x v="3"/>
    <x v="4"/>
    <x v="2"/>
  </r>
  <r>
    <n v="79788"/>
    <n v="45988318"/>
    <s v="8930755"/>
    <s v=""/>
    <s v=""/>
    <s v="María José"/>
    <s v="González Mellado"/>
    <x v="0"/>
    <d v="1974-03-30T00:00:00"/>
    <s v="mjgonmell@gmail.com"/>
    <s v="Calle Coslada"/>
    <x v="0"/>
    <s v="Leganés"/>
    <s v=""/>
    <n v="699130934"/>
    <s v="ES6601826167920208503178"/>
    <s v="BBVAESMMXXX"/>
    <s v="Maria Jose Gonzalez Mellado"/>
    <s v="No"/>
    <x v="12"/>
    <s v=""/>
    <s v="SALUD"/>
    <s v="LOCALIZACIÓN"/>
    <x v="2"/>
    <d v="2018-09-01T00:00:00"/>
    <d v="2024-12-31T00:00:00"/>
    <n v="4900"/>
    <s v="No"/>
    <n v="0"/>
    <s v="SALUD"/>
    <s v="LOCALIZACIÓN"/>
    <d v="2024-12-31T00:00:00"/>
    <n v="49"/>
    <x v="34"/>
    <n v="76"/>
    <x v="4"/>
    <x v="5"/>
    <x v="1"/>
  </r>
  <r>
    <n v="79788"/>
    <n v="45989407"/>
    <s v="5274818"/>
    <s v=""/>
    <s v=""/>
    <s v="María José"/>
    <s v="Martín Hernández"/>
    <x v="0"/>
    <d v="1969-07-12T00:00:00"/>
    <s v="majorjoge@gmail.com"/>
    <s v="Calle Móstoles 26"/>
    <x v="0"/>
    <s v="Leganés"/>
    <s v=""/>
    <n v="696396700"/>
    <s v="ES5021002214250100399734"/>
    <s v="CAIXESBBXXX"/>
    <s v="Maria Jose Martin Hernandez"/>
    <s v="No"/>
    <x v="170"/>
    <s v=""/>
    <s v="GANAR MÚSCULO"/>
    <s v="AMIGOS O FAMILIA"/>
    <x v="2"/>
    <d v="2024-03-01T00:00:00"/>
    <d v="2024-12-31T00:00:00"/>
    <n v="4900"/>
    <s v="No"/>
    <n v="0"/>
    <s v="GANAR MÚSCULO"/>
    <s v="AMIGOS O FAMILIA"/>
    <d v="2024-12-31T00:00:00"/>
    <n v="49"/>
    <x v="44"/>
    <n v="10"/>
    <x v="2"/>
    <x v="8"/>
    <x v="2"/>
  </r>
  <r>
    <n v="79788"/>
    <n v="48126821"/>
    <s v="23024785"/>
    <s v=""/>
    <s v=""/>
    <s v="María José"/>
    <s v="Sánchez García"/>
    <x v="0"/>
    <d v="1978-09-18T00:00:00"/>
    <s v="mariajsanz@gmail.com"/>
    <s v="Calle Del Alcalde Jose María Durán Y Pelayo 27"/>
    <x v="0"/>
    <s v="Leganés"/>
    <s v=""/>
    <n v="627464502"/>
    <s v="ES4300730100510620266332"/>
    <s v="OPENESMMXXX"/>
    <s v=""/>
    <s v="No"/>
    <x v="101"/>
    <s v=""/>
    <s v="GANAR MÚSCULO"/>
    <s v="LOCALIZACIÓN"/>
    <x v="2"/>
    <d v="2024-10-01T00:00:00"/>
    <d v="2024-12-31T00:00:00"/>
    <n v="4900"/>
    <s v="No"/>
    <n v="0"/>
    <s v="GANAR MÚSCULO"/>
    <s v="LOCALIZACIÓN"/>
    <d v="2024-12-31T00:00:00"/>
    <n v="49"/>
    <x v="24"/>
    <n v="3"/>
    <x v="4"/>
    <x v="9"/>
    <x v="2"/>
  </r>
  <r>
    <n v="79788"/>
    <n v="45987371"/>
    <s v="52129625"/>
    <s v=""/>
    <s v=""/>
    <s v="María Jesús"/>
    <s v="Galindo Herrero"/>
    <x v="0"/>
    <d v="1972-12-02T00:00:00"/>
    <s v="galindo.herrero72@gmail.com"/>
    <s v="Calle Alcobendas 10"/>
    <x v="0"/>
    <s v="Leganés"/>
    <s v=""/>
    <n v="627521591"/>
    <s v="ES3121002904090248891790"/>
    <s v="CAIXESBBXXX"/>
    <s v="Maria Jesus Galindo Herrero"/>
    <s v="No"/>
    <x v="271"/>
    <s v=""/>
    <s v="GANAR MÚSCULO"/>
    <s v="AMIGOS O FAMILIA"/>
    <x v="2"/>
    <d v="2019-10-01T00:00:00"/>
    <d v="2024-12-31T00:00:00"/>
    <n v="4900"/>
    <s v="No"/>
    <n v="0"/>
    <s v="GANAR MÚSCULO"/>
    <s v="AMIGOS O FAMILIA"/>
    <d v="2024-12-31T00:00:00"/>
    <n v="49"/>
    <x v="40"/>
    <n v="63"/>
    <x v="0"/>
    <x v="9"/>
    <x v="6"/>
  </r>
  <r>
    <n v="79788"/>
    <n v="47859061"/>
    <s v="52371072"/>
    <s v=""/>
    <s v=""/>
    <s v="Maria Jesus"/>
    <s v="Garcia Castellanos"/>
    <x v="0"/>
    <d v="1971-10-20T00:00:00"/>
    <s v="jjjpichu@gmail.com"/>
    <s v="alcalde manuel gomez casado 9 p4 1ºa"/>
    <x v="0"/>
    <s v="Leganés"/>
    <s v=""/>
    <n v="629411651"/>
    <s v="ES9214650100961717760944"/>
    <s v="INGDESMM"/>
    <s v=""/>
    <s v="No"/>
    <x v="272"/>
    <s v=""/>
    <s v="GANAR MÚSCULO"/>
    <s v="AMIGOS O FAMILIA"/>
    <x v="2"/>
    <d v="2024-09-01T00:00:00"/>
    <d v="2024-12-31T00:00:00"/>
    <n v="4900"/>
    <s v="No"/>
    <n v="0"/>
    <s v="GANAR MÚSCULO"/>
    <s v="AMIGOS O FAMILIA"/>
    <d v="2024-12-31T00:00:00"/>
    <n v="49"/>
    <x v="2"/>
    <n v="4"/>
    <x v="3"/>
    <x v="5"/>
    <x v="2"/>
  </r>
  <r>
    <n v="79788"/>
    <n v="45987951"/>
    <s v="221937"/>
    <s v=""/>
    <s v=""/>
    <s v="María Jesús"/>
    <s v="Hernández Rivera"/>
    <x v="0"/>
    <d v="1967-04-25T00:00:00"/>
    <s v="ma.jjj@hotmail.com"/>
    <s v="Calle Tres Cantos 13"/>
    <x v="0"/>
    <s v="Leganés"/>
    <s v=""/>
    <n v="606404415"/>
    <s v="ES5620382803356000143905"/>
    <s v="CAHMESMMXXX"/>
    <s v="Maria Jesus Hernandez Rivera"/>
    <s v="No"/>
    <x v="273"/>
    <s v=""/>
    <s v="GANAR MÚSCULO"/>
    <s v="LOCALIZACIÓN"/>
    <x v="5"/>
    <d v="2019-02-01T00:00:00"/>
    <d v="2024-12-31T00:00:00"/>
    <n v="7900"/>
    <s v="No"/>
    <n v="0"/>
    <s v="GANAR MÚSCULO"/>
    <s v="LOCALIZACIÓN"/>
    <d v="2024-12-31T00:00:00"/>
    <n v="79"/>
    <x v="11"/>
    <n v="71"/>
    <x v="1"/>
    <x v="2"/>
    <x v="6"/>
  </r>
  <r>
    <n v="79788"/>
    <n v="45986925"/>
    <s v="33330784"/>
    <s v=""/>
    <s v=""/>
    <s v="María Jesús"/>
    <s v="Piñeiro Rodríguez"/>
    <x v="0"/>
    <d v="1968-08-01T00:00:00"/>
    <s v="susipineirodriguez@gmail.com"/>
    <s v="Calle Ciempozuelos 16"/>
    <x v="0"/>
    <s v="Leganés"/>
    <s v=""/>
    <n v="629967941"/>
    <s v="ES7814650350281745538842"/>
    <s v="INGDESMMXXX"/>
    <s v="Maria Jesus Piñeiro Rodriguez"/>
    <s v="No"/>
    <x v="274"/>
    <s v=""/>
    <s v="SALUD"/>
    <s v="AMIGOS O FAMILIA"/>
    <x v="2"/>
    <d v="2023-07-01T00:00:00"/>
    <d v="2024-12-31T00:00:00"/>
    <n v="4900"/>
    <s v="No"/>
    <n v="0"/>
    <s v="SALUD"/>
    <s v="AMIGOS O FAMILIA"/>
    <d v="2024-12-31T00:00:00"/>
    <n v="49"/>
    <x v="36"/>
    <n v="18"/>
    <x v="2"/>
    <x v="1"/>
    <x v="3"/>
  </r>
  <r>
    <n v="79788"/>
    <n v="45987675"/>
    <s v="8934949"/>
    <s v=""/>
    <s v=""/>
    <s v="María Isabel"/>
    <s v="Cano Blázquez"/>
    <x v="2"/>
    <d v="1968-09-02T00:00:00"/>
    <s v="rodriguezguerreroalejandro@gmail.com"/>
    <s v="Calle Bilbao 82"/>
    <x v="24"/>
    <s v="Rivas Vaciamadrid"/>
    <s v=""/>
    <n v="661314737"/>
    <s v="ES5401865001620509511430"/>
    <s v="BFIVESBBXXX"/>
    <s v="Maria Isabel Cano Blazquez"/>
    <s v="No"/>
    <x v="78"/>
    <s v=""/>
    <s v=""/>
    <s v=""/>
    <x v="1"/>
    <d v="2018-07-01T00:00:00"/>
    <d v="2024-12-31T00:00:00"/>
    <n v="4300"/>
    <s v="No"/>
    <n v="0"/>
    <s v="DESCONOCIDA"/>
    <s v="DESCONOCIDA"/>
    <d v="2024-12-31T00:00:00"/>
    <n v="43"/>
    <x v="36"/>
    <n v="78"/>
    <x v="0"/>
    <x v="1"/>
    <x v="1"/>
  </r>
  <r>
    <n v="79788"/>
    <n v="45988178"/>
    <s v="52125173"/>
    <s v=""/>
    <s v=""/>
    <s v="María Isabel"/>
    <s v="Crespo Ranchar"/>
    <x v="0"/>
    <d v="1971-04-30T00:00:00"/>
    <s v="mblcrespo@gmail.com"/>
    <s v="Calle Aranjuez 8 3 Pbj C"/>
    <x v="0"/>
    <s v="Leganés"/>
    <s v=""/>
    <n v="649958039"/>
    <s v="ES3101826167910208501820"/>
    <s v="BBVAESMMXXX"/>
    <s v="Maria Isabel Crespo Ranchar"/>
    <s v="No"/>
    <x v="275"/>
    <s v=""/>
    <s v="SALUD"/>
    <s v="LOCALIZACIÓN"/>
    <x v="1"/>
    <d v="2018-07-01T00:00:00"/>
    <d v="2024-12-31T00:00:00"/>
    <n v="4300"/>
    <s v="No"/>
    <n v="0"/>
    <s v="SALUD"/>
    <s v="LOCALIZACIÓN"/>
    <d v="2024-12-31T00:00:00"/>
    <n v="43"/>
    <x v="2"/>
    <n v="78"/>
    <x v="3"/>
    <x v="1"/>
    <x v="1"/>
  </r>
  <r>
    <n v="79788"/>
    <n v="45987928"/>
    <s v="2257321"/>
    <s v=""/>
    <s v=""/>
    <s v="María Isabel"/>
    <s v="García Fernández"/>
    <x v="0"/>
    <d v="1975-01-25T00:00:00"/>
    <s v="m.garciafer@hotmail.com"/>
    <s v="Calle Alcalde Manuel Gómez Casado 25 P5 3ºa"/>
    <x v="0"/>
    <s v="Leganés"/>
    <s v=""/>
    <n v="655948111"/>
    <s v="ES4221004427410200119292"/>
    <s v="CAIXESBBXXX"/>
    <s v="Maria Isabel Garcia Fernandez"/>
    <s v="No"/>
    <x v="41"/>
    <s v=""/>
    <s v="SALUD"/>
    <s v="AMIGOS O FAMILIA"/>
    <x v="2"/>
    <d v="2022-10-01T00:00:00"/>
    <d v="2024-12-31T00:00:00"/>
    <n v="4900"/>
    <s v="No"/>
    <n v="0"/>
    <s v="SALUD"/>
    <s v="AMIGOS O FAMILIA"/>
    <d v="2024-12-31T00:00:00"/>
    <n v="49"/>
    <x v="22"/>
    <n v="27"/>
    <x v="4"/>
    <x v="9"/>
    <x v="0"/>
  </r>
  <r>
    <n v="79788"/>
    <n v="49076279"/>
    <s v="5639090"/>
    <s v=""/>
    <s v=""/>
    <s v="María Isabel"/>
    <s v="García Valenciano"/>
    <x v="0"/>
    <d v="1963-04-28T00:00:00"/>
    <s v="isabelgarcia_valenciano@hotmail.com"/>
    <s v="Calle Villarejo De Salvanes 38"/>
    <x v="0"/>
    <s v="Leganés"/>
    <s v=""/>
    <n v="637936617"/>
    <s v="ES0821002992710200081932"/>
    <s v=""/>
    <s v=""/>
    <s v="No"/>
    <x v="198"/>
    <s v=""/>
    <s v="MANTENIMIENTO"/>
    <s v="AMIGOS O FAMILIA"/>
    <x v="0"/>
    <d v="2024-11-01T00:00:00"/>
    <d v="2024-12-31T00:00:00"/>
    <n v="5200"/>
    <s v="No"/>
    <n v="0"/>
    <s v="MANTENIMIENTO"/>
    <s v="AMIGOS O FAMILIA"/>
    <d v="2024-12-31T00:00:00"/>
    <n v="52"/>
    <x v="41"/>
    <n v="2"/>
    <x v="1"/>
    <x v="4"/>
    <x v="2"/>
  </r>
  <r>
    <n v="79788"/>
    <n v="48452828"/>
    <s v="52375914"/>
    <s v=""/>
    <s v=""/>
    <s v="María Isabel"/>
    <s v="Gómez Caballero"/>
    <x v="0"/>
    <d v="1973-03-03T00:00:00"/>
    <s v="isabelmadridmundo@gmail.com"/>
    <s v="Calle De Manzanares El Real 14"/>
    <x v="0"/>
    <s v="Leganés"/>
    <s v=""/>
    <n v="699478849"/>
    <s v="ES4221004628662200052271"/>
    <s v="CAIXESBBXXX"/>
    <s v=""/>
    <s v="No"/>
    <x v="71"/>
    <s v=""/>
    <s v="GANAR MÚSCULO"/>
    <s v="LOCALIZACIÓN"/>
    <x v="8"/>
    <d v="2024-10-01T00:00:00"/>
    <d v="2024-12-31T00:00:00"/>
    <n v="8200"/>
    <s v="No"/>
    <n v="0"/>
    <s v="GANAR MÚSCULO"/>
    <s v="LOCALIZACIÓN"/>
    <d v="2024-12-31T00:00:00"/>
    <n v="82"/>
    <x v="1"/>
    <n v="2"/>
    <x v="4"/>
    <x v="4"/>
    <x v="2"/>
  </r>
  <r>
    <n v="79788"/>
    <n v="45989423"/>
    <s v="11802136"/>
    <s v=""/>
    <s v=""/>
    <s v="María Isabel"/>
    <s v="Hermoso González"/>
    <x v="0"/>
    <d v="1967-02-24T00:00:00"/>
    <s v="isabelhermosog@hotmail.com"/>
    <s v="Calle Alcalde Pedro González González 17- B 3ºc"/>
    <x v="0"/>
    <s v="Leganés"/>
    <s v=""/>
    <n v="656278534"/>
    <s v="ES8601826167930201524880"/>
    <s v="BBVAESMMXXX"/>
    <s v="Maria Isabel Hermoso Gonzalez"/>
    <s v="No"/>
    <x v="276"/>
    <s v=""/>
    <s v=""/>
    <s v=""/>
    <x v="2"/>
    <d v="2019-11-01T00:00:00"/>
    <d v="2024-12-31T00:00:00"/>
    <n v="4900"/>
    <s v="No"/>
    <n v="0"/>
    <s v="DESCONOCIDA"/>
    <s v="DESCONOCIDA"/>
    <d v="2024-12-31T00:00:00"/>
    <n v="49"/>
    <x v="11"/>
    <n v="62"/>
    <x v="6"/>
    <x v="4"/>
    <x v="6"/>
  </r>
  <r>
    <n v="79788"/>
    <n v="45988660"/>
    <s v="9453573"/>
    <s v=""/>
    <s v=""/>
    <s v="María Isabel"/>
    <s v="Ocaña Chamorro"/>
    <x v="0"/>
    <d v="1970-06-09T00:00:00"/>
    <s v="isa1970ari@hotmail.com"/>
    <s v="Calle Boadilla del Monte 20"/>
    <x v="0"/>
    <s v="Leganés"/>
    <s v=""/>
    <n v="696639594"/>
    <s v="ES0720859752930330239454"/>
    <s v="CAZRES2ZXXX"/>
    <s v="Maria Isabel Ocaña Chamorro"/>
    <s v="No"/>
    <x v="277"/>
    <s v=""/>
    <s v="GANAR MÚSCULO"/>
    <s v="AMIGOS O FAMILIA"/>
    <x v="5"/>
    <d v="2023-09-01T00:00:00"/>
    <d v="2024-12-31T00:00:00"/>
    <n v="7900"/>
    <s v="No"/>
    <n v="0"/>
    <s v="GANAR MÚSCULO"/>
    <s v="AMIGOS O FAMILIA"/>
    <d v="2024-12-31T00:00:00"/>
    <n v="79"/>
    <x v="26"/>
    <n v="16"/>
    <x v="2"/>
    <x v="5"/>
    <x v="3"/>
  </r>
  <r>
    <n v="79788"/>
    <n v="49074750"/>
    <s v="1921041"/>
    <s v=""/>
    <s v=""/>
    <s v="María Isabel"/>
    <s v="Ortega Pujol"/>
    <x v="0"/>
    <d v="1960-09-24T00:00:00"/>
    <s v="isabel.ortega@serem.com"/>
    <s v="Calle San Lorenzo De El Escorial  11"/>
    <x v="0"/>
    <s v="Leganés"/>
    <s v=""/>
    <n v="687541663"/>
    <s v="ES4821004546811300298854"/>
    <s v=""/>
    <s v=""/>
    <s v="No"/>
    <x v="198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38"/>
    <n v="2"/>
    <x v="1"/>
    <x v="4"/>
    <x v="2"/>
  </r>
  <r>
    <n v="79788"/>
    <n v="45989596"/>
    <s v="50178197"/>
    <s v=""/>
    <s v=""/>
    <s v="María Isabel"/>
    <s v="Pérez Paz"/>
    <x v="0"/>
    <d v="1970-01-30T00:00:00"/>
    <s v="isadaneu@hotmail.com"/>
    <s v="Calle Ciempozuelos 9"/>
    <x v="0"/>
    <s v="Leganés"/>
    <s v=""/>
    <n v="678403010"/>
    <s v="ES3000811545750001055612"/>
    <s v="BSABESBBXXX"/>
    <s v="Maria Isabel Perez Paz"/>
    <s v="No"/>
    <x v="278"/>
    <s v=""/>
    <s v="SALUD"/>
    <s v="LOCALIZACIÓN"/>
    <x v="3"/>
    <d v="2023-04-01T00:00:00"/>
    <d v="2024-12-31T00:00:00"/>
    <n v="3900"/>
    <s v="No"/>
    <n v="0"/>
    <s v="SALUD"/>
    <s v="LOCALIZACIÓN"/>
    <d v="2024-12-31T00:00:00"/>
    <n v="39"/>
    <x v="26"/>
    <n v="21"/>
    <x v="4"/>
    <x v="10"/>
    <x v="3"/>
  </r>
  <r>
    <n v="79788"/>
    <n v="45988362"/>
    <s v="52372436"/>
    <s v=""/>
    <s v=""/>
    <s v="María Inmaculada"/>
    <s v="Camacho García"/>
    <x v="0"/>
    <d v="1969-07-13T00:00:00"/>
    <s v="inmasport@gmail.com"/>
    <s v="Calle Navalcarnero 46"/>
    <x v="0"/>
    <s v="Leganés"/>
    <s v=""/>
    <n v="699069102"/>
    <s v="ES9100493806282194014871"/>
    <s v="BSCHESMMXXX"/>
    <s v="Maria Inmaculada Camacho Garcia"/>
    <s v="No"/>
    <x v="279"/>
    <s v=""/>
    <s v="SALUD"/>
    <s v="LOCALIZACIÓN"/>
    <x v="0"/>
    <d v="2018-10-01T00:00:00"/>
    <d v="2024-12-31T00:00:00"/>
    <n v="5200"/>
    <s v="No"/>
    <n v="0"/>
    <s v="SALUD"/>
    <s v="LOCALIZACIÓN"/>
    <d v="2024-12-31T00:00:00"/>
    <n v="52"/>
    <x v="44"/>
    <n v="75"/>
    <x v="4"/>
    <x v="9"/>
    <x v="1"/>
  </r>
  <r>
    <n v="79788"/>
    <n v="45988286"/>
    <s v="2893273"/>
    <s v=""/>
    <s v=""/>
    <s v="María Inmaculada"/>
    <s v="Chaves de Alonso"/>
    <x v="0"/>
    <d v="1970-01-09T00:00:00"/>
    <s v="inmachal70@gmail.com"/>
    <s v="Calle Colmenarejo"/>
    <x v="0"/>
    <s v="Leganés"/>
    <s v=""/>
    <n v="674752746"/>
    <s v="ES0820858007850330380137"/>
    <s v="CAZRES2ZXXX"/>
    <s v="Maria Inmaculada Chaves De Alonso"/>
    <s v="No"/>
    <x v="280"/>
    <s v=""/>
    <s v="SALUD"/>
    <s v="LOCALIZACIÓN"/>
    <x v="2"/>
    <d v="2022-12-01T00:00:00"/>
    <d v="2024-12-31T00:00:00"/>
    <n v="4900"/>
    <s v="No"/>
    <n v="0"/>
    <s v="SALUD"/>
    <s v="LOCALIZACIÓN"/>
    <d v="2024-12-31T00:00:00"/>
    <n v="49"/>
    <x v="26"/>
    <n v="25"/>
    <x v="3"/>
    <x v="0"/>
    <x v="0"/>
  </r>
  <r>
    <n v="79788"/>
    <n v="45989813"/>
    <s v="70804778"/>
    <s v=""/>
    <s v=""/>
    <s v="María Hinojal"/>
    <s v="Sanz Sánchez"/>
    <x v="0"/>
    <d v="1978-05-26T00:00:00"/>
    <s v="maria_hinojal_s@hotmail.com"/>
    <s v="Calle Alcalde Saturnino del Yerro Alonso 32"/>
    <x v="0"/>
    <s v="Leganés"/>
    <s v=""/>
    <n v="653123471"/>
    <s v="ES9220950504319115626761"/>
    <s v="BASKES2BXXX"/>
    <s v="Maria Inohal Sanz Sanchez"/>
    <s v="No"/>
    <x v="151"/>
    <s v=""/>
    <s v=""/>
    <s v=""/>
    <x v="0"/>
    <d v="2024-03-01T00:00:00"/>
    <d v="2024-12-31T00:00:00"/>
    <n v="5200"/>
    <s v="No"/>
    <n v="0"/>
    <s v="DESCONOCIDA"/>
    <s v="DESCONOCIDA"/>
    <d v="2024-12-31T00:00:00"/>
    <n v="52"/>
    <x v="24"/>
    <n v="10"/>
    <x v="4"/>
    <x v="8"/>
    <x v="2"/>
  </r>
  <r>
    <n v="79788"/>
    <n v="45987463"/>
    <s v="53044862"/>
    <s v=""/>
    <s v=""/>
    <s v="María Gema"/>
    <s v="Carrasco García"/>
    <x v="0"/>
    <d v="1974-11-30T00:00:00"/>
    <s v="gemacarras@gmail.com"/>
    <s v="Calle Alcalde Pedro González González 19 4 Pbj B"/>
    <x v="0"/>
    <s v="Leganés"/>
    <s v=""/>
    <n v="697834660"/>
    <s v="ES7520859712110105105890"/>
    <s v="CAZRES2ZXXX"/>
    <s v="Maria Gema Carrasco Garcia"/>
    <s v="No"/>
    <x v="235"/>
    <s v=""/>
    <s v="SALUD"/>
    <s v="AMIGOS O FAMILIA"/>
    <x v="0"/>
    <d v="2023-02-01T00:00:00"/>
    <d v="2024-12-31T00:00:00"/>
    <n v="5200"/>
    <s v="No"/>
    <n v="0"/>
    <s v="SALUD"/>
    <s v="AMIGOS O FAMILIA"/>
    <d v="2024-12-31T00:00:00"/>
    <n v="52"/>
    <x v="34"/>
    <n v="23"/>
    <x v="1"/>
    <x v="2"/>
    <x v="3"/>
  </r>
  <r>
    <n v="79788"/>
    <n v="45989021"/>
    <s v="52097345"/>
    <s v=""/>
    <s v=""/>
    <s v="María Gema"/>
    <s v="Romero Carrobles"/>
    <x v="0"/>
    <d v="1968-08-24T00:00:00"/>
    <s v="gemarra00@gmail.com"/>
    <s v="Calle Lehendakari Aguirre 67"/>
    <x v="0"/>
    <s v="Leganés"/>
    <s v=""/>
    <n v="607640179"/>
    <s v="ES0700490801452210245490"/>
    <s v="BSCHESMMXXX"/>
    <s v="Maria Gema Romero Carrobles"/>
    <s v="No"/>
    <x v="0"/>
    <s v=""/>
    <s v="SALUD"/>
    <s v="LOCALIZACIÓN"/>
    <x v="0"/>
    <d v="2022-12-01T00:00:00"/>
    <d v="2024-12-31T00:00:00"/>
    <n v="5200"/>
    <s v="No"/>
    <n v="0"/>
    <s v="SALUD"/>
    <s v="LOCALIZACIÓN"/>
    <d v="2024-12-31T00:00:00"/>
    <n v="52"/>
    <x v="36"/>
    <n v="25"/>
    <x v="0"/>
    <x v="0"/>
    <x v="0"/>
  </r>
  <r>
    <n v="79788"/>
    <n v="45987033"/>
    <s v="8926477"/>
    <s v=""/>
    <s v=""/>
    <s v="María Flor"/>
    <s v="Sánchez Cuenca"/>
    <x v="0"/>
    <d v="1972-01-03T00:00:00"/>
    <s v="fsanchezcuenca@hotmail.com"/>
    <s v="Calle Alcalde Alfredo de Castro 33 Bajo C"/>
    <x v="0"/>
    <s v="Leganés"/>
    <s v=""/>
    <n v="629208368"/>
    <s v="ES9101826167960201506310"/>
    <s v="BBVAESMMXXX"/>
    <s v="Maria Flor Sanchez Cuenca"/>
    <s v="No"/>
    <x v="281"/>
    <s v=""/>
    <s v="SALUD"/>
    <s v="LOCALIZACIÓN"/>
    <x v="0"/>
    <d v="2021-07-01T00:00:00"/>
    <d v="2024-12-31T00:00:00"/>
    <n v="5200"/>
    <s v="No"/>
    <n v="0"/>
    <s v="SALUD"/>
    <s v="LOCALIZACIÓN"/>
    <d v="2024-12-31T00:00:00"/>
    <n v="52"/>
    <x v="40"/>
    <n v="42"/>
    <x v="0"/>
    <x v="1"/>
    <x v="5"/>
  </r>
  <r>
    <n v="79788"/>
    <n v="45988685"/>
    <s v="5248570"/>
    <s v=""/>
    <s v=""/>
    <s v="María Emperatriz"/>
    <s v="Cubero Peña"/>
    <x v="0"/>
    <d v="1962-12-12T00:00:00"/>
    <s v="empe121262@gmail.com"/>
    <s v="Calle Salvador de Madariaga 5"/>
    <x v="0"/>
    <s v="Leganés"/>
    <s v=""/>
    <n v="696801372"/>
    <s v="ES5114650100911739233459"/>
    <s v="INGDESMMXXX"/>
    <s v="Maria Emperatriz Cubero Peña"/>
    <s v="No"/>
    <x v="282"/>
    <s v=""/>
    <s v="SALUD"/>
    <s v="LOCALIZACIÓN"/>
    <x v="0"/>
    <d v="2023-03-01T00:00:00"/>
    <d v="2024-12-31T00:00:00"/>
    <n v="5200"/>
    <s v="No"/>
    <n v="0"/>
    <s v="SALUD"/>
    <s v="LOCALIZACIÓN"/>
    <d v="2024-12-31T00:00:00"/>
    <n v="52"/>
    <x v="41"/>
    <n v="22"/>
    <x v="1"/>
    <x v="8"/>
    <x v="3"/>
  </r>
  <r>
    <n v="79788"/>
    <n v="45989396"/>
    <s v="11794667"/>
    <s v=""/>
    <s v=""/>
    <s v="María Emilia"/>
    <s v="Gutiérrez Zuazua"/>
    <x v="0"/>
    <d v="1965-04-30T00:00:00"/>
    <s v="emigutizua@gmail.com"/>
    <s v="Calle Manzanares El Real 53"/>
    <x v="0"/>
    <s v="Leganés"/>
    <s v=""/>
    <n v="696813409"/>
    <s v="ES3920382753693000200049"/>
    <s v="CAHMESMMXXX"/>
    <s v="Maria Emilia Gutierrez Zuazua"/>
    <s v="No"/>
    <x v="63"/>
    <s v=""/>
    <s v="GANAR MÚSCULO"/>
    <s v="LOCALIZACIÓN"/>
    <x v="2"/>
    <d v="2021-10-01T00:00:00"/>
    <d v="2024-12-31T00:00:00"/>
    <n v="4900"/>
    <s v="No"/>
    <n v="0"/>
    <s v="GANAR MÚSCULO"/>
    <s v="LOCALIZACIÓN"/>
    <d v="2024-12-31T00:00:00"/>
    <n v="49"/>
    <x v="39"/>
    <n v="39"/>
    <x v="3"/>
    <x v="9"/>
    <x v="5"/>
  </r>
  <r>
    <n v="79788"/>
    <n v="45987647"/>
    <s v="70988068"/>
    <s v=""/>
    <s v=""/>
    <s v="María Elena"/>
    <s v="Arroyo Valverde"/>
    <x v="0"/>
    <d v="1979-05-29T00:00:00"/>
    <s v="flucha79@gmail.com"/>
    <s v="Calle Alcalde Pablo Montero y Montero Y M 1 E1 1C"/>
    <x v="0"/>
    <s v="Leganés"/>
    <s v=""/>
    <n v="649548565"/>
    <s v="ES5221001792810200194873"/>
    <s v="CAIXESBBXXX"/>
    <s v="Maria Elena Arroyo Valverde"/>
    <s v="No"/>
    <x v="176"/>
    <s v=""/>
    <s v="GANAR MÚSCULO"/>
    <s v="LOCALIZACIÓN"/>
    <x v="0"/>
    <d v="2024-02-01T00:00:00"/>
    <d v="2024-12-31T00:00:00"/>
    <n v="5200"/>
    <s v="No"/>
    <n v="0"/>
    <s v="GANAR MÚSCULO"/>
    <s v="LOCALIZACIÓN"/>
    <d v="2024-12-31T00:00:00"/>
    <n v="52"/>
    <x v="28"/>
    <n v="11"/>
    <x v="3"/>
    <x v="2"/>
    <x v="2"/>
  </r>
  <r>
    <n v="79788"/>
    <n v="47151651"/>
    <s v="53459628"/>
    <s v=""/>
    <s v=""/>
    <s v="Maria Elena"/>
    <s v="López García"/>
    <x v="0"/>
    <d v="1988-09-17T00:00:00"/>
    <s v="lopezgarciaelena@hotmail.es"/>
    <s v="Calle Del Alcalde Alfredo de Castro 21"/>
    <x v="0"/>
    <s v="Leganés"/>
    <s v=""/>
    <n v="684297376"/>
    <s v="ES4700190334544010042362"/>
    <s v=""/>
    <s v="Julien Schmaus"/>
    <s v="No"/>
    <x v="283"/>
    <s v=""/>
    <s v="PERDER PESO"/>
    <s v="AMIGOS O FAMILIA"/>
    <x v="2"/>
    <d v="2024-07-01T00:00:00"/>
    <d v="2024-12-31T00:00:00"/>
    <n v="4900"/>
    <s v="No"/>
    <n v="0"/>
    <s v="PERDER PESO"/>
    <s v="AMIGOS O FAMILIA"/>
    <d v="2024-12-31T00:00:00"/>
    <n v="49"/>
    <x v="31"/>
    <n v="6"/>
    <x v="2"/>
    <x v="1"/>
    <x v="2"/>
  </r>
  <r>
    <n v="79788"/>
    <n v="45989515"/>
    <s v="50452917"/>
    <s v=""/>
    <s v=""/>
    <s v="María Dolores"/>
    <s v="Gil Carrasco"/>
    <x v="0"/>
    <d v="1973-03-09T00:00:00"/>
    <s v="mdgil1973@gmail.com"/>
    <s v="Calle Colmenar Viejo 60"/>
    <x v="0"/>
    <s v="Leganés"/>
    <s v=""/>
    <n v="658054957"/>
    <s v="ES5021006826870200081237"/>
    <s v="CAIXESBBXXX"/>
    <s v="Maria Dolores Gil Carrasco"/>
    <s v="No"/>
    <x v="284"/>
    <s v=""/>
    <s v="MANTENIMIENTO"/>
    <s v="LOCALIZACIÓN"/>
    <x v="6"/>
    <d v="2019-03-01T00:00:00"/>
    <d v="2024-12-31T00:00:00"/>
    <n v="6900"/>
    <s v="No"/>
    <n v="0"/>
    <s v="MANTENIMIENTO"/>
    <s v="LOCALIZACIÓN"/>
    <d v="2024-12-31T00:00:00"/>
    <n v="69"/>
    <x v="1"/>
    <n v="69"/>
    <x v="2"/>
    <x v="10"/>
    <x v="6"/>
  </r>
  <r>
    <n v="79788"/>
    <n v="45989584"/>
    <s v="52193475"/>
    <s v=""/>
    <s v=""/>
    <s v="María Dolores"/>
    <s v="Rodríguez López"/>
    <x v="0"/>
    <d v="1967-09-02T00:00:00"/>
    <s v="drljgb@yahoo.es"/>
    <s v="Calle Pozuelo de Alarcón 37"/>
    <x v="0"/>
    <s v="Leganés"/>
    <s v=""/>
    <n v="600542224"/>
    <s v="ES2700494481542290002948"/>
    <s v="BSCHESMMXXX"/>
    <s v="María Dolores Rodríguez López"/>
    <s v="No"/>
    <x v="78"/>
    <s v=""/>
    <s v="MANTENIMIENTO"/>
    <s v="LOCALIZACIÓN"/>
    <x v="7"/>
    <d v="2018-07-01T00:00:00"/>
    <d v="2024-12-31T00:00:00"/>
    <n v="7300"/>
    <s v="No"/>
    <n v="0"/>
    <s v="MANTENIMIENTO"/>
    <s v="LOCALIZACIÓN"/>
    <d v="2024-12-31T00:00:00"/>
    <n v="73"/>
    <x v="11"/>
    <n v="78"/>
    <x v="0"/>
    <x v="1"/>
    <x v="1"/>
  </r>
  <r>
    <n v="79788"/>
    <n v="45989219"/>
    <s v="50168451"/>
    <s v=""/>
    <s v=""/>
    <s v="María del Pilar"/>
    <s v="De Frutos Moreno"/>
    <x v="0"/>
    <d v="1967-04-10T00:00:00"/>
    <s v="plrdefrutos10@gmail.com"/>
    <s v="Calle De Guadalajara 17"/>
    <x v="0"/>
    <s v="Leganés"/>
    <s v=""/>
    <n v="661369383"/>
    <s v="ES8020381871316000133039"/>
    <s v="CAHMESMMXXX"/>
    <s v="Maria Del Pilar De Fruto Moreno"/>
    <s v="No"/>
    <x v="285"/>
    <s v=""/>
    <s v="SALUD"/>
    <s v="LOCALIZACIÓN"/>
    <x v="0"/>
    <d v="2024-12-01T00:00:00"/>
    <d v="2024-12-31T00:00:00"/>
    <n v="5200"/>
    <s v="No"/>
    <n v="0"/>
    <s v="SALUD"/>
    <s v="LOCALIZACIÓN"/>
    <d v="2024-12-31T00:00:00"/>
    <n v="52"/>
    <x v="11"/>
    <n v="58"/>
    <x v="2"/>
    <x v="8"/>
    <x v="4"/>
  </r>
  <r>
    <n v="79788"/>
    <n v="45987716"/>
    <s v="2076279"/>
    <s v=""/>
    <s v=""/>
    <s v="María del Pilar"/>
    <s v="Rodríguez Lozano"/>
    <x v="0"/>
    <d v="1952-04-14T00:00:00"/>
    <s v="ralip1952@hotmail.com"/>
    <s v="Paseo Alberto Palacios 27"/>
    <x v="16"/>
    <s v="Madrid"/>
    <s v=""/>
    <n v="609320488"/>
    <s v="ES7100750334410700294432"/>
    <s v="POPUESMMXXX"/>
    <s v="Maria Del Pilar Rodriguez Lozano"/>
    <s v="No"/>
    <x v="286"/>
    <s v=""/>
    <s v="GANAR MÚSCULO"/>
    <s v="AMIGOS O FAMILIA"/>
    <x v="2"/>
    <m/>
    <m/>
    <n v="4900"/>
    <s v="No,No"/>
    <n v="0"/>
    <s v="GANAR MÚSCULO"/>
    <s v="AMIGOS O FAMILIA"/>
    <d v="2024-12-31T00:00:00"/>
    <n v="49"/>
    <x v="50"/>
    <n v="74"/>
    <x v="0"/>
    <x v="4"/>
    <x v="1"/>
  </r>
  <r>
    <n v="79788"/>
    <n v="48603485"/>
    <s v="51941496"/>
    <s v=""/>
    <s v=""/>
    <s v="María Del Castañar"/>
    <s v="Martín Hernández"/>
    <x v="0"/>
    <d v="1975-05-11T00:00:00"/>
    <s v="casti_m@hotmail.com"/>
    <s v="Calle Francisco Ribera , E5, 2A"/>
    <x v="2"/>
    <s v="Leganés"/>
    <s v=""/>
    <n v="635510406"/>
    <s v="ES4414650100911706507240"/>
    <s v="INGDESMM"/>
    <s v=""/>
    <s v="No"/>
    <x v="49"/>
    <s v=""/>
    <s v="GANAR MÚSCULO"/>
    <s v="BÚSQUEDA POR INTERNET"/>
    <x v="2"/>
    <d v="2024-11-01T00:00:00"/>
    <d v="2024-12-31T00:00:00"/>
    <n v="4900"/>
    <s v="No"/>
    <n v="0"/>
    <s v="GANAR MÚSCULO"/>
    <s v="BÚSQUEDA POR INTERNET"/>
    <d v="2024-12-31T00:00:00"/>
    <n v="49"/>
    <x v="22"/>
    <n v="2"/>
    <x v="0"/>
    <x v="4"/>
    <x v="2"/>
  </r>
  <r>
    <n v="79788"/>
    <n v="45987358"/>
    <s v="50051970"/>
    <s v=""/>
    <s v=""/>
    <s v="María Del Carmen"/>
    <s v="Álvarez Álvarez"/>
    <x v="0"/>
    <d v="1962-09-04T00:00:00"/>
    <s v="maicatras.02@gmail.com"/>
    <s v="Calle Villarejo de Salvanés 24"/>
    <x v="0"/>
    <s v="Leganés"/>
    <s v=""/>
    <n v="629537119"/>
    <s v="ES1321003142311300566425"/>
    <s v="CAIXESBBXXX"/>
    <s v="Maria Del Carmen Alvarez Alvarez"/>
    <s v="No"/>
    <x v="287"/>
    <s v=""/>
    <s v="SALUD"/>
    <s v="AMIGOS O FAMILIA"/>
    <x v="0"/>
    <d v="2023-11-01T00:00:00"/>
    <d v="2024-12-31T00:00:00"/>
    <n v="5200"/>
    <s v="No"/>
    <n v="0"/>
    <s v="SALUD"/>
    <s v="AMIGOS O FAMILIA"/>
    <d v="2024-12-31T00:00:00"/>
    <n v="52"/>
    <x v="42"/>
    <n v="14"/>
    <x v="1"/>
    <x v="4"/>
    <x v="3"/>
  </r>
  <r>
    <n v="79788"/>
    <n v="48921265"/>
    <s v="53044380"/>
    <s v=""/>
    <s v=""/>
    <s v="María Del Carmen"/>
    <s v="Del Rey Ramírez"/>
    <x v="0"/>
    <d v="1976-05-16T00:00:00"/>
    <s v="mamendelrey@gmail.com"/>
    <s v="Calle De Algete 31"/>
    <x v="0"/>
    <s v="Leganés"/>
    <s v=""/>
    <n v="619429968"/>
    <s v="ES3320803519913040017415"/>
    <s v="CAGLESMMXXX"/>
    <s v=""/>
    <s v="No"/>
    <x v="288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23"/>
    <n v="2"/>
    <x v="0"/>
    <x v="4"/>
    <x v="2"/>
  </r>
  <r>
    <n v="79788"/>
    <n v="45987900"/>
    <s v="52628703"/>
    <s v=""/>
    <s v=""/>
    <s v="María del Carmen"/>
    <s v="Escribano Santos"/>
    <x v="0"/>
    <d v="1977-11-24T00:00:00"/>
    <s v="mcarmen77escribano@gmail.com"/>
    <s v="Calle Alcalde Pedro González González 17A 1A"/>
    <x v="0"/>
    <s v="Leganés"/>
    <s v=""/>
    <n v="635672747"/>
    <s v="ES4720382753613000080890"/>
    <s v="CAHMESMMXXX"/>
    <s v="Mari Carmen Escribano Santos"/>
    <s v="No"/>
    <x v="289"/>
    <s v=""/>
    <s v="MANTENIMIENTO"/>
    <s v="LOCALIZACIÓN"/>
    <x v="0"/>
    <d v="2022-11-01T00:00:00"/>
    <d v="2024-12-31T00:00:00"/>
    <n v="5200"/>
    <s v="No"/>
    <n v="0"/>
    <s v="MANTENIMIENTO"/>
    <s v="LOCALIZACIÓN"/>
    <d v="2024-12-31T00:00:00"/>
    <n v="52"/>
    <x v="13"/>
    <n v="26"/>
    <x v="2"/>
    <x v="4"/>
    <x v="0"/>
  </r>
  <r>
    <n v="79788"/>
    <n v="46780499"/>
    <s v="51064391"/>
    <s v=""/>
    <s v=""/>
    <s v="María Del Carmen"/>
    <s v="Garrido Fraile"/>
    <x v="0"/>
    <d v="1977-05-15T00:00:00"/>
    <s v="carmen_gf77@hotmail.com"/>
    <s v="Calle Coslada 23"/>
    <x v="0"/>
    <s v="Leganés"/>
    <s v=""/>
    <n v="666480991"/>
    <s v="ES5421003705141300470955"/>
    <s v="CAIXESBBXXX"/>
    <s v="María Del Carmen Garrido Fraile"/>
    <s v="No"/>
    <x v="45"/>
    <s v=""/>
    <s v="SALUD"/>
    <s v="AMIGOS O FAMILIA"/>
    <x v="2"/>
    <d v="2024-06-01T00:00:00"/>
    <d v="2024-12-31T00:00:00"/>
    <n v="4900"/>
    <s v="No"/>
    <n v="0"/>
    <s v="SALUD"/>
    <s v="AMIGOS O FAMILIA"/>
    <d v="2024-12-31T00:00:00"/>
    <n v="49"/>
    <x v="13"/>
    <n v="9"/>
    <x v="1"/>
    <x v="10"/>
    <x v="2"/>
  </r>
  <r>
    <n v="79788"/>
    <n v="45987102"/>
    <s v="53907153"/>
    <s v=""/>
    <s v=""/>
    <s v="María del Carmen"/>
    <s v="Olayo Paradas"/>
    <x v="0"/>
    <d v="1996-07-18T00:00:00"/>
    <s v="carmen90@hotmail.es"/>
    <s v="Calle Covadonga 12 3ºa"/>
    <x v="5"/>
    <s v="Leganés"/>
    <s v=""/>
    <n v="622611248"/>
    <s v="ES7721003783992100032603"/>
    <s v="CAIXESBBXXX"/>
    <s v="Juan Carlos Solayo Cardiñosa"/>
    <s v="No"/>
    <x v="290"/>
    <s v=""/>
    <s v="MANTENIMIENTO"/>
    <s v="AMIGOS O FAMILIA"/>
    <x v="2"/>
    <d v="2024-10-01T00:00:00"/>
    <d v="2024-12-31T00:00:00"/>
    <n v="4900"/>
    <s v="No"/>
    <n v="0"/>
    <s v="MANTENIMIENTO"/>
    <s v="AMIGOS O FAMILIA"/>
    <d v="2024-12-31T00:00:00"/>
    <n v="49"/>
    <x v="29"/>
    <n v="73"/>
    <x v="0"/>
    <x v="0"/>
    <x v="1"/>
  </r>
  <r>
    <n v="79788"/>
    <n v="45987276"/>
    <s v="47490774"/>
    <s v=""/>
    <s v=""/>
    <s v="María del Carmen"/>
    <s v="Rodríguez Barroso"/>
    <x v="0"/>
    <d v="1981-01-03T00:00:00"/>
    <s v="marirb11@hotmail.es"/>
    <s v="Calle Pontevedra 1 P02 0004"/>
    <x v="0"/>
    <s v="Leganés"/>
    <s v=""/>
    <n v="699234700"/>
    <s v="ES2200492191832014078367"/>
    <s v="BSCHESMMXXX"/>
    <s v="Maria Del Carmen Rodriguez Barroso"/>
    <s v="No"/>
    <x v="291"/>
    <s v=""/>
    <s v="MANTENIMIENTO"/>
    <s v="AMIGOS O FAMILIA"/>
    <x v="0"/>
    <d v="2022-11-01T00:00:00"/>
    <d v="2024-12-31T00:00:00"/>
    <n v="5200"/>
    <s v="No"/>
    <n v="0"/>
    <s v="MANTENIMIENTO"/>
    <s v="AMIGOS O FAMILIA"/>
    <d v="2024-12-31T00:00:00"/>
    <n v="52"/>
    <x v="19"/>
    <n v="26"/>
    <x v="2"/>
    <x v="4"/>
    <x v="0"/>
  </r>
  <r>
    <n v="79788"/>
    <n v="45988008"/>
    <s v="5695954"/>
    <s v=""/>
    <s v=""/>
    <s v="María del Carmen"/>
    <s v="Tercero Cano"/>
    <x v="0"/>
    <d v="1987-09-17T00:00:00"/>
    <s v="tercero183@gmail.com"/>
    <s v="Calle Alcalde José María Durán y Pelayo 31 4 4A"/>
    <x v="0"/>
    <s v="Leganés"/>
    <s v=""/>
    <n v="678968619"/>
    <s v="ES2401280085220100052107"/>
    <s v="BKBKESMMXXX"/>
    <s v="Maria Del Carmen Tercero Cano"/>
    <s v="No"/>
    <x v="77"/>
    <s v=""/>
    <s v="GANAR MÚSCULO"/>
    <s v="AMIGOS O FAMILIA"/>
    <x v="0"/>
    <d v="2023-12-01T00:00:00"/>
    <d v="2024-12-31T00:00:00"/>
    <n v="5200"/>
    <s v="No"/>
    <n v="0"/>
    <s v="GANAR MÚSCULO"/>
    <s v="AMIGOS O FAMILIA"/>
    <d v="2024-12-31T00:00:00"/>
    <n v="52"/>
    <x v="45"/>
    <n v="13"/>
    <x v="1"/>
    <x v="0"/>
    <x v="3"/>
  </r>
  <r>
    <n v="79788"/>
    <n v="45989550"/>
    <s v="53049763"/>
    <s v=""/>
    <s v=""/>
    <s v="María de Los Remedios"/>
    <s v="Maturana López"/>
    <x v="0"/>
    <d v="1975-08-23T00:00:00"/>
    <s v="mariremematupez@gmail.com"/>
    <s v="Calle Nuestra Señora de las Angustias 8 2D"/>
    <x v="5"/>
    <s v="Leganés"/>
    <s v=""/>
    <n v="649764463"/>
    <s v="ES4601825764500201510609"/>
    <s v="BBVAESMMXXX"/>
    <s v="Maria De Los Remedios Maturana Lopez"/>
    <s v="No"/>
    <x v="52"/>
    <s v=""/>
    <s v="SALUD"/>
    <s v="AMIGOS O FAMILIA"/>
    <x v="0"/>
    <d v="2023-03-01T00:00:00"/>
    <d v="2024-12-31T00:00:00"/>
    <n v="5200"/>
    <s v="No"/>
    <n v="0"/>
    <s v="SALUD"/>
    <s v="AMIGOS O FAMILIA"/>
    <d v="2024-12-31T00:00:00"/>
    <n v="52"/>
    <x v="22"/>
    <n v="21"/>
    <x v="0"/>
    <x v="10"/>
    <x v="3"/>
  </r>
  <r>
    <n v="79788"/>
    <n v="45989426"/>
    <s v="52377140"/>
    <s v=""/>
    <s v=""/>
    <s v="María De Los Ángeles"/>
    <s v="Maroto Lázaro"/>
    <x v="0"/>
    <d v="1971-09-16T00:00:00"/>
    <s v="angeles.maroto71@yahoo.es"/>
    <s v="Calle Mejorada del Campo 26"/>
    <x v="0"/>
    <s v="Leganés"/>
    <s v=""/>
    <n v="626672011"/>
    <s v="ES2821006826891300179196"/>
    <s v="CAIXESBBXXX"/>
    <s v="María De Los Ángeles Maroto Lázaro"/>
    <s v="No"/>
    <x v="292"/>
    <s v=""/>
    <s v="MANTENIMIENTO"/>
    <s v="AMIGOS O FAMILIA"/>
    <x v="0"/>
    <d v="2024-11-01T00:00:00"/>
    <d v="2024-12-31T00:00:00"/>
    <n v="5200"/>
    <s v="No"/>
    <n v="0"/>
    <s v="MANTENIMIENTO"/>
    <s v="AMIGOS O FAMILIA"/>
    <d v="2024-12-31T00:00:00"/>
    <n v="52"/>
    <x v="2"/>
    <n v="78"/>
    <x v="3"/>
    <x v="1"/>
    <x v="1"/>
  </r>
  <r>
    <n v="79788"/>
    <n v="45987075"/>
    <s v="50112814"/>
    <s v=""/>
    <s v=""/>
    <s v="María de Los Ángeles"/>
    <s v="Ortega de Arcos"/>
    <x v="0"/>
    <d v="1981-08-13T00:00:00"/>
    <s v="mangelesortega@hotmail.com"/>
    <s v="Calle Coslada 11"/>
    <x v="0"/>
    <s v="Leganés"/>
    <s v=""/>
    <n v="629859941"/>
    <s v="ES6914650100961740060494"/>
    <s v="INGDESMMXXX"/>
    <s v="Maria De Los Angeles Ortega De Arcos"/>
    <s v="No"/>
    <x v="143"/>
    <s v=""/>
    <s v=""/>
    <s v=""/>
    <x v="2"/>
    <d v="2021-10-01T00:00:00"/>
    <d v="2024-12-31T00:00:00"/>
    <n v="4900"/>
    <s v="No"/>
    <n v="0"/>
    <s v="DESCONOCIDA"/>
    <s v="DESCONOCIDA"/>
    <d v="2024-12-31T00:00:00"/>
    <n v="49"/>
    <x v="19"/>
    <n v="39"/>
    <x v="3"/>
    <x v="9"/>
    <x v="5"/>
  </r>
  <r>
    <n v="79788"/>
    <n v="45989014"/>
    <s v="52127040"/>
    <s v=""/>
    <s v=""/>
    <s v="María de las  Mercedes"/>
    <s v="García Miguel"/>
    <x v="0"/>
    <d v="1971-09-29T00:00:00"/>
    <s v="merche71@gmail.com"/>
    <s v="Calle Aranjuez 82 Pbj A"/>
    <x v="0"/>
    <s v="Leganés"/>
    <s v=""/>
    <n v="627684524"/>
    <s v="ES2401826167920201513435"/>
    <s v="BBVAESMMXXX"/>
    <s v="Maria De Las Mercedes Garcia Miguel"/>
    <s v="No"/>
    <x v="293"/>
    <s v=""/>
    <s v="GANAR MÚSCULO"/>
    <s v="LOCALIZACIÓN"/>
    <x v="2"/>
    <d v="2019-04-01T00:00:00"/>
    <d v="2024-12-31T00:00:00"/>
    <n v="4900"/>
    <s v="No"/>
    <n v="0"/>
    <s v="GANAR MÚSCULO"/>
    <s v="LOCALIZACIÓN"/>
    <d v="2024-12-31T00:00:00"/>
    <n v="49"/>
    <x v="2"/>
    <n v="69"/>
    <x v="3"/>
    <x v="10"/>
    <x v="6"/>
  </r>
  <r>
    <n v="79788"/>
    <n v="45987891"/>
    <s v="52378952"/>
    <s v=""/>
    <s v=""/>
    <s v="María de la Paz"/>
    <s v="Sánchez García"/>
    <x v="2"/>
    <d v="1974-10-04T00:00:00"/>
    <s v="marquiviris2019@outlook.es"/>
    <s v="Calle Alcalde Pedro González González Portal 18B 3ºa"/>
    <x v="0"/>
    <s v="Leganés"/>
    <s v=""/>
    <n v="680654560"/>
    <s v="ES3620858195860330078505"/>
    <s v="CAZRES2ZXXX"/>
    <s v="Maria De La Paz Sanchez Garcia"/>
    <s v="No"/>
    <x v="294"/>
    <s v=""/>
    <s v="SALUD"/>
    <s v="LOCALIZACIÓN"/>
    <x v="2"/>
    <d v="2024-06-01T00:00:00"/>
    <d v="2024-12-31T00:00:00"/>
    <n v="4900"/>
    <s v="No"/>
    <n v="0"/>
    <s v="SALUD"/>
    <s v="LOCALIZACIÓN"/>
    <d v="2024-12-31T00:00:00"/>
    <n v="49"/>
    <x v="34"/>
    <n v="66"/>
    <x v="3"/>
    <x v="1"/>
    <x v="6"/>
  </r>
  <r>
    <n v="79788"/>
    <n v="45987918"/>
    <s v="52098379"/>
    <s v=""/>
    <s v=""/>
    <s v="María de la Almudena"/>
    <s v="Rueda García"/>
    <x v="0"/>
    <d v="1969-07-12T00:00:00"/>
    <s v="alruedaga@gmail.com"/>
    <s v="Calle Villaverde 5 1A"/>
    <x v="0"/>
    <s v="Leganés"/>
    <s v=""/>
    <n v="686411985"/>
    <s v="ES2614650100921701402308"/>
    <s v="INGDESMMXXX"/>
    <s v="Maria De La Almudena Rueda Garcia"/>
    <s v="No"/>
    <x v="248"/>
    <s v=""/>
    <s v="GANAR MÚSCULO"/>
    <s v="AMIGOS O FAMILIA"/>
    <x v="2"/>
    <d v="2023-11-01T00:00:00"/>
    <d v="2024-12-31T00:00:00"/>
    <n v="4900"/>
    <s v="No"/>
    <n v="0"/>
    <s v="GANAR MÚSCULO"/>
    <s v="AMIGOS O FAMILIA"/>
    <d v="2024-12-31T00:00:00"/>
    <n v="49"/>
    <x v="44"/>
    <n v="14"/>
    <x v="4"/>
    <x v="4"/>
    <x v="3"/>
  </r>
  <r>
    <n v="79788"/>
    <n v="49552509"/>
    <s v="3877878"/>
    <s v=""/>
    <s v=""/>
    <s v="Maria Cristina"/>
    <s v="Moya Martín"/>
    <x v="0"/>
    <d v="1978-04-05T00:00:00"/>
    <s v="cmoyamartin1978@gmail.com"/>
    <s v="Calle Coslada 11, 1D"/>
    <x v="0"/>
    <s v="Leganés"/>
    <s v=""/>
    <n v="649359452"/>
    <s v="ES9001826167950208506382"/>
    <s v="BBVAESMMXXX"/>
    <s v=""/>
    <s v="No"/>
    <x v="295"/>
    <s v=""/>
    <s v="GANAR MÚSCULO"/>
    <s v="AMIGOS O FAMILIA"/>
    <x v="2"/>
    <d v="2024-12-01T00:00:00"/>
    <d v="2024-12-31T00:00:00"/>
    <n v="4900"/>
    <s v="No"/>
    <n v="0"/>
    <s v="GANAR MÚSCULO"/>
    <s v="AMIGOS O FAMILIA"/>
    <d v="2024-12-31T00:00:00"/>
    <n v="49"/>
    <x v="24"/>
    <n v="1"/>
    <x v="1"/>
    <x v="0"/>
    <x v="2"/>
  </r>
  <r>
    <n v="79788"/>
    <n v="45988824"/>
    <s v="53040821"/>
    <s v=""/>
    <s v=""/>
    <s v="María Concepción"/>
    <s v="González García"/>
    <x v="0"/>
    <d v="1976-06-29T00:00:00"/>
    <s v="concepcion.gonzalez.garcia@gmail.com"/>
    <s v="Calle Móstoles 26"/>
    <x v="0"/>
    <s v="Leganés"/>
    <s v=""/>
    <n v="629114923"/>
    <s v="ES1221002214230100396927"/>
    <s v="CAIXESBBXXX"/>
    <s v="Maria Concepcion Garcia"/>
    <s v="No"/>
    <x v="245"/>
    <s v=""/>
    <s v="GANAR MÚSCULO"/>
    <s v="LOCALIZACIÓN"/>
    <x v="5"/>
    <d v="2023-07-01T00:00:00"/>
    <d v="2024-12-31T00:00:00"/>
    <n v="7900"/>
    <s v="No"/>
    <n v="0"/>
    <s v="GANAR MÚSCULO"/>
    <s v="LOCALIZACIÓN"/>
    <d v="2024-12-31T00:00:00"/>
    <n v="79"/>
    <x v="23"/>
    <n v="18"/>
    <x v="3"/>
    <x v="1"/>
    <x v="3"/>
  </r>
  <r>
    <n v="79788"/>
    <n v="48064298"/>
    <s v="52188454"/>
    <s v=""/>
    <s v=""/>
    <s v="María Celeste"/>
    <s v="Pérez Sarmentero"/>
    <x v="0"/>
    <d v="1976-06-20T00:00:00"/>
    <s v="celestepsarmentero@gmail.com"/>
    <s v="Calle Nuestra Señora de las Angustias"/>
    <x v="5"/>
    <s v="Leganés"/>
    <s v=""/>
    <n v="653595194"/>
    <s v="ES4620859983240300008681"/>
    <s v="CAZRES2ZXXX"/>
    <s v=""/>
    <s v="No"/>
    <x v="30"/>
    <s v=""/>
    <s v="MANTENIMIENTO"/>
    <s v="AMIGOS O FAMILIA"/>
    <x v="0"/>
    <d v="2024-10-01T00:00:00"/>
    <d v="2024-12-31T00:00:00"/>
    <n v="5200"/>
    <s v="No"/>
    <n v="0"/>
    <s v="MANTENIMIENTO"/>
    <s v="AMIGOS O FAMILIA"/>
    <d v="2024-12-31T00:00:00"/>
    <n v="52"/>
    <x v="23"/>
    <n v="3"/>
    <x v="2"/>
    <x v="9"/>
    <x v="2"/>
  </r>
  <r>
    <n v="79788"/>
    <n v="49610540"/>
    <s v="50550220"/>
    <s v=""/>
    <s v=""/>
    <s v="María Catalina"/>
    <s v="Velasco Terán"/>
    <x v="0"/>
    <d v="1999-07-24T00:00:00"/>
    <s v="mariacatalinav3@gmail.com"/>
    <s v="Calle De Pozuelo De Alarcón 67"/>
    <x v="0"/>
    <s v="Leganés"/>
    <s v=""/>
    <n v="697933256"/>
    <s v="ES5121001723130200191391"/>
    <s v="CAIXESBBXXX"/>
    <s v=""/>
    <s v="No"/>
    <x v="296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3"/>
    <n v="1"/>
    <x v="2"/>
    <x v="0"/>
    <x v="2"/>
  </r>
  <r>
    <n v="79788"/>
    <n v="45988990"/>
    <s v="52374434"/>
    <s v=""/>
    <s v=""/>
    <s v="María Carmen"/>
    <s v="García Carrasco"/>
    <x v="0"/>
    <d v="1972-04-30T00:00:00"/>
    <s v="andresnoeliakiko@gmail.com"/>
    <s v="Calle Rivas Vaciamadrid 36"/>
    <x v="0"/>
    <s v="Leganés"/>
    <s v=""/>
    <n v="606588326"/>
    <s v="ES7721009194152201105949"/>
    <s v="CAIXESBBXXX"/>
    <s v="Maria Carmen Garcia Carrasco"/>
    <s v="No"/>
    <x v="194"/>
    <s v=""/>
    <s v=""/>
    <s v=""/>
    <x v="2"/>
    <d v="2023-11-01T00:00:00"/>
    <d v="2024-12-31T00:00:00"/>
    <n v="4900"/>
    <s v="No"/>
    <n v="0"/>
    <s v="DESCONOCIDA"/>
    <s v="DESCONOCIDA"/>
    <d v="2024-12-31T00:00:00"/>
    <n v="49"/>
    <x v="40"/>
    <n v="14"/>
    <x v="1"/>
    <x v="4"/>
    <x v="3"/>
  </r>
  <r>
    <n v="79788"/>
    <n v="45988599"/>
    <s v="50450089"/>
    <s v=""/>
    <s v=""/>
    <s v="María Belén"/>
    <s v="García Fernández"/>
    <x v="0"/>
    <d v="1971-12-06T00:00:00"/>
    <s v="mbelengf6@gmail.com"/>
    <s v="Calle Colmenar Viejo 76"/>
    <x v="0"/>
    <s v="Leganés"/>
    <s v=""/>
    <n v="627279452"/>
    <s v="ES1801280044960100066353"/>
    <s v="BKBKESMMXXX"/>
    <s v="María Belén García Fernández"/>
    <s v="No"/>
    <x v="297"/>
    <s v=""/>
    <s v="SALUD"/>
    <s v="AMIGOS O FAMILIA"/>
    <x v="7"/>
    <d v="2018-07-01T00:00:00"/>
    <d v="2024-12-31T00:00:00"/>
    <n v="7300"/>
    <s v="No"/>
    <n v="0"/>
    <s v="SALUD"/>
    <s v="AMIGOS O FAMILIA"/>
    <d v="2024-12-31T00:00:00"/>
    <n v="73"/>
    <x v="2"/>
    <n v="66"/>
    <x v="2"/>
    <x v="1"/>
    <x v="6"/>
  </r>
  <r>
    <n v="79788"/>
    <n v="45988721"/>
    <s v="47037513"/>
    <s v=""/>
    <s v=""/>
    <s v="María Belén"/>
    <s v="García Santar"/>
    <x v="0"/>
    <d v="1978-07-03T00:00:00"/>
    <s v="bgsantar@gmail.com"/>
    <s v="Calle Alcalde Pedro González González"/>
    <x v="0"/>
    <s v="Leganés"/>
    <s v=""/>
    <n v="650906527"/>
    <s v="ES1400496718022990068398"/>
    <s v="BSCHESMMXXX"/>
    <s v="Maria Belen Garcia Santar"/>
    <s v="No"/>
    <x v="69"/>
    <s v=""/>
    <s v="GANAR MÚSCULO"/>
    <s v="LOCALIZACIÓN"/>
    <x v="8"/>
    <d v="2019-03-01T00:00:00"/>
    <d v="2024-12-31T00:00:00"/>
    <n v="8200"/>
    <s v="No"/>
    <n v="0"/>
    <s v="GANAR MÚSCULO"/>
    <s v="LOCALIZACIÓN"/>
    <d v="2024-12-31T00:00:00"/>
    <n v="82"/>
    <x v="24"/>
    <n v="70"/>
    <x v="4"/>
    <x v="8"/>
    <x v="6"/>
  </r>
  <r>
    <n v="79788"/>
    <n v="45988751"/>
    <s v="52125703"/>
    <s v=""/>
    <s v=""/>
    <s v="María Auxiliadora"/>
    <s v="Castillo Roldán"/>
    <x v="0"/>
    <d v="1971-02-28T00:00:00"/>
    <s v="mauxi.xili28@gmail.com"/>
    <s v="Calle Colmenar Viejo 56"/>
    <x v="0"/>
    <s v="Leganés"/>
    <s v=""/>
    <n v="676813861"/>
    <s v="ES1601826167900201522310"/>
    <s v="BBVAESMMXXX"/>
    <s v="María Auxiliadora Castillo Roldán"/>
    <s v="No"/>
    <x v="78"/>
    <s v=""/>
    <s v="GANAR MÚSCULO"/>
    <s v="LOCALIZACIÓN"/>
    <x v="1"/>
    <d v="2018-07-01T00:00:00"/>
    <d v="2024-12-31T00:00:00"/>
    <n v="4300"/>
    <s v="No"/>
    <n v="0"/>
    <s v="GANAR MÚSCULO"/>
    <s v="LOCALIZACIÓN"/>
    <d v="2024-12-31T00:00:00"/>
    <n v="43"/>
    <x v="2"/>
    <n v="78"/>
    <x v="0"/>
    <x v="1"/>
    <x v="1"/>
  </r>
  <r>
    <n v="79788"/>
    <n v="45988290"/>
    <s v="52371381"/>
    <s v=""/>
    <s v=""/>
    <s v="María Aránzazu"/>
    <s v="Rodríguez Vitoria"/>
    <x v="0"/>
    <d v="1972-03-02T00:00:00"/>
    <s v="aralfon@hotmail.com"/>
    <s v="Calle Alcalde Alfredo de Castro"/>
    <x v="0"/>
    <s v="Leganés"/>
    <s v=""/>
    <n v="645761936"/>
    <s v="ES5014650100911702609769"/>
    <s v="INGDESMMXXX"/>
    <s v="María Aránzazu Rodríguez Vitoria"/>
    <s v="No"/>
    <x v="298"/>
    <s v=""/>
    <s v="GANAR MÚSCULO"/>
    <s v="LOCALIZACIÓN"/>
    <x v="2"/>
    <d v="2018-10-01T00:00:00"/>
    <d v="2024-12-31T00:00:00"/>
    <n v="4900"/>
    <s v="No"/>
    <n v="0"/>
    <s v="GANAR MÚSCULO"/>
    <s v="LOCALIZACIÓN"/>
    <d v="2024-12-31T00:00:00"/>
    <n v="49"/>
    <x v="40"/>
    <n v="75"/>
    <x v="1"/>
    <x v="9"/>
    <x v="1"/>
  </r>
  <r>
    <n v="79788"/>
    <n v="45987481"/>
    <s v="8943088"/>
    <s v=""/>
    <s v=""/>
    <s v="María Ángeles"/>
    <s v="Baz Díaz"/>
    <x v="2"/>
    <d v="1972-02-05T00:00:00"/>
    <s v="marian412013@gmail.com"/>
    <s v="Calle Salvador Dalí 1"/>
    <x v="25"/>
    <s v="Villaviciosa de Odón"/>
    <s v=""/>
    <n v="626215290"/>
    <s v="ES8500815561090001329543"/>
    <s v="BSABESBBXXX"/>
    <s v="Maria Angeles Baz Diaz"/>
    <s v="No"/>
    <x v="299"/>
    <s v=""/>
    <s v=""/>
    <s v=""/>
    <x v="11"/>
    <d v="2023-03-13T00:00:00"/>
    <d v="2024-12-31T00:00:00"/>
    <n v="4200"/>
    <s v="No"/>
    <n v="0"/>
    <s v="DESCONOCIDA"/>
    <s v="DESCONOCIDA"/>
    <d v="2024-12-31T00:00:00"/>
    <n v="42"/>
    <x v="40"/>
    <n v="21"/>
    <x v="1"/>
    <x v="10"/>
    <x v="3"/>
  </r>
  <r>
    <n v="79788"/>
    <n v="45989803"/>
    <s v="50063267"/>
    <s v=""/>
    <s v=""/>
    <s v="María Ángeles"/>
    <s v="Ramos López"/>
    <x v="0"/>
    <d v="1964-06-16T00:00:00"/>
    <s v="mangeles.ramos@hotmail.com"/>
    <s v="Calle Clara Campoamor"/>
    <x v="0"/>
    <s v="Leganés"/>
    <s v=""/>
    <n v="686352213"/>
    <s v="ES0420950504309106634748"/>
    <s v="BASKES2BXXX"/>
    <s v="Maria Angeles Ramos Lopez"/>
    <s v="No"/>
    <x v="300"/>
    <s v=""/>
    <s v="GANAR MÚSCULO"/>
    <s v="AMIGOS O FAMILIA"/>
    <x v="2"/>
    <d v="2024-03-01T00:00:00"/>
    <d v="2024-12-31T00:00:00"/>
    <n v="4900"/>
    <s v="No"/>
    <n v="0"/>
    <s v="GANAR MÚSCULO"/>
    <s v="AMIGOS O FAMILIA"/>
    <d v="2024-12-31T00:00:00"/>
    <n v="49"/>
    <x v="51"/>
    <n v="10"/>
    <x v="0"/>
    <x v="8"/>
    <x v="2"/>
  </r>
  <r>
    <n v="79788"/>
    <n v="46780877"/>
    <s v="50843346"/>
    <s v=""/>
    <s v=""/>
    <s v="María  Luisa"/>
    <s v="Capitán Lominchar"/>
    <x v="0"/>
    <d v="1968-05-30T00:00:00"/>
    <s v="marisacapitan@gmail.com"/>
    <s v="Calle De Lehendakari Aguirre 12"/>
    <x v="0"/>
    <s v="Leganés"/>
    <s v=""/>
    <n v="654982371"/>
    <s v="ES1420859279710300050011"/>
    <s v="CAZRES2ZXXX"/>
    <s v="Maria Luisa Capitan Lominchar"/>
    <s v="No"/>
    <x v="301"/>
    <s v=""/>
    <s v="SALUD"/>
    <s v="LOCALIZACIÓN"/>
    <x v="3"/>
    <d v="2024-06-01T00:00:00"/>
    <d v="2024-12-31T00:00:00"/>
    <n v="3900"/>
    <s v="No"/>
    <n v="0"/>
    <s v="SALUD"/>
    <s v="LOCALIZACIÓN"/>
    <d v="2024-12-31T00:00:00"/>
    <n v="39"/>
    <x v="36"/>
    <n v="7"/>
    <x v="4"/>
    <x v="6"/>
    <x v="2"/>
  </r>
  <r>
    <n v="79788"/>
    <n v="46780272"/>
    <s v="2738689"/>
    <s v=""/>
    <s v=""/>
    <s v="María"/>
    <s v="Bahón Capitán"/>
    <x v="0"/>
    <d v="2001-10-08T00:00:00"/>
    <s v="mariabahon@gmail.com"/>
    <s v="Calle De Lehendakarri Aguirre 12"/>
    <x v="0"/>
    <s v="Leganés"/>
    <s v=""/>
    <n v="693486379"/>
    <s v="ES6320859279790330360267"/>
    <s v="CAZRES2ZXXX"/>
    <s v="Maria Bahon Capitan"/>
    <s v="No"/>
    <x v="168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7"/>
    <n v="7"/>
    <x v="1"/>
    <x v="6"/>
    <x v="2"/>
  </r>
  <r>
    <n v="79788"/>
    <n v="48255041"/>
    <s v="3898911"/>
    <s v=""/>
    <s v=""/>
    <s v="María"/>
    <s v="Camuñas Alameda"/>
    <x v="0"/>
    <d v="1982-04-19T00:00:00"/>
    <s v="mariacamu2@hotmail.com"/>
    <s v="Calle Coslada 20, 2, 4D"/>
    <x v="0"/>
    <s v="Leganés"/>
    <s v=""/>
    <n v="661429467"/>
    <s v="ES3614650100951717158855"/>
    <s v="INGDESMM"/>
    <s v=""/>
    <s v="No"/>
    <x v="28"/>
    <s v=""/>
    <s v="MANTENIMIENTO"/>
    <s v="LOCALIZACIÓN"/>
    <x v="0"/>
    <d v="2024-10-01T00:00:00"/>
    <d v="2024-12-31T00:00:00"/>
    <n v="5200"/>
    <s v="No"/>
    <n v="0"/>
    <s v="MANTENIMIENTO"/>
    <s v="LOCALIZACIÓN"/>
    <d v="2024-12-31T00:00:00"/>
    <n v="52"/>
    <x v="0"/>
    <n v="3"/>
    <x v="0"/>
    <x v="9"/>
    <x v="2"/>
  </r>
  <r>
    <n v="79788"/>
    <n v="46780310"/>
    <s v="30257089"/>
    <s v=""/>
    <s v=""/>
    <s v="Maria"/>
    <s v="Castro Martín"/>
    <x v="0"/>
    <d v="1997-05-24T00:00:00"/>
    <s v="mariacastro7512@gmail.com"/>
    <s v="Calle Del Tenis 2"/>
    <x v="0"/>
    <s v="Leganés"/>
    <s v=""/>
    <n v="653800955"/>
    <s v="ES3821002590320110782699"/>
    <s v="CAIXESBBXXX"/>
    <s v="María Castro Martin"/>
    <s v="No"/>
    <x v="302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16"/>
    <n v="8"/>
    <x v="0"/>
    <x v="3"/>
    <x v="2"/>
  </r>
  <r>
    <n v="79788"/>
    <n v="45988081"/>
    <s v="48153988"/>
    <s v=""/>
    <s v=""/>
    <s v="María"/>
    <s v="Cuenca Montejano"/>
    <x v="0"/>
    <d v="1996-05-03T00:00:00"/>
    <s v="mariacuencamontejano@gmail.com"/>
    <s v="Calle Rivas Vaciamadrid 9"/>
    <x v="0"/>
    <s v="Leganés"/>
    <s v=""/>
    <n v="608786785"/>
    <s v="ES6700494481522490017490"/>
    <s v="BSCHESMMXXX"/>
    <s v="Maria Cuenca Montejano"/>
    <s v="No"/>
    <x v="303"/>
    <s v=""/>
    <s v="GANAR MÚSCULO"/>
    <s v="AMIGOS O FAMILIA"/>
    <x v="0"/>
    <d v="2023-07-01T00:00:00"/>
    <d v="2024-12-31T00:00:00"/>
    <n v="5200"/>
    <s v="No"/>
    <n v="0"/>
    <s v="GANAR MÚSCULO"/>
    <s v="AMIGOS O FAMILIA"/>
    <d v="2024-12-31T00:00:00"/>
    <n v="52"/>
    <x v="29"/>
    <n v="18"/>
    <x v="1"/>
    <x v="1"/>
    <x v="3"/>
  </r>
  <r>
    <n v="79788"/>
    <n v="48689557"/>
    <s v="54402058"/>
    <s v=""/>
    <s v=""/>
    <s v="María"/>
    <s v="Gil Gómez"/>
    <x v="0"/>
    <d v="2007-03-14T00:00:00"/>
    <s v="gilgomezmaria14@gmail.com"/>
    <s v="Calle De Cercedilla 31"/>
    <x v="0"/>
    <s v="Leganés"/>
    <s v=""/>
    <n v="601419145"/>
    <s v="ES7100494481592890011998"/>
    <s v="BSCHESMMXXX"/>
    <s v=""/>
    <s v="No"/>
    <x v="49"/>
    <s v=""/>
    <s v="GANAR MÚSCULO"/>
    <s v="AMIGOS O FAMILIA"/>
    <x v="0"/>
    <d v="2024-11-01T00:00:00"/>
    <d v="2024-12-31T00:00:00"/>
    <n v="5200"/>
    <s v="No"/>
    <n v="0"/>
    <s v="GANAR MÚSCULO"/>
    <s v="AMIGOS O FAMILIA"/>
    <d v="2024-12-31T00:00:00"/>
    <n v="52"/>
    <x v="15"/>
    <n v="2"/>
    <x v="0"/>
    <x v="4"/>
    <x v="2"/>
  </r>
  <r>
    <n v="79788"/>
    <n v="45987710"/>
    <s v="54243141"/>
    <s v=""/>
    <s v=""/>
    <s v="María"/>
    <s v="González Soto"/>
    <x v="0"/>
    <d v="2004-11-13T00:00:00"/>
    <s v="mariagonzalezsoto9@gmail.com"/>
    <s v="Calle Alcalde Pedro González González 17 1E"/>
    <x v="0"/>
    <s v="Leganés"/>
    <s v=""/>
    <n v="620873992"/>
    <s v="ES2221006826801300051414"/>
    <s v="CAIXESBBXXX"/>
    <s v="Maria Gonzalez Soto"/>
    <s v="No"/>
    <x v="304"/>
    <s v=""/>
    <s v="SALUD"/>
    <s v="AMIGOS O FAMILIA"/>
    <x v="2"/>
    <d v="2024-06-01T00:00:00"/>
    <d v="2024-12-31T00:00:00"/>
    <n v="4900"/>
    <s v="No"/>
    <n v="0"/>
    <s v="SALUD"/>
    <s v="AMIGOS O FAMILIA"/>
    <d v="2024-12-31T00:00:00"/>
    <n v="49"/>
    <x v="10"/>
    <n v="20"/>
    <x v="3"/>
    <x v="3"/>
    <x v="3"/>
  </r>
  <r>
    <n v="79788"/>
    <n v="46780968"/>
    <s v="48208495"/>
    <s v=""/>
    <s v=""/>
    <s v="María"/>
    <s v="Martínez Cañamares"/>
    <x v="0"/>
    <d v="1999-02-12T00:00:00"/>
    <s v="mariamartinezc12@gmail.com"/>
    <s v="Calle Arroyomolinos 10"/>
    <x v="0"/>
    <s v="Leganés"/>
    <s v=""/>
    <n v="661742684"/>
    <s v="ES2421002992780100444065"/>
    <s v="CAIXESBBXXX"/>
    <s v="María Martínez Cañamares"/>
    <s v="No"/>
    <x v="67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3"/>
    <n v="8"/>
    <x v="2"/>
    <x v="3"/>
    <x v="2"/>
  </r>
  <r>
    <n v="79788"/>
    <n v="49253504"/>
    <s v="50205281"/>
    <s v=""/>
    <s v=""/>
    <s v="María"/>
    <s v="Montalban Jiménez"/>
    <x v="1"/>
    <d v="1977-01-19T00:00:00"/>
    <s v="maria-montalban@hotmail.com"/>
    <s v="Calle José María Durán Y Pelayo 33, Portal 1, 4B"/>
    <x v="0"/>
    <s v="Leganés"/>
    <s v=""/>
    <n v="697995095"/>
    <s v="ES2221003988911300697854"/>
    <s v="CAIXESBBXXX"/>
    <s v=""/>
    <s v="No"/>
    <x v="34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13"/>
    <n v="1"/>
    <x v="1"/>
    <x v="0"/>
    <x v="2"/>
  </r>
  <r>
    <n v="79788"/>
    <n v="45987656"/>
    <s v="53717631"/>
    <s v=""/>
    <s v=""/>
    <s v="María"/>
    <s v="Navarro Sánchez"/>
    <x v="0"/>
    <d v="1993-01-09T00:00:00"/>
    <s v="maria.navarro895@gmail.com"/>
    <s v="Calle Sagasta 13"/>
    <x v="0"/>
    <s v="Leganés"/>
    <s v=""/>
    <n v="630426744"/>
    <s v="ES3820382753693000312296"/>
    <s v="CAHMESMMXXX"/>
    <s v="Maria Navarro Sanchez"/>
    <s v="No"/>
    <x v="305"/>
    <s v=""/>
    <s v="SALUD"/>
    <s v="LOCALIZACIÓN"/>
    <x v="2"/>
    <d v="2018-08-01T00:00:00"/>
    <d v="2024-12-31T00:00:00"/>
    <n v="4900"/>
    <s v="No"/>
    <n v="0"/>
    <s v="SALUD"/>
    <s v="LOCALIZACIÓN"/>
    <d v="2024-12-31T00:00:00"/>
    <n v="49"/>
    <x v="30"/>
    <n v="76"/>
    <x v="0"/>
    <x v="5"/>
    <x v="1"/>
  </r>
  <r>
    <n v="79788"/>
    <n v="45987431"/>
    <s v="29613318"/>
    <s v=""/>
    <s v=""/>
    <s v="María"/>
    <s v="Pérez de Eusebio"/>
    <x v="0"/>
    <d v="1995-11-02T00:00:00"/>
    <s v="mariaperezde95@gmail.com"/>
    <s v="Calle Aragón 16 Bajo B"/>
    <x v="3"/>
    <s v="Leganés"/>
    <s v=""/>
    <n v="695814959"/>
    <s v="ES6800490478262190702393"/>
    <s v="BSCHESMMXXX"/>
    <s v="Maria Perez De Eusebio"/>
    <s v="No"/>
    <x v="306"/>
    <s v=""/>
    <s v="GANAR MÚSCULO"/>
    <s v="AMIGOS O FAMILIA"/>
    <x v="2"/>
    <d v="2023-06-01T00:00:00"/>
    <d v="2024-12-31T00:00:00"/>
    <n v="4900"/>
    <s v="No"/>
    <n v="0"/>
    <s v="GANAR MÚSCULO"/>
    <s v="AMIGOS O FAMILIA"/>
    <d v="2024-12-31T00:00:00"/>
    <n v="49"/>
    <x v="4"/>
    <n v="19"/>
    <x v="3"/>
    <x v="6"/>
    <x v="3"/>
  </r>
  <r>
    <n v="79788"/>
    <n v="45988624"/>
    <s v="75121204"/>
    <s v=""/>
    <s v=""/>
    <s v="María"/>
    <s v="Sánchez Adán"/>
    <x v="0"/>
    <d v="1992-02-17T00:00:00"/>
    <s v="s.adanmarisa@gmail.com"/>
    <s v="Calle San José"/>
    <x v="0"/>
    <s v="Leganés"/>
    <s v=""/>
    <n v="626603089"/>
    <s v="ES4301821641680201623587"/>
    <s v="BBVAESMMXXX"/>
    <s v="Maria Sanchez Adan"/>
    <s v="No"/>
    <x v="307"/>
    <s v=""/>
    <s v="GANAR MÚSCULO"/>
    <s v="AMIGOS O FAMILIA"/>
    <x v="2"/>
    <d v="2021-11-01T00:00:00"/>
    <d v="2024-12-31T00:00:00"/>
    <n v="4900"/>
    <s v="No"/>
    <n v="0"/>
    <s v="GANAR MÚSCULO"/>
    <s v="AMIGOS O FAMILIA"/>
    <d v="2024-12-31T00:00:00"/>
    <n v="49"/>
    <x v="9"/>
    <n v="38"/>
    <x v="0"/>
    <x v="4"/>
    <x v="5"/>
  </r>
  <r>
    <n v="79788"/>
    <n v="47298871"/>
    <s v="53908186"/>
    <s v=""/>
    <s v=""/>
    <s v="María"/>
    <s v="Sanz Cano"/>
    <x v="0"/>
    <d v="2000-03-11T00:00:00"/>
    <s v="msanzcano@usal.es"/>
    <s v="Avenida De Los Pinos 15, 4B"/>
    <x v="0"/>
    <s v="Leganés"/>
    <s v=""/>
    <n v="629642501"/>
    <s v="ES1300301316450000814271"/>
    <s v="ESPCESMMXXX"/>
    <s v=""/>
    <s v="No"/>
    <x v="308"/>
    <s v=""/>
    <s v="GANAR MÚSCULO"/>
    <s v="LOCALIZACIÓN"/>
    <x v="2"/>
    <d v="2024-08-01T00:00:00"/>
    <d v="2024-12-31T00:00:00"/>
    <n v="4900"/>
    <s v="No"/>
    <n v="0"/>
    <s v="GANAR MÚSCULO"/>
    <s v="LOCALIZACIÓN"/>
    <d v="2024-12-31T00:00:00"/>
    <n v="49"/>
    <x v="14"/>
    <n v="5"/>
    <x v="0"/>
    <x v="11"/>
    <x v="2"/>
  </r>
  <r>
    <n v="79788"/>
    <n v="45988453"/>
    <s v="54301450"/>
    <s v=""/>
    <s v=""/>
    <s v="María"/>
    <s v="Yuste Arense"/>
    <x v="0"/>
    <d v="2002-08-23T00:00:00"/>
    <s v="mariiiayuste@gmail.com"/>
    <s v="Calle Miraflores de la Sierra 14"/>
    <x v="0"/>
    <s v="Leganés"/>
    <s v=""/>
    <n v="615631464"/>
    <s v="ES3900815204120006044717"/>
    <s v="BSABESBBXXX"/>
    <s v="Maria Yuste Arense"/>
    <s v="No"/>
    <x v="309"/>
    <s v=""/>
    <s v="GANAR MÚSCULO"/>
    <s v="AMIGOS O FAMILIA"/>
    <x v="3"/>
    <d v="2020-09-01T00:00:00"/>
    <d v="2024-12-31T00:00:00"/>
    <n v="3900"/>
    <s v="No"/>
    <n v="0"/>
    <s v="GANAR MÚSCULO"/>
    <s v="AMIGOS O FAMILIA"/>
    <d v="2024-12-31T00:00:00"/>
    <n v="39"/>
    <x v="27"/>
    <n v="52"/>
    <x v="4"/>
    <x v="5"/>
    <x v="4"/>
  </r>
  <r>
    <n v="79788"/>
    <n v="45989695"/>
    <s v="1864562"/>
    <s v=""/>
    <s v=""/>
    <s v="María"/>
    <s v="Zafra Medrano"/>
    <x v="0"/>
    <d v="2007-08-09T00:00:00"/>
    <s v="mariazaframedra@gmail.com"/>
    <s v="Calle Navalcarnero 1"/>
    <x v="0"/>
    <s v="Leganés"/>
    <s v=""/>
    <n v="633167135"/>
    <s v="ES8700496103902216006750"/>
    <s v="BSCHESMMXXX"/>
    <s v="Maria Zafra Medrano"/>
    <s v="No"/>
    <x v="113"/>
    <s v=""/>
    <s v="GANAR MÚSCULO"/>
    <s v="LOCALIZACIÓN"/>
    <x v="0"/>
    <d v="2023-10-01T00:00:00"/>
    <d v="2024-12-31T00:00:00"/>
    <n v="5200"/>
    <s v="No"/>
    <n v="0"/>
    <s v="GANAR MÚSCULO"/>
    <s v="LOCALIZACIÓN"/>
    <d v="2024-12-31T00:00:00"/>
    <n v="52"/>
    <x v="15"/>
    <n v="15"/>
    <x v="4"/>
    <x v="9"/>
    <x v="3"/>
  </r>
  <r>
    <n v="79788"/>
    <n v="45989114"/>
    <s v="53452324"/>
    <s v=""/>
    <s v=""/>
    <s v="Margarita"/>
    <s v="Barroso Domínguez"/>
    <x v="0"/>
    <d v="1984-08-15T00:00:00"/>
    <s v="margabarroso28@gmail.com"/>
    <s v="Avenida Manuel Azaña 40"/>
    <x v="0"/>
    <s v="Leganés"/>
    <s v=""/>
    <n v="615313995"/>
    <s v="ES3121006826811300091555"/>
    <s v="CAIXESBBXXX"/>
    <s v="Margarita Barroso Dominguez"/>
    <s v="No"/>
    <x v="310"/>
    <s v=""/>
    <s v="GANAR MÚSCULO"/>
    <s v="LOCALIZACIÓN"/>
    <x v="2"/>
    <d v="2022-12-01T00:00:00"/>
    <d v="2024-12-31T00:00:00"/>
    <n v="4900"/>
    <s v="No"/>
    <n v="0"/>
    <s v="GANAR MÚSCULO"/>
    <s v="LOCALIZACIÓN"/>
    <d v="2024-12-31T00:00:00"/>
    <n v="49"/>
    <x v="32"/>
    <n v="25"/>
    <x v="3"/>
    <x v="0"/>
    <x v="0"/>
  </r>
  <r>
    <n v="79788"/>
    <n v="45989402"/>
    <s v="50423367"/>
    <s v=""/>
    <s v=""/>
    <s v="Margarita"/>
    <s v="Jaén Segovia"/>
    <x v="0"/>
    <d v="1963-03-11T00:00:00"/>
    <s v="mjaensegovia@gmail.com"/>
    <s v="Calle Guadarrama"/>
    <x v="0"/>
    <s v="Leganés"/>
    <s v=""/>
    <n v="637639747"/>
    <s v="ES0814650100941710398896"/>
    <s v="INGDESMMXXX"/>
    <s v="Margarita Jaén Segovia"/>
    <s v="No"/>
    <x v="186"/>
    <s v=""/>
    <s v="MANTENIMIENTO"/>
    <s v="LOCALIZACIÓN"/>
    <x v="2"/>
    <d v="2018-09-01T00:00:00"/>
    <d v="2024-12-31T00:00:00"/>
    <n v="4900"/>
    <s v="No"/>
    <n v="0"/>
    <s v="MANTENIMIENTO"/>
    <s v="LOCALIZACIÓN"/>
    <d v="2024-12-31T00:00:00"/>
    <n v="49"/>
    <x v="41"/>
    <n v="76"/>
    <x v="1"/>
    <x v="5"/>
    <x v="1"/>
  </r>
  <r>
    <n v="79788"/>
    <n v="45988449"/>
    <s v="54240465"/>
    <s v=""/>
    <s v=""/>
    <s v="Marcos"/>
    <s v="Bueno Huertas"/>
    <x v="1"/>
    <d v="2006-07-02T00:00:00"/>
    <s v="yeyumarcos@gmail.com"/>
    <s v="Plaza Alcalde José Manuel Matheo Luaces"/>
    <x v="0"/>
    <s v="Leganés"/>
    <s v=""/>
    <n v="686431711"/>
    <s v="ES4220859262870330135675"/>
    <s v="CAZRES2ZXXX"/>
    <s v="Marcos Bueno Huertas"/>
    <s v="No"/>
    <x v="75"/>
    <s v=""/>
    <s v="GANAR MÚSCULO"/>
    <s v="AMIGOS O FAMILIA"/>
    <x v="2"/>
    <d v="2023-09-01T00:00:00"/>
    <d v="2024-12-31T00:00:00"/>
    <n v="4900"/>
    <s v="No"/>
    <n v="0"/>
    <s v="GANAR MÚSCULO"/>
    <s v="AMIGOS O FAMILIA"/>
    <d v="2024-12-31T00:00:00"/>
    <n v="49"/>
    <x v="21"/>
    <n v="15"/>
    <x v="2"/>
    <x v="9"/>
    <x v="3"/>
  </r>
  <r>
    <n v="79788"/>
    <n v="46831438"/>
    <s v="54032331"/>
    <s v=""/>
    <s v=""/>
    <s v="Marcos"/>
    <s v="Ferreras Arroyo"/>
    <x v="1"/>
    <d v="2003-07-09T00:00:00"/>
    <s v="marcosferrearroyo@gmail.com"/>
    <s v="Calle De Mejorada Del Campo 43"/>
    <x v="0"/>
    <s v="Leganés"/>
    <s v=""/>
    <n v="611465739"/>
    <s v="ES1820382747776000068216"/>
    <s v=""/>
    <s v=""/>
    <s v="No"/>
    <x v="311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37"/>
    <n v="6"/>
    <x v="5"/>
    <x v="1"/>
    <x v="2"/>
  </r>
  <r>
    <n v="79788"/>
    <n v="45988540"/>
    <s v="52095189"/>
    <s v=""/>
    <s v=""/>
    <s v="Marcos"/>
    <s v="Jodar Jiménez"/>
    <x v="1"/>
    <d v="1966-09-15T00:00:00"/>
    <s v="aluminiosmarfran@yahoo.es"/>
    <s v="Calle Meco 6"/>
    <x v="0"/>
    <s v="Leganés"/>
    <s v=""/>
    <n v="605282459"/>
    <s v="ES4421002021970200064540"/>
    <s v="CAIXESBBXXX"/>
    <s v="Marcos Jodar Jimenez"/>
    <s v="No"/>
    <x v="312"/>
    <s v=""/>
    <s v="SALUD"/>
    <s v="LOCALIZACIÓN"/>
    <x v="0"/>
    <d v="2024-06-01T00:00:00"/>
    <d v="2024-12-31T00:00:00"/>
    <n v="5200"/>
    <s v="No"/>
    <n v="0"/>
    <s v="SALUD"/>
    <s v="LOCALIZACIÓN"/>
    <d v="2024-12-31T00:00:00"/>
    <n v="52"/>
    <x v="48"/>
    <n v="32"/>
    <x v="4"/>
    <x v="3"/>
    <x v="0"/>
  </r>
  <r>
    <n v="79788"/>
    <n v="45988989"/>
    <s v="54402769"/>
    <s v=""/>
    <s v=""/>
    <s v="Marcos"/>
    <s v="Moreno García"/>
    <x v="1"/>
    <d v="2007-12-15T00:00:00"/>
    <s v="ojoraro25@gmail.com"/>
    <s v="Calle Rascafría 10 Bajo"/>
    <x v="0"/>
    <s v="Leganés"/>
    <s v=""/>
    <n v="605307774"/>
    <s v="ES6900811545730001447955"/>
    <s v="BSABESBBXXX"/>
    <s v="Marcos Moreno Garcia"/>
    <s v="No"/>
    <x v="313"/>
    <s v=""/>
    <s v="GANAR MÚSCULO"/>
    <s v="AMIGOS O FAMILIA"/>
    <x v="2"/>
    <d v="2024-01-01T00:00:00"/>
    <d v="2024-12-31T00:00:00"/>
    <n v="4900"/>
    <s v="No"/>
    <n v="0"/>
    <s v="GANAR MÚSCULO"/>
    <s v="AMIGOS O FAMILIA"/>
    <d v="2024-12-31T00:00:00"/>
    <n v="49"/>
    <x v="17"/>
    <n v="12"/>
    <x v="2"/>
    <x v="7"/>
    <x v="3"/>
  </r>
  <r>
    <n v="79788"/>
    <n v="45988846"/>
    <s v="55004765"/>
    <s v=""/>
    <s v=""/>
    <s v="Marcos"/>
    <s v="Naranjo Gómez"/>
    <x v="1"/>
    <d v="2007-09-22T00:00:00"/>
    <s v="marcosnagomez@gmail.com"/>
    <s v="Calle Mejorada del Campo 30"/>
    <x v="0"/>
    <s v="Leganés"/>
    <s v=""/>
    <n v="641559940"/>
    <s v="ES6600301539150054495271"/>
    <s v="ESPCESMMXXX"/>
    <s v="Marcos Naranjo Gomez"/>
    <s v="No"/>
    <x v="314"/>
    <s v=""/>
    <s v="GANAR MÚSCULO"/>
    <s v="AMIGOS O FAMILIA"/>
    <x v="0"/>
    <d v="2024-02-01T00:00:00"/>
    <d v="2024-12-31T00:00:00"/>
    <n v="5200"/>
    <s v="No"/>
    <n v="0"/>
    <s v="GANAR MÚSCULO"/>
    <s v="AMIGOS O FAMILIA"/>
    <d v="2024-12-31T00:00:00"/>
    <n v="52"/>
    <x v="15"/>
    <n v="11"/>
    <x v="1"/>
    <x v="2"/>
    <x v="2"/>
  </r>
  <r>
    <n v="79788"/>
    <n v="45989338"/>
    <s v="54302915"/>
    <s v=""/>
    <s v=""/>
    <s v="Marcos"/>
    <s v="San Melitón Cuevas"/>
    <x v="1"/>
    <d v="2006-02-21T00:00:00"/>
    <s v="marcos.meliton12@gmail.com"/>
    <s v="Calle Rivas Vaciamadrid"/>
    <x v="0"/>
    <s v="Leganés"/>
    <s v=""/>
    <n v="644849396"/>
    <s v="ES4621006826811300301775"/>
    <s v="CAIXESBBXXX"/>
    <s v="Jesus Carlos San Meliton Sanz"/>
    <s v="No"/>
    <x v="315"/>
    <s v=""/>
    <s v="GANAR MÚSCULO"/>
    <s v="LOCALIZACIÓN"/>
    <x v="2"/>
    <d v="2024-06-01T00:00:00"/>
    <d v="2024-12-31T00:00:00"/>
    <n v="4900"/>
    <s v="No"/>
    <n v="0"/>
    <s v="GANAR MÚSCULO"/>
    <s v="LOCALIZACIÓN"/>
    <d v="2024-12-31T00:00:00"/>
    <n v="49"/>
    <x v="21"/>
    <n v="27"/>
    <x v="4"/>
    <x v="9"/>
    <x v="0"/>
  </r>
  <r>
    <n v="79788"/>
    <n v="45989721"/>
    <s v="53908814"/>
    <s v=""/>
    <s v=""/>
    <s v="Marco"/>
    <s v="Quintana González"/>
    <x v="1"/>
    <d v="1998-04-05T00:00:00"/>
    <s v="okerpowk4@gmail.com"/>
    <s v="Calle Alcalde Alfredo de Castro 28 P4 2D"/>
    <x v="0"/>
    <s v="Leganés"/>
    <s v=""/>
    <n v="688900598"/>
    <s v="ES7100811545750001143823"/>
    <s v="BSABESBBXXX"/>
    <s v="Marco Quintana Gonzalez"/>
    <s v="No"/>
    <x v="167"/>
    <s v=""/>
    <s v="GANAR MÚSCULO"/>
    <s v="REDES SOCIALES"/>
    <x v="2"/>
    <d v="2023-10-01T00:00:00"/>
    <d v="2024-12-31T00:00:00"/>
    <n v="4900"/>
    <s v="No"/>
    <n v="0"/>
    <s v="GANAR MÚSCULO"/>
    <s v="REDES SOCIALES"/>
    <d v="2024-12-31T00:00:00"/>
    <n v="49"/>
    <x v="20"/>
    <n v="15"/>
    <x v="3"/>
    <x v="9"/>
    <x v="3"/>
  </r>
  <r>
    <n v="79788"/>
    <n v="45989817"/>
    <s v="14078013"/>
    <s v=""/>
    <s v=""/>
    <s v="Marcelo José"/>
    <s v="Alesso Guglielmone"/>
    <x v="1"/>
    <d v="1960-10-10T00:00:00"/>
    <s v="alesso.marcelo@gmail.com"/>
    <s v="Calle Clara Campoamor"/>
    <x v="0"/>
    <s v="Leganés"/>
    <s v=""/>
    <n v="625887369"/>
    <s v="ES0420950504309106634748"/>
    <s v="BASKES2BXXX"/>
    <s v="Marcelo Jose Alesso Guglielmone"/>
    <s v="No"/>
    <x v="300"/>
    <s v=""/>
    <s v="GANAR MÚSCULO"/>
    <s v="AMIGOS O FAMILIA"/>
    <x v="3"/>
    <d v="2024-03-01T00:00:00"/>
    <d v="2024-12-31T00:00:00"/>
    <n v="3900"/>
    <s v="No"/>
    <n v="0"/>
    <s v="GANAR MÚSCULO"/>
    <s v="AMIGOS O FAMILIA"/>
    <d v="2024-12-31T00:00:00"/>
    <n v="39"/>
    <x v="38"/>
    <n v="10"/>
    <x v="0"/>
    <x v="8"/>
    <x v="2"/>
  </r>
  <r>
    <n v="79788"/>
    <n v="47810984"/>
    <s v="2715978"/>
    <s v=""/>
    <s v=""/>
    <s v="Marc"/>
    <s v="Vinot"/>
    <x v="1"/>
    <d v="1975-01-01T00:00:00"/>
    <s v="marcovinotos@gmail.com"/>
    <s v="calle collado villalba 3"/>
    <x v="0"/>
    <s v="Leganés"/>
    <s v=""/>
    <n v="722709699"/>
    <s v="ES8414650350221732606988"/>
    <s v="INGDESMM"/>
    <s v=""/>
    <s v="No"/>
    <x v="316"/>
    <s v=""/>
    <s v="GANAR MÚSCULO"/>
    <s v="AMIGOS O FAMILIA"/>
    <x v="2"/>
    <d v="2024-09-01T00:00:00"/>
    <d v="2024-12-31T00:00:00"/>
    <n v="4900"/>
    <s v="No"/>
    <n v="0"/>
    <s v="GANAR MÚSCULO"/>
    <s v="AMIGOS O FAMILIA"/>
    <d v="2024-12-31T00:00:00"/>
    <n v="49"/>
    <x v="22"/>
    <n v="4"/>
    <x v="1"/>
    <x v="5"/>
    <x v="2"/>
  </r>
  <r>
    <n v="79788"/>
    <n v="45989310"/>
    <s v="49700689"/>
    <s v=""/>
    <s v=""/>
    <s v="Mara"/>
    <s v="García García"/>
    <x v="0"/>
    <d v="2005-02-07T00:00:00"/>
    <s v="maragargar705@gmail.com"/>
    <s v="Calle De Las Ciencias 14, 3B"/>
    <x v="22"/>
    <s v="Fuenlabrada"/>
    <s v=""/>
    <n v="620768379"/>
    <s v="ES8401822651550201540491"/>
    <s v="BBVAESMMXXX"/>
    <s v="Ivan Garcia Garcia"/>
    <s v="No"/>
    <x v="317"/>
    <s v=""/>
    <s v="GANAR MÚSCULO"/>
    <s v="AMIGOS O FAMILIA"/>
    <x v="2"/>
    <d v="2024-12-01T00:00:00"/>
    <d v="2024-12-31T00:00:00"/>
    <n v="4900"/>
    <s v="No"/>
    <n v="0"/>
    <s v="GANAR MÚSCULO"/>
    <s v="AMIGOS O FAMILIA"/>
    <d v="2024-12-31T00:00:00"/>
    <n v="49"/>
    <x v="12"/>
    <n v="28"/>
    <x v="0"/>
    <x v="5"/>
    <x v="0"/>
  </r>
  <r>
    <n v="79788"/>
    <n v="45987698"/>
    <s v="11974232"/>
    <s v=""/>
    <s v=""/>
    <s v="Manuela"/>
    <s v="Ferrero Salvador"/>
    <x v="0"/>
    <d v="1974-01-09T00:00:00"/>
    <s v="noliferrero@gmail.com"/>
    <s v="Avenida Vicente Ferrer 10 04 A01 A"/>
    <x v="0"/>
    <s v="Leganés"/>
    <s v=""/>
    <n v="610009716"/>
    <s v="ES3001824003180201581309"/>
    <s v="BBVAESMMXXX"/>
    <s v="Manuela Ferrero Salvador"/>
    <s v="No"/>
    <x v="318"/>
    <s v=""/>
    <s v="GANAR MÚSCULO"/>
    <s v="AMIGOS O FAMILIA"/>
    <x v="2"/>
    <d v="2023-03-01T00:00:00"/>
    <d v="2024-12-31T00:00:00"/>
    <n v="4900"/>
    <s v="No"/>
    <n v="0"/>
    <s v="GANAR MÚSCULO"/>
    <s v="AMIGOS O FAMILIA"/>
    <d v="2024-12-31T00:00:00"/>
    <n v="49"/>
    <x v="34"/>
    <n v="22"/>
    <x v="3"/>
    <x v="8"/>
    <x v="3"/>
  </r>
  <r>
    <n v="79788"/>
    <n v="47351187"/>
    <s v="50462554W"/>
    <s v=""/>
    <s v=""/>
    <s v="Manuel María"/>
    <s v="Moreno Hurtado"/>
    <x v="1"/>
    <d v="1976-10-03T00:00:00"/>
    <s v="manuelmorenohurtado@gmail.com"/>
    <s v="Calle Jaén 2"/>
    <x v="0"/>
    <s v="Leganés"/>
    <s v=""/>
    <n v="616364745"/>
    <s v="ES1801820635580208565901"/>
    <s v="BBVAESMMXXX"/>
    <s v=""/>
    <s v="No"/>
    <x v="319"/>
    <s v=""/>
    <s v="SALUD"/>
    <s v="LOCALIZACIÓN"/>
    <x v="2"/>
    <d v="2024-08-01T00:00:00"/>
    <d v="2024-12-31T00:00:00"/>
    <n v="4900"/>
    <s v="No"/>
    <n v="0"/>
    <s v="SALUD"/>
    <s v="LOCALIZACIÓN"/>
    <d v="2024-12-31T00:00:00"/>
    <n v="49"/>
    <x v="23"/>
    <n v="5"/>
    <x v="1"/>
    <x v="11"/>
    <x v="2"/>
  </r>
  <r>
    <n v="79788"/>
    <n v="45988406"/>
    <s v="45140369"/>
    <s v=""/>
    <s v=""/>
    <s v="Manuel Alejandro"/>
    <s v="López Fernández"/>
    <x v="1"/>
    <d v="1996-02-02T00:00:00"/>
    <s v="manuellofernandez96@gmail.com"/>
    <s v="Calle Móstoles 26 Ed5 1ºa"/>
    <x v="0"/>
    <s v="Leganés"/>
    <s v=""/>
    <n v="608892433"/>
    <s v="ES0920805293203040012651"/>
    <s v="CAGLESMMXXX"/>
    <s v="Manuel Alejandro Lopez Fernandez"/>
    <s v="No"/>
    <x v="166"/>
    <s v=""/>
    <s v="GANAR MÚSCULO"/>
    <s v="LOCALIZACIÓN"/>
    <x v="0"/>
    <d v="2022-12-01T00:00:00"/>
    <d v="2024-12-31T00:00:00"/>
    <n v="5200"/>
    <s v="No"/>
    <n v="0"/>
    <s v="GANAR MÚSCULO"/>
    <s v="LOCALIZACIÓN"/>
    <d v="2024-12-31T00:00:00"/>
    <n v="52"/>
    <x v="29"/>
    <n v="25"/>
    <x v="4"/>
    <x v="0"/>
    <x v="0"/>
  </r>
  <r>
    <n v="79788"/>
    <n v="45988789"/>
    <s v="53909164"/>
    <s v=""/>
    <s v=""/>
    <s v="Manuel"/>
    <s v="Cáceres Piñeiro"/>
    <x v="1"/>
    <d v="1996-02-24T00:00:00"/>
    <s v="manu.capi.2496@gmail.com"/>
    <s v="Calle Ciempozuelos 16 Pbj"/>
    <x v="0"/>
    <s v="Leganés"/>
    <s v=""/>
    <n v="629526406"/>
    <s v="ES7814650340541721328226"/>
    <s v="INGDESMMXXX"/>
    <s v="Manuel Caceres Piñeiro"/>
    <s v="No"/>
    <x v="41"/>
    <s v=""/>
    <s v="GANAR MÚSCULO"/>
    <s v="LOCALIZACIÓN"/>
    <x v="2"/>
    <d v="2022-10-01T00:00:00"/>
    <d v="2024-12-31T00:00:00"/>
    <n v="4900"/>
    <s v="No"/>
    <n v="0"/>
    <s v="GANAR MÚSCULO"/>
    <s v="LOCALIZACIÓN"/>
    <d v="2024-12-31T00:00:00"/>
    <n v="49"/>
    <x v="29"/>
    <n v="27"/>
    <x v="4"/>
    <x v="9"/>
    <x v="0"/>
  </r>
  <r>
    <n v="79788"/>
    <n v="45988350"/>
    <s v="48913855"/>
    <s v=""/>
    <s v=""/>
    <s v="Manuel"/>
    <s v="Espina Rodríguez"/>
    <x v="1"/>
    <d v="1982-05-06T00:00:00"/>
    <s v="esp6_5@hotmail.com"/>
    <s v="Calle Artesanos 12"/>
    <x v="26"/>
    <s v="Leganés"/>
    <s v=""/>
    <n v="655478738"/>
    <s v="ES1620480886773400058901"/>
    <s v="CECAESMM048"/>
    <s v="Manuel Espina Rodriguez"/>
    <s v="No"/>
    <x v="320"/>
    <s v=""/>
    <s v="GANAR MÚSCULO"/>
    <s v="LOCALIZACIÓN"/>
    <x v="0"/>
    <d v="2019-10-01T00:00:00"/>
    <d v="2024-12-31T00:00:00"/>
    <n v="5200"/>
    <s v="No"/>
    <n v="0"/>
    <s v="GANAR MÚSCULO"/>
    <s v="LOCALIZACIÓN"/>
    <d v="2024-12-31T00:00:00"/>
    <n v="52"/>
    <x v="0"/>
    <n v="63"/>
    <x v="4"/>
    <x v="9"/>
    <x v="6"/>
  </r>
  <r>
    <n v="79788"/>
    <n v="45987841"/>
    <s v="52096774"/>
    <s v=""/>
    <s v=""/>
    <s v="Manuel"/>
    <s v="García Gil"/>
    <x v="1"/>
    <d v="1969-03-25T00:00:00"/>
    <s v="ggmanuel@gmail.com"/>
    <s v="Calle Alcalde Manuel Gómez Casado 6 5 4A"/>
    <x v="0"/>
    <s v="Leganés"/>
    <s v=""/>
    <n v="606408709"/>
    <s v="ES5421006826811300263607"/>
    <s v="CAIXESBBXXX"/>
    <s v="Manuel Garcia Gil"/>
    <s v="No"/>
    <x v="321"/>
    <s v=""/>
    <s v="SALUD"/>
    <s v="AMIGOS O FAMILIA"/>
    <x v="2"/>
    <d v="2023-10-01T00:00:00"/>
    <d v="2024-12-31T00:00:00"/>
    <n v="4900"/>
    <s v="No"/>
    <n v="0"/>
    <s v="SALUD"/>
    <s v="AMIGOS O FAMILIA"/>
    <d v="2024-12-31T00:00:00"/>
    <n v="49"/>
    <x v="44"/>
    <n v="15"/>
    <x v="2"/>
    <x v="9"/>
    <x v="3"/>
  </r>
  <r>
    <n v="79788"/>
    <n v="48023769"/>
    <s v=""/>
    <s v=""/>
    <s v=""/>
    <s v="Manuel"/>
    <s v="Montes González"/>
    <x v="1"/>
    <d v="2003-04-29T00:00:00"/>
    <s v="arese03@gmail.com"/>
    <s v="Avenida De Manuel Azaña 60A, 3A"/>
    <x v="0"/>
    <s v="Leganés"/>
    <s v=""/>
    <n v="685402569"/>
    <s v="ES9414650100981761380352"/>
    <s v="INGDESMM"/>
    <s v="Manuel Montes González"/>
    <s v="No"/>
    <x v="38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37"/>
    <n v="3"/>
    <x v="4"/>
    <x v="9"/>
    <x v="2"/>
  </r>
  <r>
    <n v="79788"/>
    <n v="45989784"/>
    <s v="50425576"/>
    <s v=""/>
    <s v=""/>
    <s v="Manuel"/>
    <s v="Moreno Bonilla"/>
    <x v="1"/>
    <d v="1964-09-12T00:00:00"/>
    <s v="mamorenobonilla@gmail.com"/>
    <s v="Calle Navalcarnero 47"/>
    <x v="0"/>
    <s v="Leganés"/>
    <s v=""/>
    <n v="696802825"/>
    <s v="ES8220382753603000087778"/>
    <s v="CAHMESMMXXX"/>
    <s v="Manuel Moreno Bonilla"/>
    <s v="No"/>
    <x v="78"/>
    <s v=""/>
    <s v="PERDER PESO"/>
    <s v="LOCALIZACIÓN"/>
    <x v="1"/>
    <d v="2018-07-01T00:00:00"/>
    <d v="2024-12-31T00:00:00"/>
    <n v="4300"/>
    <s v="No"/>
    <n v="0"/>
    <s v="PERDER PESO"/>
    <s v="LOCALIZACIÓN"/>
    <d v="2024-12-31T00:00:00"/>
    <n v="43"/>
    <x v="51"/>
    <n v="78"/>
    <x v="0"/>
    <x v="1"/>
    <x v="1"/>
  </r>
  <r>
    <n v="79788"/>
    <n v="45988690"/>
    <s v="52128772"/>
    <s v=""/>
    <s v=""/>
    <s v="Manuel"/>
    <s v="Muñoz Naranjo"/>
    <x v="1"/>
    <d v="1973-08-23T00:00:00"/>
    <s v="manuel.lega23@gmail.com"/>
    <s v="Calle AlcaldeManuel Gómez Casado"/>
    <x v="0"/>
    <s v="Leganés"/>
    <s v=""/>
    <n v="639386829"/>
    <s v="ES3100494481522410013120"/>
    <s v="BSCHESMMXXX"/>
    <s v="Manuel Muñoz Naranjo"/>
    <s v="No"/>
    <x v="322"/>
    <s v=""/>
    <s v="SALUD"/>
    <s v="AMIGOS O FAMILIA"/>
    <x v="2"/>
    <d v="2022-03-01T00:00:00"/>
    <d v="2024-12-31T00:00:00"/>
    <n v="4900"/>
    <s v="No"/>
    <n v="0"/>
    <s v="SALUD"/>
    <s v="AMIGOS O FAMILIA"/>
    <d v="2024-12-31T00:00:00"/>
    <n v="49"/>
    <x v="1"/>
    <n v="34"/>
    <x v="2"/>
    <x v="8"/>
    <x v="0"/>
  </r>
  <r>
    <n v="79788"/>
    <n v="45989222"/>
    <s v="50067996"/>
    <s v=""/>
    <s v=""/>
    <s v="Manuel"/>
    <s v="Rodríguez Peña"/>
    <x v="1"/>
    <d v="1966-03-27T00:00:00"/>
    <s v="mrpminio@gmail.com"/>
    <s v="Calle Velilla de San Antonio 7"/>
    <x v="0"/>
    <s v="Leganés"/>
    <s v=""/>
    <n v="647729794"/>
    <s v="ES9121005686210100002686"/>
    <s v="CAIXESBBXXX"/>
    <s v="Manuel Rodriguez Peña"/>
    <s v="No"/>
    <x v="323"/>
    <s v=""/>
    <s v="SALUD"/>
    <s v="LOCALIZACIÓN"/>
    <x v="2"/>
    <d v="2024-06-01T00:00:00"/>
    <d v="2024-12-31T00:00:00"/>
    <n v="4900"/>
    <s v="No"/>
    <n v="0"/>
    <s v="SALUD"/>
    <s v="LOCALIZACIÓN"/>
    <d v="2024-12-31T00:00:00"/>
    <n v="49"/>
    <x v="48"/>
    <n v="11"/>
    <x v="1"/>
    <x v="2"/>
    <x v="2"/>
  </r>
  <r>
    <n v="79788"/>
    <n v="45988927"/>
    <s v="79265956"/>
    <s v=""/>
    <s v=""/>
    <s v="Manuel"/>
    <s v="Serrano García"/>
    <x v="1"/>
    <d v="1970-12-14T00:00:00"/>
    <s v="manuelserranogarcia@icloud.com"/>
    <s v="Avenida de los Frailes 7 P2"/>
    <x v="0"/>
    <s v="Leganés"/>
    <s v=""/>
    <n v="674155769"/>
    <s v="ES2814650100991712732111"/>
    <s v="INGDESMMXXX"/>
    <s v="Manuel Serrano Garcia"/>
    <s v="No"/>
    <x v="324"/>
    <s v=""/>
    <s v="MANTENIMIENTO"/>
    <s v="LOCALIZACIÓN"/>
    <x v="0"/>
    <d v="2021-02-01T00:00:00"/>
    <d v="2024-12-31T00:00:00"/>
    <n v="5200"/>
    <s v="No"/>
    <n v="0"/>
    <s v="MANTENIMIENTO"/>
    <s v="LOCALIZACIÓN"/>
    <d v="2024-12-31T00:00:00"/>
    <n v="52"/>
    <x v="2"/>
    <n v="47"/>
    <x v="1"/>
    <x v="2"/>
    <x v="5"/>
  </r>
  <r>
    <n v="79788"/>
    <n v="45988974"/>
    <s v="2626298"/>
    <s v=""/>
    <s v=""/>
    <s v="Maika"/>
    <s v="Cabrera de Castro"/>
    <x v="0"/>
    <d v="1970-02-15T00:00:00"/>
    <s v="maika.cabrera@gmail.com"/>
    <s v="Calle Rivas Vaciamadrid"/>
    <x v="0"/>
    <s v="Leganés"/>
    <s v=""/>
    <n v="615310230"/>
    <s v="ES3001826167980201510511"/>
    <s v="BBVAESMMXXX"/>
    <s v="Maika Cabrera De Castro"/>
    <s v="No"/>
    <x v="152"/>
    <s v=""/>
    <s v="SALUD"/>
    <s v="AMIGOS O FAMILIA"/>
    <x v="9"/>
    <d v="2019-12-01T00:00:00"/>
    <d v="2024-12-31T00:00:00"/>
    <n v="4600"/>
    <s v="No"/>
    <n v="0"/>
    <s v="SALUD"/>
    <s v="AMIGOS O FAMILIA"/>
    <d v="2024-12-31T00:00:00"/>
    <n v="46"/>
    <x v="26"/>
    <n v="61"/>
    <x v="1"/>
    <x v="0"/>
    <x v="6"/>
  </r>
  <r>
    <n v="79788"/>
    <n v="45987768"/>
    <s v="52098397"/>
    <s v=""/>
    <s v=""/>
    <s v="Maika"/>
    <s v="Jiménez Morales"/>
    <x v="0"/>
    <d v="1968-07-17T00:00:00"/>
    <s v="rmaika@hotmail.es"/>
    <s v="Calle Galapagar"/>
    <x v="0"/>
    <s v="Leganés"/>
    <s v=""/>
    <n v="661305838"/>
    <s v="ES0820382803373001164631"/>
    <s v="CAHMESMMXXX"/>
    <s v="Maika Jimenez Morales"/>
    <s v="No"/>
    <x v="325"/>
    <s v=""/>
    <s v=""/>
    <s v=""/>
    <x v="2"/>
    <d v="2019-03-01T00:00:00"/>
    <d v="2024-12-31T00:00:00"/>
    <n v="4900"/>
    <s v="No"/>
    <n v="0"/>
    <s v="DESCONOCIDA"/>
    <s v="DESCONOCIDA"/>
    <d v="2024-12-31T00:00:00"/>
    <n v="49"/>
    <x v="36"/>
    <n v="70"/>
    <x v="1"/>
    <x v="8"/>
    <x v="6"/>
  </r>
  <r>
    <n v="79788"/>
    <n v="45987682"/>
    <s v="53718194"/>
    <s v=""/>
    <s v=""/>
    <s v="Luz María"/>
    <s v="Muñoz Pose"/>
    <x v="0"/>
    <d v="1994-03-16T00:00:00"/>
    <s v="luzmaria.mp16@gmail.com"/>
    <s v="Calle Federica Montseny"/>
    <x v="0"/>
    <s v="Leganés"/>
    <s v=""/>
    <n v="658955565"/>
    <s v="ES2820382753633000278723"/>
    <s v="CAHMESMMXXX"/>
    <s v="Luz Maria Muñoz Pose"/>
    <s v="No"/>
    <x v="326"/>
    <s v=""/>
    <s v="MANTENIMIENTO"/>
    <s v="LOCALIZACIÓN"/>
    <x v="2"/>
    <d v="2021-09-01T00:00:00"/>
    <d v="2024-12-31T00:00:00"/>
    <n v="4900"/>
    <s v="No"/>
    <n v="0"/>
    <s v="MANTENIMIENTO"/>
    <s v="LOCALIZACIÓN"/>
    <d v="2024-12-31T00:00:00"/>
    <n v="49"/>
    <x v="6"/>
    <n v="40"/>
    <x v="1"/>
    <x v="5"/>
    <x v="5"/>
  </r>
  <r>
    <n v="79788"/>
    <n v="45988160"/>
    <s v="54692511"/>
    <s v=""/>
    <s v=""/>
    <s v="Luz Adriana"/>
    <s v="Pescador Osorío"/>
    <x v="0"/>
    <d v="1982-08-25T00:00:00"/>
    <s v="lapocass@hotmail.com"/>
    <s v="Calle Coslada 16"/>
    <x v="0"/>
    <s v="Leganés"/>
    <s v=""/>
    <n v="671741657"/>
    <s v="ES2701824985100201647600"/>
    <s v="BBVAESMMXXX"/>
    <s v="Luz Adriana Pescador Osorio"/>
    <s v="No"/>
    <x v="327"/>
    <s v=""/>
    <s v="SALUD"/>
    <s v="LOCALIZACIÓN"/>
    <x v="2"/>
    <d v="2022-02-01T00:00:00"/>
    <d v="2024-12-31T00:00:00"/>
    <n v="4900"/>
    <s v="No"/>
    <n v="0"/>
    <s v="SALUD"/>
    <s v="LOCALIZACIÓN"/>
    <d v="2024-12-31T00:00:00"/>
    <n v="49"/>
    <x v="0"/>
    <n v="35"/>
    <x v="1"/>
    <x v="2"/>
    <x v="0"/>
  </r>
  <r>
    <n v="79788"/>
    <n v="45989559"/>
    <s v="53900682"/>
    <s v=""/>
    <s v=""/>
    <s v="Luna"/>
    <s v="Cembellín Arconada"/>
    <x v="0"/>
    <d v="2001-12-10T00:00:00"/>
    <s v="luna.cembellin@gmail.com"/>
    <s v="Calle Algete 30"/>
    <x v="0"/>
    <s v="Leganés"/>
    <s v=""/>
    <n v="665017418"/>
    <s v="ES0701821294120201311231"/>
    <s v="BBVAESMMXXX"/>
    <s v="Marta Arconada Testera"/>
    <s v="No"/>
    <x v="328"/>
    <s v=""/>
    <s v=""/>
    <s v=""/>
    <x v="2"/>
    <d v="2024-06-01T00:00:00"/>
    <d v="2024-12-31T00:00:00"/>
    <n v="4900"/>
    <s v="No"/>
    <n v="0"/>
    <s v="DESCONOCIDA"/>
    <s v="DESCONOCIDA"/>
    <d v="2024-12-31T00:00:00"/>
    <n v="49"/>
    <x v="27"/>
    <n v="75"/>
    <x v="0"/>
    <x v="9"/>
    <x v="1"/>
  </r>
  <r>
    <n v="79788"/>
    <n v="48223214"/>
    <s v=""/>
    <s v=""/>
    <s v=""/>
    <s v="Luisa Fernanda"/>
    <s v="Gómez Hernández"/>
    <x v="0"/>
    <d v="2000-05-10T00:00:00"/>
    <s v="luisagomez2429@hotmail.com"/>
    <s v="Calle Pan y Toros 35,"/>
    <x v="11"/>
    <s v="Madrid"/>
    <s v=""/>
    <n v="604886711"/>
    <s v="ES4700495192802116965973"/>
    <s v="BSCHESMMXXX"/>
    <s v=""/>
    <s v="No"/>
    <x v="86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14"/>
    <n v="3"/>
    <x v="1"/>
    <x v="9"/>
    <x v="2"/>
  </r>
  <r>
    <n v="79788"/>
    <n v="45987634"/>
    <s v="53041468"/>
    <s v=""/>
    <s v=""/>
    <s v="Luis Miguel"/>
    <s v="Alvez Ortiz"/>
    <x v="1"/>
    <d v="1976-12-16T00:00:00"/>
    <s v="luismialvez@gmail.com"/>
    <s v="Calle Rivas Vaciamadrid"/>
    <x v="0"/>
    <s v="Leganés"/>
    <s v=""/>
    <n v="699065410"/>
    <s v="ES6220950504309117082932"/>
    <s v="BASKES2BXXX"/>
    <s v="Luis Miguel Alvez Ortiz"/>
    <s v="No"/>
    <x v="329"/>
    <s v=""/>
    <s v="GANAR MÚSCULO"/>
    <s v="LOCALIZACIÓN"/>
    <x v="0"/>
    <d v="2021-10-01T00:00:00"/>
    <d v="2024-12-31T00:00:00"/>
    <n v="5200"/>
    <s v="No"/>
    <n v="0"/>
    <s v="GANAR MÚSCULO"/>
    <s v="LOCALIZACIÓN"/>
    <d v="2024-12-31T00:00:00"/>
    <n v="52"/>
    <x v="13"/>
    <n v="39"/>
    <x v="4"/>
    <x v="9"/>
    <x v="5"/>
  </r>
  <r>
    <n v="79788"/>
    <n v="45989035"/>
    <s v="50193291"/>
    <s v=""/>
    <s v=""/>
    <s v="Luis Miguel"/>
    <s v="Gutiérrez Martínez"/>
    <x v="1"/>
    <d v="1974-07-24T00:00:00"/>
    <s v="lm.guti24@gmail.com"/>
    <s v="Calle Arganda del Rey"/>
    <x v="0"/>
    <s v="Leganés"/>
    <s v=""/>
    <n v="618266351"/>
    <s v="ES3714650100911704514889"/>
    <s v="INGDESMMXXX"/>
    <s v="Luis Miguel Gutierrez Martinez"/>
    <s v="No"/>
    <x v="330"/>
    <s v=""/>
    <s v="GANAR MÚSCULO"/>
    <s v="AMIGOS O FAMILIA"/>
    <x v="2"/>
    <d v="2021-05-01T00:00:00"/>
    <d v="2024-12-31T00:00:00"/>
    <n v="4900"/>
    <s v="No"/>
    <n v="0"/>
    <s v="GANAR MÚSCULO"/>
    <s v="AMIGOS O FAMILIA"/>
    <d v="2024-12-31T00:00:00"/>
    <n v="49"/>
    <x v="34"/>
    <n v="44"/>
    <x v="1"/>
    <x v="3"/>
    <x v="5"/>
  </r>
  <r>
    <n v="79788"/>
    <n v="49218250"/>
    <s v="53416678"/>
    <s v=""/>
    <s v=""/>
    <s v="Luis Manuel"/>
    <s v="García Chisvert"/>
    <x v="1"/>
    <d v="1979-08-08T00:00:00"/>
    <s v="luisgch0831@gmail.com"/>
    <s v="Calle Del Nogal 6. 4, 3B"/>
    <x v="2"/>
    <s v="Leganés"/>
    <s v=""/>
    <n v="610597737"/>
    <s v="ES9520950504319114438651"/>
    <s v=""/>
    <s v=""/>
    <s v="No"/>
    <x v="24"/>
    <s v=""/>
    <s v="GANAR MÚSCULO"/>
    <s v="LOCALIZACIÓN"/>
    <x v="0"/>
    <d v="2024-11-01T00:00:00"/>
    <d v="2024-12-31T00:00:00"/>
    <n v="5200"/>
    <s v="No"/>
    <n v="0"/>
    <s v="GANAR MÚSCULO"/>
    <s v="LOCALIZACIÓN"/>
    <d v="2024-12-31T00:00:00"/>
    <n v="52"/>
    <x v="28"/>
    <n v="2"/>
    <x v="3"/>
    <x v="4"/>
    <x v="2"/>
  </r>
  <r>
    <n v="79788"/>
    <n v="45987063"/>
    <s v="52184274"/>
    <s v=""/>
    <s v=""/>
    <s v="Luis Fernando"/>
    <s v="Carballo Pascual"/>
    <x v="1"/>
    <d v="1961-07-06T00:00:00"/>
    <s v="fernando@esteticavictoria.es"/>
    <s v="Calle Navalcarnero 64"/>
    <x v="0"/>
    <s v="Leganés"/>
    <s v=""/>
    <n v="618262112"/>
    <s v="ES7021001237960100001261"/>
    <s v="CAIXESBBXXX"/>
    <s v="Luis Fernando Carballo Pascual"/>
    <s v="No"/>
    <x v="331"/>
    <s v=""/>
    <s v=""/>
    <s v=""/>
    <x v="3"/>
    <d v="2023-06-01T00:00:00"/>
    <d v="2024-12-31T00:00:00"/>
    <n v="3900"/>
    <s v="No"/>
    <n v="0"/>
    <s v="DESCONOCIDA"/>
    <s v="DESCONOCIDA"/>
    <d v="2024-12-31T00:00:00"/>
    <n v="39"/>
    <x v="43"/>
    <n v="19"/>
    <x v="1"/>
    <x v="6"/>
    <x v="3"/>
  </r>
  <r>
    <n v="79788"/>
    <n v="45987208"/>
    <s v="49099045"/>
    <s v=""/>
    <s v=""/>
    <s v="Luis Daniel"/>
    <s v="Aguilera"/>
    <x v="1"/>
    <d v="1990-10-11T00:00:00"/>
    <s v="luisda_elmejor@hotmail.com"/>
    <s v="Calle Villarejo de Salvanés"/>
    <x v="0"/>
    <s v="Leganés"/>
    <s v=""/>
    <n v="616762360"/>
    <s v="ES8921002285800200567306"/>
    <s v="CAIXESBBXXX"/>
    <s v="Luis Daniel Aguilera"/>
    <s v="No"/>
    <x v="332"/>
    <s v=""/>
    <s v="GANAR MÚSCULO"/>
    <s v="LOCALIZACIÓN"/>
    <x v="0"/>
    <d v="2020-02-01T00:00:00"/>
    <d v="2024-12-31T00:00:00"/>
    <n v="5200"/>
    <s v="No"/>
    <n v="0"/>
    <s v="GANAR MÚSCULO"/>
    <s v="LOCALIZACIÓN"/>
    <d v="2024-12-31T00:00:00"/>
    <n v="52"/>
    <x v="18"/>
    <n v="59"/>
    <x v="4"/>
    <x v="2"/>
    <x v="4"/>
  </r>
  <r>
    <n v="79788"/>
    <n v="45989506"/>
    <s v="49142929"/>
    <s v=""/>
    <s v=""/>
    <s v="Luis Alonso"/>
    <s v="San José"/>
    <x v="1"/>
    <d v="1993-02-22T00:00:00"/>
    <s v="luis.alonso.sanjose@urjc.es"/>
    <s v="Calle Alcalde Alfredo de Castro 25 3ºd"/>
    <x v="0"/>
    <s v="Leganés"/>
    <s v=""/>
    <n v="685206900"/>
    <s v="ES7400494481512790007761"/>
    <s v="BSCHESMMXXX"/>
    <s v="Luis Alonso San Jose"/>
    <s v="No"/>
    <x v="333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30"/>
    <n v="70"/>
    <x v="1"/>
    <x v="8"/>
    <x v="6"/>
  </r>
  <r>
    <n v="79788"/>
    <n v="45987915"/>
    <s v="50200445"/>
    <s v=""/>
    <s v=""/>
    <s v="Luis"/>
    <s v="Díez González"/>
    <x v="1"/>
    <d v="1975-10-08T00:00:00"/>
    <s v="diezluis@hotmail.es"/>
    <s v="Calle Alcalde Manuel Gómez Casado 6"/>
    <x v="0"/>
    <s v="Leganés"/>
    <s v=""/>
    <n v="645907583"/>
    <s v="ES1500493806222794019830"/>
    <s v="BSCHESMMXXX"/>
    <s v="Luis Diez Gonzalez"/>
    <s v="No"/>
    <x v="195"/>
    <s v=""/>
    <s v="GANAR MÚSCULO"/>
    <s v="LOCALIZACIÓN"/>
    <x v="0"/>
    <d v="2019-10-01T00:00:00"/>
    <d v="2024-12-31T00:00:00"/>
    <n v="5200"/>
    <s v="No"/>
    <n v="0"/>
    <s v="GANAR MÚSCULO"/>
    <s v="LOCALIZACIÓN"/>
    <d v="2024-12-31T00:00:00"/>
    <n v="52"/>
    <x v="22"/>
    <n v="63"/>
    <x v="3"/>
    <x v="9"/>
    <x v="6"/>
  </r>
  <r>
    <n v="79788"/>
    <n v="49304689"/>
    <s v="23314984"/>
    <s v=""/>
    <s v=""/>
    <s v="Luis"/>
    <s v="Peralta Ros"/>
    <x v="1"/>
    <d v="1992-11-17T00:00:00"/>
    <s v="luisperaltaros@gmail.com"/>
    <s v="Calle Sancho Panza 9, 3C"/>
    <x v="2"/>
    <s v="Leganés"/>
    <s v=""/>
    <n v="630758806"/>
    <s v="ES6202390806733317556326"/>
    <s v="EVOBESMMXXX"/>
    <s v=""/>
    <s v="No"/>
    <x v="334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9"/>
    <n v="1"/>
    <x v="0"/>
    <x v="0"/>
    <x v="2"/>
  </r>
  <r>
    <n v="79788"/>
    <n v="46767691"/>
    <s v="53906394"/>
    <s v=""/>
    <s v=""/>
    <s v="Lucía"/>
    <s v="Alamán Jaramillo"/>
    <x v="0"/>
    <d v="1996-08-04T00:00:00"/>
    <s v="alamanlucia96@gmail.com"/>
    <s v="Calle De Los Monegros 34"/>
    <x v="8"/>
    <s v="Leganés"/>
    <s v=""/>
    <n v="696257064"/>
    <s v="ES4001829465670207116704"/>
    <s v="BBVAESMMXXX"/>
    <s v=""/>
    <s v="No"/>
    <x v="148"/>
    <s v=""/>
    <s v="GANAR MÚSCULO"/>
    <s v="BÚSQUEDA POR INTERNET"/>
    <x v="5"/>
    <d v="2024-06-01T00:00:00"/>
    <d v="2024-12-31T00:00:00"/>
    <n v="7900"/>
    <s v="No"/>
    <n v="0"/>
    <s v="GANAR MÚSCULO"/>
    <s v="BÚSQUEDA POR INTERNET"/>
    <d v="2024-12-31T00:00:00"/>
    <n v="79"/>
    <x v="29"/>
    <n v="8"/>
    <x v="1"/>
    <x v="3"/>
    <x v="2"/>
  </r>
  <r>
    <n v="79788"/>
    <n v="45989701"/>
    <s v="48980802"/>
    <s v=""/>
    <s v=""/>
    <s v="Lucía"/>
    <s v="Barrera Villar"/>
    <x v="0"/>
    <d v="1981-01-13T00:00:00"/>
    <s v="aciul81@gmail.com"/>
    <s v="Calle Estrellas"/>
    <x v="27"/>
    <s v="Ciempozuelos"/>
    <s v=""/>
    <n v="609631594"/>
    <s v="ES5121006826871300241445"/>
    <s v="CAIXESBBXXX"/>
    <s v="Lucia Barrera Villar"/>
    <s v="No"/>
    <x v="124"/>
    <s v=""/>
    <s v="GANAR MÚSCULO"/>
    <s v="LOCALIZACIÓN"/>
    <x v="0"/>
    <d v="2020-12-01T00:00:00"/>
    <d v="2024-12-31T00:00:00"/>
    <n v="5200"/>
    <s v="No"/>
    <n v="0"/>
    <s v="GANAR MÚSCULO"/>
    <s v="LOCALIZACIÓN"/>
    <d v="2024-12-31T00:00:00"/>
    <n v="52"/>
    <x v="19"/>
    <n v="48"/>
    <x v="4"/>
    <x v="7"/>
    <x v="4"/>
  </r>
  <r>
    <n v="79788"/>
    <n v="45989812"/>
    <s v="49588417"/>
    <s v=""/>
    <s v=""/>
    <s v="Lucía"/>
    <s v="Calle Castro"/>
    <x v="0"/>
    <d v="2007-09-15T00:00:00"/>
    <s v="callecastrolucia@icloud.com"/>
    <s v="Calle Alcalde Pablo Montero y Montero 1 2A"/>
    <x v="0"/>
    <s v="Leganés"/>
    <s v=""/>
    <n v="689987631"/>
    <s v="ES7614650100911763263498"/>
    <s v="INGDESMM"/>
    <s v=""/>
    <s v="No"/>
    <x v="335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15"/>
    <n v="9"/>
    <x v="0"/>
    <x v="10"/>
    <x v="2"/>
  </r>
  <r>
    <n v="79788"/>
    <n v="47298927"/>
    <s v="52093403"/>
    <s v=""/>
    <s v=""/>
    <s v="Lucia"/>
    <s v="Cano Mora"/>
    <x v="0"/>
    <d v="1968-01-15T00:00:00"/>
    <s v="lcano68@gmail.com"/>
    <s v="Avenida De Los Pinos 15"/>
    <x v="0"/>
    <s v="Leganés"/>
    <s v=""/>
    <n v="627529298"/>
    <s v="ES1300301316450000814271"/>
    <s v="ESPCESMMXXX"/>
    <s v=""/>
    <s v="No"/>
    <x v="308"/>
    <s v=""/>
    <s v="GANAR MÚSCULO"/>
    <s v="AMIGOS O FAMILIA"/>
    <x v="2"/>
    <d v="2024-08-01T00:00:00"/>
    <d v="2024-12-31T00:00:00"/>
    <n v="4900"/>
    <s v="No"/>
    <n v="0"/>
    <s v="GANAR MÚSCULO"/>
    <s v="AMIGOS O FAMILIA"/>
    <d v="2024-12-31T00:00:00"/>
    <n v="49"/>
    <x v="36"/>
    <n v="5"/>
    <x v="0"/>
    <x v="11"/>
    <x v="2"/>
  </r>
  <r>
    <n v="79788"/>
    <n v="45988153"/>
    <s v="54521219"/>
    <s v=""/>
    <s v=""/>
    <s v="Lucía"/>
    <s v="Castillo Holgado"/>
    <x v="0"/>
    <d v="2005-09-14T00:00:00"/>
    <s v="lc334602@gmail.com"/>
    <s v="Calle Soto del Real 18"/>
    <x v="0"/>
    <s v="Leganés"/>
    <s v=""/>
    <n v="628925999"/>
    <s v="ES4521006826881300244026"/>
    <s v="CAIXESBBXXX"/>
    <s v="Lucia Castillo Holgado"/>
    <s v="No"/>
    <x v="336"/>
    <s v=""/>
    <s v="GANAR MÚSCULO"/>
    <s v="LOCALIZACIÓN"/>
    <x v="0"/>
    <d v="2023-04-01T00:00:00"/>
    <d v="2024-12-31T00:00:00"/>
    <n v="5200"/>
    <s v="No"/>
    <n v="0"/>
    <s v="GANAR MÚSCULO"/>
    <s v="LOCALIZACIÓN"/>
    <d v="2024-12-31T00:00:00"/>
    <n v="52"/>
    <x v="12"/>
    <n v="21"/>
    <x v="0"/>
    <x v="10"/>
    <x v="3"/>
  </r>
  <r>
    <n v="79788"/>
    <n v="45988614"/>
    <s v="54035225"/>
    <s v=""/>
    <s v=""/>
    <s v="Lucía"/>
    <s v="Crespo González"/>
    <x v="0"/>
    <d v="2003-02-18T00:00:00"/>
    <s v="lucicrespogonzalez@gmail.com"/>
    <s v="Avenida María Guerrero"/>
    <x v="0"/>
    <s v="Leganés"/>
    <s v=""/>
    <n v="635602385"/>
    <s v="ES7114650100911700175370"/>
    <s v="INGDESMMXXX"/>
    <s v="Lucia Crespo Gonzalez"/>
    <s v="No"/>
    <x v="337"/>
    <s v=""/>
    <s v="GANAR MÚSCULO"/>
    <s v="AMIGOS O FAMILIA"/>
    <x v="3"/>
    <d v="2024-10-01T00:00:00"/>
    <d v="2024-12-31T00:00:00"/>
    <n v="3900"/>
    <s v="No"/>
    <n v="0"/>
    <s v="GANAR MÚSCULO"/>
    <s v="AMIGOS O FAMILIA"/>
    <d v="2024-12-31T00:00:00"/>
    <n v="39"/>
    <x v="37"/>
    <n v="31"/>
    <x v="0"/>
    <x v="6"/>
    <x v="0"/>
  </r>
  <r>
    <n v="79788"/>
    <n v="45989645"/>
    <s v="53904350"/>
    <s v=""/>
    <s v=""/>
    <s v="Lucía"/>
    <s v="Domínguez Mellado"/>
    <x v="2"/>
    <d v="2002-02-07T00:00:00"/>
    <s v="luciadmz02@gmail.com"/>
    <s v="Calle Manzanares El Real 3 Pbj"/>
    <x v="0"/>
    <s v="Leganés"/>
    <s v=""/>
    <n v="652049268"/>
    <s v="ES9221005870551300727933"/>
    <s v="CAIXESBBXXX"/>
    <s v="Lucia Dominguez Mellado"/>
    <s v="No"/>
    <x v="338"/>
    <s v=""/>
    <s v=""/>
    <s v=""/>
    <x v="2"/>
    <d v="2022-10-01T00:00:00"/>
    <d v="2024-12-31T00:00:00"/>
    <n v="4900"/>
    <s v="No"/>
    <n v="0"/>
    <s v="DESCONOCIDA"/>
    <s v="DESCONOCIDA"/>
    <d v="2024-12-31T00:00:00"/>
    <n v="49"/>
    <x v="27"/>
    <n v="27"/>
    <x v="1"/>
    <x v="9"/>
    <x v="0"/>
  </r>
  <r>
    <n v="79788"/>
    <n v="45988462"/>
    <s v="52120469"/>
    <s v=""/>
    <s v=""/>
    <s v="Lucía"/>
    <s v="Escarpa Santamaría"/>
    <x v="2"/>
    <d v="1969-08-15T00:00:00"/>
    <s v="lucia150111@gmail.com"/>
    <s v="Calle Rivas Vaciamadrid"/>
    <x v="0"/>
    <s v="Leganés"/>
    <s v=""/>
    <n v="626676300"/>
    <s v="ES5800494481522410008754"/>
    <s v="BSCHESMMXXX"/>
    <s v="Lucia Escarpa Santamaria"/>
    <s v="No"/>
    <x v="159"/>
    <s v=""/>
    <s v="MANTENIMIENTO"/>
    <s v="AMIGOS O FAMILIA"/>
    <x v="3"/>
    <d v="2018-07-01T00:00:00"/>
    <d v="2024-12-31T00:00:00"/>
    <n v="3900"/>
    <s v="No"/>
    <n v="0"/>
    <s v="MANTENIMIENTO"/>
    <s v="AMIGOS O FAMILIA"/>
    <d v="2024-12-31T00:00:00"/>
    <n v="39"/>
    <x v="44"/>
    <n v="78"/>
    <x v="3"/>
    <x v="1"/>
    <x v="1"/>
  </r>
  <r>
    <n v="79788"/>
    <n v="46780166"/>
    <s v="54303590"/>
    <s v=""/>
    <s v=""/>
    <s v="Lucia"/>
    <s v="Fernández Rubio"/>
    <x v="0"/>
    <d v="2005-06-24T00:00:00"/>
    <s v="luciafernandezrub@gmail.com"/>
    <s v="Calle Guadarrama 1"/>
    <x v="0"/>
    <s v="Leganés"/>
    <s v=""/>
    <n v="644750258"/>
    <s v="ES4800308222280000414272"/>
    <s v="ESPCESMMXXX"/>
    <s v="Lucia Fernández Rubio"/>
    <s v="No"/>
    <x v="45"/>
    <s v=""/>
    <s v="GANAR MÚSCULO"/>
    <s v="AMIGOS O FAMILIA"/>
    <x v="0"/>
    <d v="2024-06-01T00:00:00"/>
    <d v="2024-12-31T00:00:00"/>
    <n v="5200"/>
    <s v="No"/>
    <n v="0"/>
    <s v="GANAR MÚSCULO"/>
    <s v="AMIGOS O FAMILIA"/>
    <d v="2024-12-31T00:00:00"/>
    <n v="52"/>
    <x v="12"/>
    <n v="9"/>
    <x v="1"/>
    <x v="10"/>
    <x v="2"/>
  </r>
  <r>
    <n v="79788"/>
    <n v="45987175"/>
    <s v="54400248"/>
    <s v=""/>
    <s v=""/>
    <s v="Lucía"/>
    <s v="García Ruiz"/>
    <x v="0"/>
    <d v="2005-04-05T00:00:00"/>
    <s v="garciaruizlucia05@gmail.com"/>
    <s v="Calle Navalcarnero 56"/>
    <x v="0"/>
    <s v="Leganés"/>
    <s v=""/>
    <n v="630901161"/>
    <s v="ES0320858009730300053762"/>
    <s v="CAZRES2ZXXX"/>
    <s v="Lucia Garcia Ruiz"/>
    <s v="No"/>
    <x v="167"/>
    <s v=""/>
    <s v="GANAR MÚSCULO"/>
    <s v="LOCALIZACIÓN"/>
    <x v="0"/>
    <d v="2023-10-01T00:00:00"/>
    <d v="2024-12-31T00:00:00"/>
    <n v="5200"/>
    <s v="No"/>
    <n v="0"/>
    <s v="GANAR MÚSCULO"/>
    <s v="LOCALIZACIÓN"/>
    <d v="2024-12-31T00:00:00"/>
    <n v="52"/>
    <x v="12"/>
    <n v="15"/>
    <x v="3"/>
    <x v="9"/>
    <x v="3"/>
  </r>
  <r>
    <n v="79788"/>
    <n v="45988916"/>
    <s v="49152393"/>
    <s v=""/>
    <s v=""/>
    <s v="Lucía"/>
    <s v="Garrido Pérez"/>
    <x v="0"/>
    <d v="2004-10-17T00:00:00"/>
    <s v="lucigp17@gmail.com"/>
    <s v="Calle Velilla de San Antonio 9"/>
    <x v="0"/>
    <s v="Leganés"/>
    <s v=""/>
    <n v="637680433"/>
    <s v="ES7121005686250200031966"/>
    <s v="CAIXESBBXXX"/>
    <s v="Lucia Garrido Perez"/>
    <s v="No"/>
    <x v="339"/>
    <s v=""/>
    <s v="GANAR MÚSCULO"/>
    <s v="LOCALIZACIÓN"/>
    <x v="0"/>
    <d v="2023-02-01T00:00:00"/>
    <d v="2024-12-31T00:00:00"/>
    <n v="5200"/>
    <s v="No"/>
    <n v="0"/>
    <s v="GANAR MÚSCULO"/>
    <s v="LOCALIZACIÓN"/>
    <d v="2024-12-31T00:00:00"/>
    <n v="52"/>
    <x v="10"/>
    <n v="23"/>
    <x v="1"/>
    <x v="2"/>
    <x v="3"/>
  </r>
  <r>
    <n v="79788"/>
    <n v="46761018"/>
    <s v="54522629"/>
    <s v=""/>
    <s v=""/>
    <s v="Lucía"/>
    <s v="González Diezma"/>
    <x v="0"/>
    <d v="2005-08-17T00:00:00"/>
    <s v="luciagonzalezdiezma@gmail.com"/>
    <s v="Calle De Alcobendas 25"/>
    <x v="0"/>
    <s v="Leganés"/>
    <s v=""/>
    <n v="684260033"/>
    <s v="ES0201826167920201514025"/>
    <s v="BBVAESMMXXX"/>
    <s v="Lucia González Diezma"/>
    <s v="No"/>
    <x v="340"/>
    <s v=""/>
    <s v="GANAR MÚSCULO"/>
    <s v="AMIGOS O FAMILIA"/>
    <x v="0"/>
    <d v="2024-06-01T00:00:00"/>
    <d v="2024-12-31T00:00:00"/>
    <n v="5200"/>
    <s v="No"/>
    <n v="0"/>
    <s v="GANAR MÚSCULO"/>
    <s v="AMIGOS O FAMILIA"/>
    <d v="2024-12-31T00:00:00"/>
    <n v="52"/>
    <x v="12"/>
    <n v="8"/>
    <x v="4"/>
    <x v="3"/>
    <x v="2"/>
  </r>
  <r>
    <n v="79788"/>
    <n v="45987168"/>
    <s v="49144976"/>
    <s v=""/>
    <s v=""/>
    <s v="Lucía"/>
    <s v="Izquierdo Riolobos"/>
    <x v="0"/>
    <d v="2001-08-31T00:00:00"/>
    <s v="luciariolobos@gmail.com"/>
    <s v="Calle Boadilla del Monte"/>
    <x v="0"/>
    <s v="Leganés"/>
    <s v=""/>
    <n v="722411431"/>
    <s v="ES9801826167900201512395"/>
    <s v="BBVAESMMXXX"/>
    <s v="Lucia Izquierdo Riolobos"/>
    <s v="No"/>
    <x v="20"/>
    <s v=""/>
    <s v="MANTENIMIENTO"/>
    <s v="AMIGOS O FAMILIA"/>
    <x v="2"/>
    <d v="2021-05-01T00:00:00"/>
    <d v="2024-12-31T00:00:00"/>
    <n v="4900"/>
    <s v="No"/>
    <n v="0"/>
    <s v="MANTENIMIENTO"/>
    <s v="AMIGOS O FAMILIA"/>
    <d v="2024-12-31T00:00:00"/>
    <n v="49"/>
    <x v="7"/>
    <n v="44"/>
    <x v="4"/>
    <x v="3"/>
    <x v="5"/>
  </r>
  <r>
    <n v="79788"/>
    <n v="45988382"/>
    <s v="47399320"/>
    <s v=""/>
    <s v=""/>
    <s v="Lucía"/>
    <s v="López Flores"/>
    <x v="2"/>
    <d v="1994-08-23T00:00:00"/>
    <s v="lucialf94@gmail.com"/>
    <s v="Calle Del Alcalde Pedro González González"/>
    <x v="0"/>
    <s v="Leganés"/>
    <s v=""/>
    <n v="675908421"/>
    <s v="ES9721003900450100439029"/>
    <s v="CAIXESBBXXX"/>
    <s v="Lucia Lopez Flores"/>
    <s v="No"/>
    <x v="341"/>
    <s v=""/>
    <s v="SALUD"/>
    <s v="LOCALIZACIÓN"/>
    <x v="0"/>
    <d v="2021-06-01T00:00:00"/>
    <d v="2024-12-31T00:00:00"/>
    <n v="5200"/>
    <s v="No"/>
    <n v="0"/>
    <s v="SALUD"/>
    <s v="LOCALIZACIÓN"/>
    <d v="2024-12-31T00:00:00"/>
    <n v="52"/>
    <x v="6"/>
    <n v="43"/>
    <x v="1"/>
    <x v="6"/>
    <x v="5"/>
  </r>
  <r>
    <n v="79788"/>
    <n v="45987288"/>
    <s v="53906376"/>
    <s v=""/>
    <s v=""/>
    <s v="Lucía"/>
    <s v="Megías Magán"/>
    <x v="0"/>
    <d v="2007-05-25T00:00:00"/>
    <s v="luciamegiasm@gmail.com"/>
    <s v="Calle Rivas Vaciamadrid 94"/>
    <x v="0"/>
    <s v="Leganés"/>
    <s v=""/>
    <n v="669939695"/>
    <s v="ES3400730100530411021876"/>
    <s v="OPENESMMXXX"/>
    <s v="Lucia Megias Magan"/>
    <s v="No"/>
    <x v="342"/>
    <s v=""/>
    <s v="GANAR MÚSCULO"/>
    <s v="LOCALIZACIÓN"/>
    <x v="3"/>
    <d v="2023-07-01T00:00:00"/>
    <d v="2024-12-31T00:00:00"/>
    <n v="3900"/>
    <s v="No"/>
    <n v="0"/>
    <s v="GANAR MÚSCULO"/>
    <s v="LOCALIZACIÓN"/>
    <d v="2024-12-31T00:00:00"/>
    <n v="39"/>
    <x v="15"/>
    <n v="18"/>
    <x v="4"/>
    <x v="1"/>
    <x v="3"/>
  </r>
  <r>
    <n v="79788"/>
    <n v="45988694"/>
    <s v="53901729"/>
    <s v=""/>
    <s v=""/>
    <s v="Lucía"/>
    <s v="Perea Pérez"/>
    <x v="0"/>
    <d v="2005-11-15T00:00:00"/>
    <s v="perealucia05@gmail.com"/>
    <s v="Calle De Navalcarnero 50"/>
    <x v="0"/>
    <s v="Leganés"/>
    <s v=""/>
    <n v="637657361"/>
    <s v="ES7400490390732111385930"/>
    <s v="BSCHESMMXXX"/>
    <s v="Lucia Perea Perez"/>
    <s v="No"/>
    <x v="343"/>
    <s v=""/>
    <s v="GANAR MÚSCULO"/>
    <s v="AMIGOS O FAMILIA"/>
    <x v="3"/>
    <d v="2021-12-01T00:00:00"/>
    <d v="2024-12-31T00:00:00"/>
    <n v="3900"/>
    <s v="No"/>
    <n v="0"/>
    <s v="GANAR MÚSCULO"/>
    <s v="AMIGOS O FAMILIA"/>
    <d v="2024-12-31T00:00:00"/>
    <n v="39"/>
    <x v="12"/>
    <n v="37"/>
    <x v="4"/>
    <x v="0"/>
    <x v="5"/>
  </r>
  <r>
    <n v="79788"/>
    <n v="45987727"/>
    <s v="53718319"/>
    <s v=""/>
    <s v=""/>
    <s v="Lucía"/>
    <s v="Ramos Goicoechea"/>
    <x v="0"/>
    <d v="1997-01-12T00:00:00"/>
    <s v="lucia.ramos.goicoechea@gmail.com"/>
    <s v="Calle Coslada 16 P3 3E"/>
    <x v="0"/>
    <s v="Leganés"/>
    <s v=""/>
    <n v="645489500"/>
    <s v="ES0814650100971735746983"/>
    <s v="INGDESMMXXX"/>
    <s v="Lucia Ramos Goicoechea"/>
    <s v="No"/>
    <x v="344"/>
    <s v=""/>
    <s v="GANAR MÚSCULO"/>
    <s v="AMIGOS O FAMILIA"/>
    <x v="0"/>
    <d v="2023-12-01T00:00:00"/>
    <d v="2024-12-31T00:00:00"/>
    <n v="5200"/>
    <s v="No"/>
    <n v="0"/>
    <s v="GANAR MÚSCULO"/>
    <s v="AMIGOS O FAMILIA"/>
    <d v="2024-12-31T00:00:00"/>
    <n v="52"/>
    <x v="16"/>
    <n v="13"/>
    <x v="3"/>
    <x v="0"/>
    <x v="3"/>
  </r>
  <r>
    <n v="79788"/>
    <n v="45988105"/>
    <s v="53908815"/>
    <s v=""/>
    <s v=""/>
    <s v="Lucas"/>
    <s v="Quintana González"/>
    <x v="1"/>
    <d v="1999-10-22T00:00:00"/>
    <s v="lucasquintanagonzalez@gmail.com"/>
    <s v="Calle Alcalde Alfredo de Castro 28"/>
    <x v="0"/>
    <s v="Leganés"/>
    <s v=""/>
    <n v="688912299"/>
    <s v="ES9200811545730001205429"/>
    <s v="BSABESBBXXX"/>
    <s v="Lucas Quintana Gonzalez"/>
    <s v="No"/>
    <x v="345"/>
    <s v=""/>
    <s v="GANAR MÚSCULO"/>
    <s v="AMIGOS O FAMILIA"/>
    <x v="2"/>
    <d v="2024-03-01T00:00:00"/>
    <d v="2024-12-31T00:00:00"/>
    <n v="4900"/>
    <s v="No"/>
    <n v="0"/>
    <s v="GANAR MÚSCULO"/>
    <s v="AMIGOS O FAMILIA"/>
    <d v="2024-12-31T00:00:00"/>
    <n v="49"/>
    <x v="3"/>
    <n v="10"/>
    <x v="1"/>
    <x v="8"/>
    <x v="2"/>
  </r>
  <r>
    <n v="79788"/>
    <n v="48269200"/>
    <s v="52373736"/>
    <s v=""/>
    <s v=""/>
    <s v="Lourdes"/>
    <s v="Benito Trujillo"/>
    <x v="0"/>
    <d v="1977-03-13T00:00:00"/>
    <s v="lbenitot77@gmail.com"/>
    <s v="Calle Colmenar Viejo 52"/>
    <x v="0"/>
    <s v="Leganés"/>
    <s v=""/>
    <n v="600284890"/>
    <s v="ES9601826167960201503892"/>
    <s v=""/>
    <s v=""/>
    <s v="No"/>
    <x v="346"/>
    <s v=""/>
    <s v="MANTENIMIENTO"/>
    <s v="AMIGOS O FAMILIA"/>
    <x v="6"/>
    <d v="2024-10-01T00:00:00"/>
    <d v="2024-12-31T00:00:00"/>
    <n v="6900"/>
    <s v="No"/>
    <n v="0"/>
    <s v="MANTENIMIENTO"/>
    <s v="AMIGOS O FAMILIA"/>
    <d v="2024-12-31T00:00:00"/>
    <n v="69"/>
    <x v="13"/>
    <n v="3"/>
    <x v="3"/>
    <x v="9"/>
    <x v="2"/>
  </r>
  <r>
    <n v="79788"/>
    <n v="45988369"/>
    <s v="50195989"/>
    <s v=""/>
    <s v=""/>
    <s v="Lourdes"/>
    <s v="López Corrales"/>
    <x v="0"/>
    <d v="1974-11-16T00:00:00"/>
    <s v="lourdes.lopez@kone.com"/>
    <s v="Calle Brunete 4"/>
    <x v="0"/>
    <s v="Leganés"/>
    <s v=""/>
    <n v="647577700"/>
    <s v="ES3314650100961700659354"/>
    <s v="INGDESMMXXX"/>
    <s v="Lourdes Lopez Corrales"/>
    <s v="No"/>
    <x v="273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34"/>
    <n v="71"/>
    <x v="1"/>
    <x v="2"/>
    <x v="6"/>
  </r>
  <r>
    <n v="79788"/>
    <n v="45989629"/>
    <s v="53445533"/>
    <s v=""/>
    <s v=""/>
    <s v="Lorena"/>
    <s v="Sánchez Menese"/>
    <x v="0"/>
    <d v="1986-05-27T00:00:00"/>
    <s v="lorena_sanchez_7@hotmail.com"/>
    <s v="alcalde jose maria duran y pelayo"/>
    <x v="0"/>
    <s v="Leganés"/>
    <s v=""/>
    <n v="685625429"/>
    <s v="ES5021002028060200093373"/>
    <s v="CAIXESBBXXX"/>
    <s v="Lorena Sánchez Meneses"/>
    <s v="No"/>
    <x v="78"/>
    <s v=""/>
    <s v="GANAR MÚSCULO"/>
    <s v="AMIGOS O FAMILIA"/>
    <x v="0"/>
    <d v="2018-07-01T00:00:00"/>
    <d v="2024-12-31T00:00:00"/>
    <n v="5200"/>
    <s v="No"/>
    <n v="0"/>
    <s v="GANAR MÚSCULO"/>
    <s v="AMIGOS O FAMILIA"/>
    <d v="2024-12-31T00:00:00"/>
    <n v="52"/>
    <x v="49"/>
    <n v="78"/>
    <x v="0"/>
    <x v="1"/>
    <x v="1"/>
  </r>
  <r>
    <n v="79788"/>
    <n v="45987936"/>
    <s v="53908423"/>
    <s v=""/>
    <s v=""/>
    <s v="Lidia"/>
    <s v="Rodríguez Aparicio"/>
    <x v="0"/>
    <d v="1994-12-02T00:00:00"/>
    <s v="lidiarguezaparicio@outlook.com"/>
    <s v="Calle Móstoles 26 4 1E"/>
    <x v="0"/>
    <s v="Leganés"/>
    <s v=""/>
    <n v="686076218"/>
    <s v="ES5121005686260100035753"/>
    <s v="CAIXESBBXXX"/>
    <s v="Lidia Rodriguez Aparicio"/>
    <s v="No"/>
    <x v="347"/>
    <s v=""/>
    <s v="GANAR MÚSCULO"/>
    <s v="LOCALIZACIÓN"/>
    <x v="0"/>
    <d v="2023-12-01T00:00:00"/>
    <d v="2024-12-31T00:00:00"/>
    <n v="5200"/>
    <s v="No"/>
    <n v="0"/>
    <s v="GANAR MÚSCULO"/>
    <s v="LOCALIZACIÓN"/>
    <d v="2024-12-31T00:00:00"/>
    <n v="52"/>
    <x v="6"/>
    <n v="13"/>
    <x v="2"/>
    <x v="0"/>
    <x v="3"/>
  </r>
  <r>
    <n v="79788"/>
    <n v="45987795"/>
    <s v="55350071"/>
    <s v=""/>
    <s v=""/>
    <s v="Lidia"/>
    <s v="Sáez Martínez"/>
    <x v="2"/>
    <d v="2005-02-12T00:00:00"/>
    <s v="lidiasaezma05@gmail.com"/>
    <s v="Calle Alcalde José María Durán y Pelayo 27 P2 1ºe"/>
    <x v="0"/>
    <s v="Leganés"/>
    <s v=""/>
    <n v="645070245"/>
    <s v="ES1221006826890200057282"/>
    <s v="CAIXESBBXXX"/>
    <s v="Maria Rosario Saez Martinez"/>
    <s v="No"/>
    <x v="221"/>
    <s v=""/>
    <s v="GANAR MÚSCULO"/>
    <s v="LOCALIZACIÓN"/>
    <x v="0"/>
    <d v="2022-11-01T00:00:00"/>
    <d v="2024-12-31T00:00:00"/>
    <n v="5200"/>
    <s v="No"/>
    <n v="0"/>
    <s v="GANAR MÚSCULO"/>
    <s v="LOCALIZACIÓN"/>
    <d v="2024-12-31T00:00:00"/>
    <n v="52"/>
    <x v="12"/>
    <n v="26"/>
    <x v="1"/>
    <x v="4"/>
    <x v="0"/>
  </r>
  <r>
    <n v="79788"/>
    <n v="45988200"/>
    <s v="53718885"/>
    <s v=""/>
    <s v=""/>
    <s v="Leticia"/>
    <s v="Gómez Rodríguez"/>
    <x v="0"/>
    <d v="1989-07-26T00:00:00"/>
    <s v="letygo89@gmail.com"/>
    <s v="Calle Coslada De 0016 E3 P01 A"/>
    <x v="0"/>
    <s v="Leganés"/>
    <s v=""/>
    <n v="646783540"/>
    <s v="ES8221005686280200064116"/>
    <s v="CAIXESBBXXX"/>
    <s v="Leticia Gomez Rodriguez"/>
    <s v="No"/>
    <x v="348"/>
    <s v=""/>
    <s v=""/>
    <s v=""/>
    <x v="0"/>
    <d v="2022-04-01T00:00:00"/>
    <d v="2024-12-31T00:00:00"/>
    <n v="5200"/>
    <s v="No"/>
    <n v="0"/>
    <s v="DESCONOCIDA"/>
    <s v="DESCONOCIDA"/>
    <d v="2024-12-31T00:00:00"/>
    <n v="52"/>
    <x v="8"/>
    <n v="33"/>
    <x v="1"/>
    <x v="10"/>
    <x v="0"/>
  </r>
  <r>
    <n v="79788"/>
    <n v="45987222"/>
    <s v="2283409"/>
    <s v=""/>
    <s v=""/>
    <s v="Laura"/>
    <s v="Alonso Durán"/>
    <x v="0"/>
    <d v="1984-09-27T00:00:00"/>
    <s v="laura_ados@hotmail.com"/>
    <s v="Avenida Guinea Ecuatorial 8 2B"/>
    <x v="14"/>
    <s v="Getafe"/>
    <s v=""/>
    <n v="676407024"/>
    <s v="ES9401827277150201512343"/>
    <s v="BBVAESMMXXX"/>
    <s v="Laura Alonso Duran"/>
    <s v="No"/>
    <x v="77"/>
    <s v=""/>
    <s v="GANAR MÚSCULO"/>
    <s v="AMIGOS O FAMILIA"/>
    <x v="2"/>
    <d v="2023-12-01T00:00:00"/>
    <d v="2024-12-31T00:00:00"/>
    <n v="4900"/>
    <s v="No"/>
    <n v="0"/>
    <s v="GANAR MÚSCULO"/>
    <s v="AMIGOS O FAMILIA"/>
    <d v="2024-12-31T00:00:00"/>
    <n v="49"/>
    <x v="32"/>
    <n v="13"/>
    <x v="1"/>
    <x v="0"/>
    <x v="3"/>
  </r>
  <r>
    <n v="79788"/>
    <n v="45989801"/>
    <s v="47107254"/>
    <s v=""/>
    <s v=""/>
    <s v="Laura"/>
    <s v="Carrillo Clavel"/>
    <x v="2"/>
    <d v="1986-04-06T00:00:00"/>
    <s v="lcarrilloclavell86@gmail.com"/>
    <s v="Calle Manuel Azaña 42"/>
    <x v="0"/>
    <s v="Leganés"/>
    <s v=""/>
    <n v="637364090"/>
    <s v="ES4101824388170201766968"/>
    <s v="BBVAESMMXXX"/>
    <s v="Laura Carrillo Clavel"/>
    <s v="No"/>
    <x v="180"/>
    <s v=""/>
    <s v=""/>
    <s v=""/>
    <x v="2"/>
    <d v="2024-04-01T00:00:00"/>
    <d v="2024-12-31T00:00:00"/>
    <n v="4900"/>
    <s v="No"/>
    <n v="0"/>
    <s v="DESCONOCIDA"/>
    <s v="DESCONOCIDA"/>
    <d v="2024-12-31T00:00:00"/>
    <n v="49"/>
    <x v="49"/>
    <n v="9"/>
    <x v="1"/>
    <x v="10"/>
    <x v="2"/>
  </r>
  <r>
    <n v="79788"/>
    <n v="45988996"/>
    <s v="53453711"/>
    <s v=""/>
    <s v=""/>
    <s v="Laura"/>
    <s v="Crespo Bella"/>
    <x v="0"/>
    <d v="1987-08-05T00:00:00"/>
    <s v="lauracrespob@hotmail.com"/>
    <s v="Calle Del Priorato 83"/>
    <x v="0"/>
    <s v="Leganés"/>
    <s v=""/>
    <n v="610273454"/>
    <s v="ES3321001875040100309670"/>
    <s v="CAIXESBBXXX"/>
    <s v="Laura Crespo Bella"/>
    <s v="No"/>
    <x v="261"/>
    <s v=""/>
    <s v="GANAR MÚSCULO"/>
    <s v="AMIGOS O FAMILIA"/>
    <x v="2"/>
    <d v="2020-02-01T00:00:00"/>
    <d v="2024-12-31T00:00:00"/>
    <n v="4900"/>
    <s v="No"/>
    <n v="0"/>
    <s v="GANAR MÚSCULO"/>
    <s v="AMIGOS O FAMILIA"/>
    <d v="2024-12-31T00:00:00"/>
    <n v="49"/>
    <x v="45"/>
    <n v="59"/>
    <x v="1"/>
    <x v="2"/>
    <x v="4"/>
  </r>
  <r>
    <n v="79788"/>
    <n v="45987329"/>
    <s v="50072646"/>
    <s v=""/>
    <s v=""/>
    <s v="Laura"/>
    <s v="Fernández Cabezas"/>
    <x v="0"/>
    <d v="1971-08-22T00:00:00"/>
    <s v="laurifer_1@hotmail.com"/>
    <s v="Calle Colmenar Viejo 82"/>
    <x v="0"/>
    <s v="Leganés"/>
    <s v=""/>
    <n v="630132804"/>
    <s v="ES7521006233151300244509"/>
    <s v="CAIXESBBXXX"/>
    <s v="Laura Fernández Cabezas"/>
    <s v="No"/>
    <x v="349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2"/>
    <n v="78"/>
    <x v="3"/>
    <x v="1"/>
    <x v="1"/>
  </r>
  <r>
    <n v="79788"/>
    <n v="45988706"/>
    <s v="51949683"/>
    <s v=""/>
    <s v=""/>
    <s v="Laura"/>
    <s v="García Jareño"/>
    <x v="2"/>
    <d v="1978-12-17T00:00:00"/>
    <s v="laurajareno@gmail.com"/>
    <s v="Calle Portalegre 2, 1 2B"/>
    <x v="0"/>
    <s v="Leganés"/>
    <s v=""/>
    <n v="635799055"/>
    <s v="ES2214650718451713901915"/>
    <s v="INGDESMMXXX"/>
    <s v="Laura Garcia Jareño"/>
    <s v="No"/>
    <x v="60"/>
    <s v=""/>
    <s v=""/>
    <s v=""/>
    <x v="0"/>
    <d v="2023-10-01T00:00:00"/>
    <d v="2024-12-31T00:00:00"/>
    <n v="5200"/>
    <s v="No"/>
    <n v="0"/>
    <s v="DESCONOCIDA"/>
    <s v="DESCONOCIDA"/>
    <d v="2024-12-31T00:00:00"/>
    <n v="52"/>
    <x v="28"/>
    <n v="15"/>
    <x v="4"/>
    <x v="9"/>
    <x v="3"/>
  </r>
  <r>
    <n v="79788"/>
    <n v="45988505"/>
    <s v="50206954"/>
    <s v=""/>
    <s v=""/>
    <s v="Laura"/>
    <s v="García Ormeño"/>
    <x v="0"/>
    <d v="1977-09-14T00:00:00"/>
    <s v="lgarciao.ext@gmail.com"/>
    <s v="Calle Alcalde Manuel Gómez Casado 6 Portal 3 4B"/>
    <x v="0"/>
    <s v="Leganés"/>
    <s v=""/>
    <n v="660484654"/>
    <s v="ES5401822651530201511835"/>
    <s v="BBVAESMMXXX"/>
    <s v="Laura Garcia Ormeño"/>
    <s v="No"/>
    <x v="350"/>
    <s v=""/>
    <s v="GANAR MÚSCULO"/>
    <s v="LOCALIZACIÓN"/>
    <x v="0"/>
    <d v="1977-02-01T00:00:00"/>
    <d v="2024-12-31T00:00:00"/>
    <n v="5200"/>
    <s v="No"/>
    <n v="0"/>
    <s v="GANAR MÚSCULO"/>
    <s v="LOCALIZACIÓN"/>
    <d v="2024-12-31T00:00:00"/>
    <n v="52"/>
    <x v="13"/>
    <n v="35"/>
    <x v="4"/>
    <x v="2"/>
    <x v="0"/>
  </r>
  <r>
    <n v="79788"/>
    <n v="45989213"/>
    <s v="49146521"/>
    <s v=""/>
    <s v=""/>
    <s v="Laura"/>
    <s v="Herrador Martín"/>
    <x v="0"/>
    <d v="2002-09-12T00:00:00"/>
    <s v="laurahm2002@gmail.com"/>
    <s v="Calle Alcalde Pedro González González"/>
    <x v="0"/>
    <s v="Leganés"/>
    <s v=""/>
    <n v="664643797"/>
    <s v="ES8114650100931746336907"/>
    <s v="INGDESMMXXX"/>
    <s v="Maria Del Carmen Martin Rojo"/>
    <s v="No"/>
    <x v="351"/>
    <s v=""/>
    <s v="GANAR MÚSCULO"/>
    <s v="AMIGOS O FAMILIA"/>
    <x v="0"/>
    <d v="2019-11-01T00:00:00"/>
    <d v="2024-12-31T00:00:00"/>
    <n v="5200"/>
    <s v="No"/>
    <n v="0"/>
    <s v="GANAR MÚSCULO"/>
    <s v="AMIGOS O FAMILIA"/>
    <d v="2024-12-31T00:00:00"/>
    <n v="52"/>
    <x v="27"/>
    <n v="62"/>
    <x v="3"/>
    <x v="4"/>
    <x v="6"/>
  </r>
  <r>
    <n v="79788"/>
    <n v="48152129"/>
    <s v="6590420"/>
    <s v=""/>
    <s v=""/>
    <s v="Laura"/>
    <s v="Luengo Gordillo"/>
    <x v="0"/>
    <d v="2006-08-30T00:00:00"/>
    <s v="laura.luengo.gordillo@gmail.com"/>
    <s v="Calle De Velilla De San Antonio 25"/>
    <x v="0"/>
    <s v="Leganés"/>
    <s v=""/>
    <n v="696105752"/>
    <s v="ES0701826167960208515199"/>
    <s v="BBVAESMMXXX"/>
    <s v=""/>
    <s v="No"/>
    <x v="352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21"/>
    <n v="3"/>
    <x v="0"/>
    <x v="9"/>
    <x v="2"/>
  </r>
  <r>
    <n v="79788"/>
    <n v="45989791"/>
    <s v="53049450"/>
    <s v=""/>
    <s v=""/>
    <s v="Laura"/>
    <s v="Martín Gallego"/>
    <x v="0"/>
    <d v="1979-04-04T00:00:00"/>
    <s v="lauramg79@gmail.com"/>
    <s v="Calle Colmenar Viejo 68"/>
    <x v="0"/>
    <s v="Leganés"/>
    <s v=""/>
    <n v="605865041"/>
    <s v="ES4001826167990201526190"/>
    <s v="BBVAESMMXXX"/>
    <s v="Laura Martin Gallego"/>
    <s v="No"/>
    <x v="151"/>
    <s v=""/>
    <s v="MANTENIMIENTO"/>
    <s v="LOCALIZACIÓN"/>
    <x v="2"/>
    <d v="2024-03-01T00:00:00"/>
    <d v="2024-12-31T00:00:00"/>
    <n v="4900"/>
    <s v="No"/>
    <n v="0"/>
    <s v="MANTENIMIENTO"/>
    <s v="LOCALIZACIÓN"/>
    <d v="2024-12-31T00:00:00"/>
    <n v="49"/>
    <x v="28"/>
    <n v="10"/>
    <x v="4"/>
    <x v="8"/>
    <x v="2"/>
  </r>
  <r>
    <n v="79788"/>
    <n v="45987464"/>
    <s v="53905221"/>
    <s v=""/>
    <s v=""/>
    <s v="Laura"/>
    <s v="Martínez Arenas"/>
    <x v="0"/>
    <d v="1998-01-19T00:00:00"/>
    <s v="lauramrtnz14@gmail.com"/>
    <s v="Calle De Aranjuez 8"/>
    <x v="0"/>
    <s v="Leganés"/>
    <s v=""/>
    <n v="681068697"/>
    <s v="ES2801826167990201589553"/>
    <s v="BBVAESMMXXX"/>
    <s v="Laura Martinez Arenas"/>
    <s v="No"/>
    <x v="353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20"/>
    <n v="51"/>
    <x v="3"/>
    <x v="9"/>
    <x v="4"/>
  </r>
  <r>
    <n v="79788"/>
    <n v="45988117"/>
    <s v="53901735"/>
    <s v=""/>
    <s v=""/>
    <s v="Laura"/>
    <s v="Perea Pérez"/>
    <x v="0"/>
    <d v="1999-05-12T00:00:00"/>
    <s v="laauraperea@gmail.com"/>
    <s v="Calle Navalcarnero"/>
    <x v="0"/>
    <s v="Leganés"/>
    <s v=""/>
    <n v="648515600"/>
    <s v="ES5220858195810330183707"/>
    <s v="CAZRES2ZXXX"/>
    <s v="Laura Perea Perez"/>
    <s v="No"/>
    <x v="354"/>
    <s v=""/>
    <s v="SALUD"/>
    <s v="LOCALIZACIÓN"/>
    <x v="2"/>
    <d v="2021-01-01T00:00:00"/>
    <d v="2024-12-31T00:00:00"/>
    <n v="4900"/>
    <s v="No"/>
    <n v="0"/>
    <s v="SALUD"/>
    <s v="LOCALIZACIÓN"/>
    <d v="2024-12-31T00:00:00"/>
    <n v="49"/>
    <x v="3"/>
    <n v="48"/>
    <x v="0"/>
    <x v="7"/>
    <x v="4"/>
  </r>
  <r>
    <n v="79788"/>
    <n v="45988608"/>
    <s v="49100177"/>
    <s v=""/>
    <s v=""/>
    <s v="Laura"/>
    <s v="Ruiz Pantoja"/>
    <x v="0"/>
    <d v="1998-07-28T00:00:00"/>
    <s v="lauraruizpantoja@gmail.com"/>
    <s v="Urbanización Cañada Real 47"/>
    <x v="16"/>
    <s v="Griñón"/>
    <s v=""/>
    <n v="608814597"/>
    <s v="ES3921003820510100055585"/>
    <s v="CAIXESBBXXX"/>
    <s v="Laura Ruiz Pantoja"/>
    <s v="No"/>
    <x v="287"/>
    <s v=""/>
    <s v="GANAR MÚSCULO"/>
    <s v="LOCALIZACIÓN"/>
    <x v="0"/>
    <d v="2023-11-01T00:00:00"/>
    <d v="2024-12-31T00:00:00"/>
    <n v="5200"/>
    <s v="No"/>
    <n v="0"/>
    <s v="GANAR MÚSCULO"/>
    <s v="LOCALIZACIÓN"/>
    <d v="2024-12-31T00:00:00"/>
    <n v="52"/>
    <x v="20"/>
    <n v="14"/>
    <x v="1"/>
    <x v="4"/>
    <x v="3"/>
  </r>
  <r>
    <n v="79788"/>
    <n v="45989273"/>
    <s v="53904938"/>
    <s v=""/>
    <s v=""/>
    <s v="Laura"/>
    <s v="San Román González"/>
    <x v="0"/>
    <d v="2005-05-11T00:00:00"/>
    <s v="l4ni099@gmail.com"/>
    <s v="Calle Aranjuez 8 9 2C"/>
    <x v="0"/>
    <s v="Leganés"/>
    <s v=""/>
    <n v="689869479"/>
    <s v="ES1221001694340100751315"/>
    <s v="CAIXESBBXXX"/>
    <s v="Laura San Roman Gonzalez"/>
    <s v="No"/>
    <x v="48"/>
    <s v=""/>
    <s v="SALUD"/>
    <s v="LOCALIZACIÓN"/>
    <x v="3"/>
    <d v="2023-11-01T00:00:00"/>
    <d v="2024-12-31T00:00:00"/>
    <n v="3900"/>
    <s v="No"/>
    <n v="0"/>
    <s v="SALUD"/>
    <s v="LOCALIZACIÓN"/>
    <d v="2024-12-31T00:00:00"/>
    <n v="39"/>
    <x v="12"/>
    <n v="14"/>
    <x v="0"/>
    <x v="4"/>
    <x v="3"/>
  </r>
  <r>
    <n v="79788"/>
    <n v="45987109"/>
    <s v="48161636"/>
    <s v=""/>
    <s v=""/>
    <s v="Lara Asia"/>
    <s v="González Gil"/>
    <x v="2"/>
    <d v="1998-02-14T00:00:00"/>
    <s v="laragonzalezgil2@gmail.com"/>
    <s v="Calle Alto de la Pedriza 11"/>
    <x v="17"/>
    <s v="Getafe"/>
    <s v=""/>
    <n v="722705300"/>
    <s v="ES2121003329831300402966"/>
    <s v="CAIXESBBXXX"/>
    <s v="Lara Asia Gonzalez Gil"/>
    <s v="No"/>
    <x v="355"/>
    <s v=""/>
    <s v=""/>
    <s v=""/>
    <x v="2"/>
    <d v="2023-01-01T00:00:00"/>
    <d v="2024-12-31T00:00:00"/>
    <n v="4900"/>
    <s v="No"/>
    <n v="0"/>
    <s v="DESCONOCIDA"/>
    <s v="DESCONOCIDA"/>
    <d v="2024-12-31T00:00:00"/>
    <n v="49"/>
    <x v="20"/>
    <n v="24"/>
    <x v="2"/>
    <x v="7"/>
    <x v="0"/>
  </r>
  <r>
    <n v="79788"/>
    <n v="48659677"/>
    <s v="67172250"/>
    <s v=""/>
    <s v=""/>
    <s v="Kelly Katherine"/>
    <s v="Lizarazo Gallego"/>
    <x v="0"/>
    <d v="1989-08-11T00:00:00"/>
    <s v="kelly_bull_1@hotmail.com"/>
    <s v="Calle Juan Muñoz 16, 2D"/>
    <x v="5"/>
    <s v="Leganés"/>
    <s v=""/>
    <n v="676990570"/>
    <s v="ES6601825322240206029476"/>
    <s v="BBVAESMMXXX"/>
    <s v=""/>
    <s v="No"/>
    <x v="49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8"/>
    <n v="2"/>
    <x v="0"/>
    <x v="4"/>
    <x v="2"/>
  </r>
  <r>
    <n v="79788"/>
    <n v="45987769"/>
    <s v="333201"/>
    <s v=""/>
    <s v=""/>
    <s v="Kelly Johana"/>
    <s v="Álvarez Suescun"/>
    <x v="0"/>
    <d v="1997-11-07T00:00:00"/>
    <s v="ksuescun14@gmail.com"/>
    <s v="Calle Aranjuez"/>
    <x v="0"/>
    <s v="Leganés"/>
    <s v=""/>
    <n v="652027483"/>
    <s v="ES3321002927910200173671"/>
    <s v="CAIXESBBXXX"/>
    <s v="Kelly Johana Alvarez Suescun"/>
    <s v="No"/>
    <x v="356"/>
    <s v=""/>
    <s v="GANAR MÚSCULO"/>
    <s v="LOCALIZACIÓN"/>
    <x v="2"/>
    <d v="2022-02-01T00:00:00"/>
    <d v="2024-12-31T00:00:00"/>
    <n v="4900"/>
    <s v="No"/>
    <n v="0"/>
    <s v="GANAR MÚSCULO"/>
    <s v="LOCALIZACIÓN"/>
    <d v="2024-12-31T00:00:00"/>
    <n v="49"/>
    <x v="16"/>
    <n v="35"/>
    <x v="1"/>
    <x v="2"/>
    <x v="0"/>
  </r>
  <r>
    <n v="79788"/>
    <n v="45987968"/>
    <s v="52099923"/>
    <s v=""/>
    <s v=""/>
    <s v="Justo Simón"/>
    <s v="Sánchez Barco"/>
    <x v="1"/>
    <d v="1970-11-09T00:00:00"/>
    <s v="justosanchezb@gmail.com"/>
    <s v="Calle Cuenca 1, P4, 4B"/>
    <x v="0"/>
    <s v="Leganés"/>
    <s v=""/>
    <n v="647408182"/>
    <s v="ES7500490390722211395871"/>
    <s v="BSCHESMMXXX"/>
    <s v="Justo Simón Sánchez Barco"/>
    <s v="No"/>
    <x v="357"/>
    <s v=""/>
    <s v="GANAR MÚSCULO"/>
    <s v="LOCALIZACIÓN"/>
    <x v="0"/>
    <d v="2024-10-01T00:00:00"/>
    <d v="2024-12-31T00:00:00"/>
    <n v="5200"/>
    <s v="No"/>
    <n v="0"/>
    <s v="GANAR MÚSCULO"/>
    <s v="LOCALIZACIÓN"/>
    <d v="2024-12-31T00:00:00"/>
    <n v="52"/>
    <x v="26"/>
    <n v="72"/>
    <x v="5"/>
    <x v="7"/>
    <x v="1"/>
  </r>
  <r>
    <n v="79788"/>
    <n v="46821698"/>
    <s v="48995614"/>
    <s v=""/>
    <s v=""/>
    <s v="Justo Jesús"/>
    <s v="Cano Romero"/>
    <x v="1"/>
    <d v="1977-05-27T00:00:00"/>
    <s v="justocano@yahoo.es"/>
    <s v="Calle Del Alcalde Pedro González González 11"/>
    <x v="0"/>
    <s v="Leganés"/>
    <s v=""/>
    <n v="638160271"/>
    <s v="ES4701826167960208500414"/>
    <s v="BBVAESMMXXX"/>
    <s v="Justo Jesus Cano Romero"/>
    <s v="No"/>
    <x v="40"/>
    <s v=""/>
    <s v="GANAR MÚSCULO"/>
    <s v="LOCALIZACIÓN"/>
    <x v="0"/>
    <d v="2024-06-01T00:00:00"/>
    <d v="2024-12-31T00:00:00"/>
    <n v="5200"/>
    <s v="No"/>
    <n v="0"/>
    <s v="GANAR MÚSCULO"/>
    <s v="LOCALIZACIÓN"/>
    <d v="2024-12-31T00:00:00"/>
    <n v="52"/>
    <x v="13"/>
    <n v="7"/>
    <x v="2"/>
    <x v="6"/>
    <x v="2"/>
  </r>
  <r>
    <n v="79788"/>
    <n v="45989086"/>
    <s v="6595201"/>
    <s v=""/>
    <s v=""/>
    <s v="Julio"/>
    <s v="Fuentes Rodríguez"/>
    <x v="1"/>
    <d v="2006-06-23T00:00:00"/>
    <s v="juliofuentesrodriguez2006@gmail.com"/>
    <s v="Calle Villaviciosa de Odón 17"/>
    <x v="0"/>
    <s v="Leganés"/>
    <s v=""/>
    <n v="619658792"/>
    <s v="ES8901288700130104718851"/>
    <s v="BKBKESMMXXX"/>
    <s v="Julio Fuentes Rodriguez"/>
    <s v="No"/>
    <x v="76"/>
    <s v=""/>
    <s v="GANAR MÚSCULO"/>
    <s v="AMIGOS O FAMILIA"/>
    <x v="2"/>
    <d v="2023-10-01T00:00:00"/>
    <d v="2024-12-31T00:00:00"/>
    <n v="4900"/>
    <s v="No"/>
    <n v="0"/>
    <s v="GANAR MÚSCULO"/>
    <s v="AMIGOS O FAMILIA"/>
    <d v="2024-12-31T00:00:00"/>
    <n v="49"/>
    <x v="21"/>
    <n v="15"/>
    <x v="1"/>
    <x v="9"/>
    <x v="3"/>
  </r>
  <r>
    <n v="79788"/>
    <n v="47151538"/>
    <s v="8585593"/>
    <s v=""/>
    <s v=""/>
    <s v="Julien"/>
    <s v="Schmaus"/>
    <x v="1"/>
    <d v="1993-02-25T00:00:00"/>
    <s v="js925htm@gmail.com"/>
    <s v="Calle Del Alcalde Alfredo de Castro 21"/>
    <x v="0"/>
    <s v="Leganés"/>
    <s v=""/>
    <n v="630165046"/>
    <s v="ES4700190334544010042362"/>
    <s v=""/>
    <s v="Julien Schmaus"/>
    <s v="No"/>
    <x v="283"/>
    <s v=""/>
    <s v="MANTENIMIENTO"/>
    <s v="LOCALIZACIÓN"/>
    <x v="2"/>
    <d v="2024-07-01T00:00:00"/>
    <d v="2024-12-31T00:00:00"/>
    <n v="4900"/>
    <s v="No"/>
    <n v="0"/>
    <s v="MANTENIMIENTO"/>
    <s v="LOCALIZACIÓN"/>
    <d v="2024-12-31T00:00:00"/>
    <n v="49"/>
    <x v="30"/>
    <n v="6"/>
    <x v="2"/>
    <x v="1"/>
    <x v="2"/>
  </r>
  <r>
    <n v="79788"/>
    <n v="45989692"/>
    <s v="52188502"/>
    <s v=""/>
    <s v=""/>
    <s v="Julia"/>
    <s v="Arahuetes Jiménez"/>
    <x v="0"/>
    <d v="1971-10-14T00:00:00"/>
    <s v="juliarahuetes@gmail.com"/>
    <s v="Calle Tres Cantos"/>
    <x v="0"/>
    <s v="Leganés"/>
    <s v=""/>
    <n v="654969788"/>
    <s v="ES8914650100921746631498"/>
    <s v="INGDESMMXXX"/>
    <s v="Julia Arahuetes Jimenez"/>
    <s v="No"/>
    <x v="169"/>
    <s v=""/>
    <s v="GANAR MÚSCULO"/>
    <s v="LOCALIZACIÓN"/>
    <x v="6"/>
    <d v="2024-03-01T00:00:00"/>
    <d v="2024-12-31T00:00:00"/>
    <n v="6900"/>
    <s v="No"/>
    <n v="0"/>
    <s v="GANAR MÚSCULO"/>
    <s v="LOCALIZACIÓN"/>
    <d v="2024-12-31T00:00:00"/>
    <n v="69"/>
    <x v="2"/>
    <n v="10"/>
    <x v="1"/>
    <x v="8"/>
    <x v="2"/>
  </r>
  <r>
    <n v="79788"/>
    <n v="45987450"/>
    <s v="53450533"/>
    <s v=""/>
    <s v=""/>
    <s v="Judit"/>
    <s v="León González"/>
    <x v="0"/>
    <d v="1984-11-23T00:00:00"/>
    <s v="juditleon23@gmail.com"/>
    <s v="Calle De Velilla de San Antonio 29"/>
    <x v="0"/>
    <s v="Leganés"/>
    <s v=""/>
    <n v="660152778"/>
    <s v="ES8821005094961300413947"/>
    <s v="CAIXESBBXXX"/>
    <s v="Judit Leon Gonzalez"/>
    <s v="No"/>
    <x v="358"/>
    <s v=""/>
    <s v="GANAR MÚSCULO"/>
    <s v="AMIGOS O FAMILIA"/>
    <x v="0"/>
    <d v="2024-11-01T00:00:00"/>
    <d v="2024-12-31T00:00:00"/>
    <n v="5200"/>
    <s v="No"/>
    <n v="0"/>
    <s v="GANAR MÚSCULO"/>
    <s v="AMIGOS O FAMILIA"/>
    <d v="2024-12-31T00:00:00"/>
    <n v="52"/>
    <x v="32"/>
    <n v="14"/>
    <x v="2"/>
    <x v="4"/>
    <x v="3"/>
  </r>
  <r>
    <n v="79788"/>
    <n v="45987471"/>
    <s v="52378749"/>
    <s v=""/>
    <s v=""/>
    <s v="Juani"/>
    <s v="Acebes Pérez"/>
    <x v="0"/>
    <d v="1974-03-02T00:00:00"/>
    <s v="juanaacebesperez@gmail.com"/>
    <s v="Calle Pozuelo de Alarcón 28"/>
    <x v="0"/>
    <s v="Leganés"/>
    <s v=""/>
    <n v="676660531"/>
    <s v="ES8021003773192200247960"/>
    <s v="CAIXESBBXXX"/>
    <s v="Juani Acebes Perez"/>
    <s v="No"/>
    <x v="359"/>
    <s v=""/>
    <s v="GANAR MÚSCULO"/>
    <s v="AMIGOS O FAMILIA"/>
    <x v="0"/>
    <d v="2018-08-01T00:00:00"/>
    <d v="2024-12-31T00:00:00"/>
    <n v="5200"/>
    <s v="No"/>
    <n v="0"/>
    <s v="GANAR MÚSCULO"/>
    <s v="AMIGOS O FAMILIA"/>
    <d v="2024-12-31T00:00:00"/>
    <n v="52"/>
    <x v="34"/>
    <n v="77"/>
    <x v="1"/>
    <x v="11"/>
    <x v="1"/>
  </r>
  <r>
    <n v="79788"/>
    <n v="45988337"/>
    <s v="2089614"/>
    <s v=""/>
    <s v=""/>
    <s v="Juana"/>
    <s v="Colado Buitrago"/>
    <x v="0"/>
    <d v="1957-07-07T00:00:00"/>
    <s v="germancrespo@icloud.com"/>
    <s v="Calle Alcalde Manuel Gómez Casado 4B"/>
    <x v="0"/>
    <s v="Leganés"/>
    <s v=""/>
    <n v="616926567"/>
    <s v="ES1920859715310330051387"/>
    <s v="CAZRES2ZXXX"/>
    <s v="Juana Colado Buitrago"/>
    <s v="No"/>
    <x v="360"/>
    <s v=""/>
    <s v="SALUD"/>
    <s v="AMIGOS O FAMILIA"/>
    <x v="0"/>
    <d v="2023-09-01T00:00:00"/>
    <d v="2024-12-31T00:00:00"/>
    <n v="5200"/>
    <s v="No"/>
    <n v="0"/>
    <s v="SALUD"/>
    <s v="AMIGOS O FAMILIA"/>
    <d v="2024-12-31T00:00:00"/>
    <n v="52"/>
    <x v="52"/>
    <n v="16"/>
    <x v="4"/>
    <x v="5"/>
    <x v="3"/>
  </r>
  <r>
    <n v="79788"/>
    <n v="45986969"/>
    <s v="52376297"/>
    <s v=""/>
    <s v=""/>
    <s v="Juana"/>
    <s v="González Sánchez"/>
    <x v="0"/>
    <d v="1972-05-31T00:00:00"/>
    <s v="lupencin@gmail.com"/>
    <s v="Calle Aranjuez 8 P9"/>
    <x v="0"/>
    <s v="Leganés"/>
    <s v=""/>
    <n v="696676278"/>
    <s v="ES1221001694340100751315"/>
    <s v="CAIXESBBXXX"/>
    <s v="Juana Gonzalez Sanchez"/>
    <s v="No"/>
    <x v="14"/>
    <s v=""/>
    <s v="SALUD"/>
    <s v="AMIGOS O FAMILIA"/>
    <x v="2"/>
    <d v="2023-11-01T00:00:00"/>
    <d v="2024-12-31T00:00:00"/>
    <n v="4900"/>
    <s v="No"/>
    <n v="0"/>
    <s v="SALUD"/>
    <s v="AMIGOS O FAMILIA"/>
    <d v="2024-12-31T00:00:00"/>
    <n v="49"/>
    <x v="40"/>
    <n v="14"/>
    <x v="1"/>
    <x v="4"/>
    <x v="3"/>
  </r>
  <r>
    <n v="79788"/>
    <n v="45989435"/>
    <s v="2241547"/>
    <s v=""/>
    <s v=""/>
    <s v="Juan Tomás"/>
    <s v="Pedraza Moya"/>
    <x v="1"/>
    <d v="1971-10-21T00:00:00"/>
    <s v="tomvi@hotmail.com"/>
    <s v="Calle Aranjuez 8 Portal 3 3ºa"/>
    <x v="0"/>
    <s v="Leganés"/>
    <s v=""/>
    <n v="620297558"/>
    <s v="ES3030810008083615477720"/>
    <s v="BCOEESMM081"/>
    <s v="Juan Tomas Pedraza Moya"/>
    <s v="No"/>
    <x v="361"/>
    <s v=""/>
    <s v="SALUD"/>
    <s v="LOCALIZACIÓN"/>
    <x v="2"/>
    <d v="2018-10-01T00:00:00"/>
    <d v="2024-12-31T00:00:00"/>
    <n v="4900"/>
    <s v="No"/>
    <n v="0"/>
    <s v="SALUD"/>
    <s v="LOCALIZACIÓN"/>
    <d v="2024-12-31T00:00:00"/>
    <n v="49"/>
    <x v="2"/>
    <n v="75"/>
    <x v="1"/>
    <x v="9"/>
    <x v="1"/>
  </r>
  <r>
    <n v="79788"/>
    <n v="45987117"/>
    <s v="50687583"/>
    <s v=""/>
    <s v=""/>
    <s v="Juan Ramón"/>
    <s v="Alberca Ramírez"/>
    <x v="1"/>
    <d v="1958-09-28T00:00:00"/>
    <s v="jalbercaramirez@gmail.com"/>
    <s v="Avenida Conde de Barcelona 27, 1A"/>
    <x v="0"/>
    <s v="Leganés"/>
    <s v=""/>
    <n v="627955008"/>
    <s v="ES3021006826811300268210"/>
    <s v="CAIXESBBXXX"/>
    <s v="Juan Ramon Alberca Ramirez"/>
    <s v="No"/>
    <x v="14"/>
    <s v=""/>
    <s v="MANTENIMIENTO"/>
    <s v="AMIGOS O FAMILIA"/>
    <x v="2"/>
    <d v="2024-06-01T00:00:00"/>
    <d v="2024-12-31T00:00:00"/>
    <n v="4900"/>
    <s v="No"/>
    <n v="0"/>
    <s v="MANTENIMIENTO"/>
    <s v="AMIGOS O FAMILIA"/>
    <d v="2024-12-31T00:00:00"/>
    <n v="49"/>
    <x v="35"/>
    <n v="14"/>
    <x v="1"/>
    <x v="4"/>
    <x v="3"/>
  </r>
  <r>
    <n v="79788"/>
    <n v="45987367"/>
    <s v="53134964"/>
    <s v=""/>
    <s v=""/>
    <s v="Juan Miguel"/>
    <s v="Solano Jiménez"/>
    <x v="1"/>
    <d v="1979-01-10T00:00:00"/>
    <s v="monsul@gmail.com"/>
    <s v="Calle San Lorenzo de El Escorial 9"/>
    <x v="0"/>
    <s v="Leganés"/>
    <s v=""/>
    <n v="639927204"/>
    <s v="ES8221006826830200030417"/>
    <s v="CAIXESBBXXX"/>
    <s v="Juan Miguel Solano Jimenez"/>
    <s v="No"/>
    <x v="144"/>
    <s v=""/>
    <s v="SALUD"/>
    <s v="LOCALIZACIÓN"/>
    <x v="0"/>
    <d v="2023-02-01T00:00:00"/>
    <d v="2024-12-31T00:00:00"/>
    <n v="5200"/>
    <s v="No"/>
    <n v="0"/>
    <s v="SALUD"/>
    <s v="LOCALIZACIÓN"/>
    <d v="2024-12-31T00:00:00"/>
    <n v="52"/>
    <x v="28"/>
    <n v="23"/>
    <x v="4"/>
    <x v="2"/>
    <x v="3"/>
  </r>
  <r>
    <n v="79788"/>
    <n v="47992299"/>
    <s v="53474499"/>
    <s v=""/>
    <s v=""/>
    <s v="Juan Manuel"/>
    <s v="Garrido Rodríguez"/>
    <x v="1"/>
    <d v="1991-03-25T00:00:00"/>
    <s v="juanma9_1@hotmail.com"/>
    <s v="Calle José  Luis González Medina 2, BAJO"/>
    <x v="28"/>
    <s v="Torrejón de Velasco"/>
    <s v=""/>
    <n v="618486398"/>
    <s v="ES1121002966320200086059"/>
    <s v="CAIXESBBXXX"/>
    <s v="Juan Manuel Garrido Rodríguez"/>
    <s v="No"/>
    <x v="50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5"/>
    <n v="3"/>
    <x v="1"/>
    <x v="9"/>
    <x v="2"/>
  </r>
  <r>
    <n v="79788"/>
    <n v="45989528"/>
    <s v="50156625"/>
    <s v=""/>
    <s v=""/>
    <s v="Juan Manuel"/>
    <s v="Rodríguez Piñero"/>
    <x v="1"/>
    <d v="1964-05-25T00:00:00"/>
    <s v="aluminiosransa@yahoo.es"/>
    <s v="Calle Río Urbion"/>
    <x v="0"/>
    <s v="Leganés"/>
    <s v=""/>
    <n v="655884487"/>
    <s v="ES7900494481532390012650"/>
    <s v="BSCHESMMXXX"/>
    <s v="Juan Manuel Rodriguez Piñero"/>
    <s v="No"/>
    <x v="362"/>
    <s v=""/>
    <s v="SALUD"/>
    <s v="LOCALIZACIÓN"/>
    <x v="2"/>
    <d v="2022-05-01T00:00:00"/>
    <d v="2024-12-31T00:00:00"/>
    <n v="4900"/>
    <s v="No"/>
    <n v="0"/>
    <s v="SALUD"/>
    <s v="LOCALIZACIÓN"/>
    <d v="2024-12-31T00:00:00"/>
    <n v="49"/>
    <x v="51"/>
    <n v="32"/>
    <x v="1"/>
    <x v="3"/>
    <x v="0"/>
  </r>
  <r>
    <n v="79788"/>
    <n v="48024509"/>
    <s v="52111159"/>
    <s v=""/>
    <s v=""/>
    <s v="Juan José"/>
    <s v="García Lozano"/>
    <x v="1"/>
    <d v="1968-11-28T00:00:00"/>
    <s v="juanjogarcial@gmail.com"/>
    <s v="Calle Zamora 12, 1A"/>
    <x v="0"/>
    <s v="Leganés"/>
    <s v=""/>
    <n v="679769855"/>
    <s v="ES5600730100590672359653"/>
    <s v="OPENESMMXXX"/>
    <s v="Juan José García Lozano"/>
    <s v="No"/>
    <x v="38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36"/>
    <n v="3"/>
    <x v="4"/>
    <x v="9"/>
    <x v="2"/>
  </r>
  <r>
    <n v="79788"/>
    <n v="45988929"/>
    <s v="53451401"/>
    <s v=""/>
    <s v=""/>
    <s v="Juan José"/>
    <s v="Gil Heredia"/>
    <x v="1"/>
    <d v="1981-07-05T00:00:00"/>
    <s v="juanjoseherediagil@gmail.com"/>
    <s v="Calle Alcalde Saturnino del Yerro Alonso"/>
    <x v="0"/>
    <s v="Leganés"/>
    <s v=""/>
    <n v="606160061"/>
    <s v="ES9121006826861300226612"/>
    <s v="CAIXESBBXXX"/>
    <s v="Juan Jose Gil Heredia"/>
    <s v="No"/>
    <x v="219"/>
    <s v=""/>
    <s v="GANAR MÚSCULO"/>
    <s v="LOCALIZACIÓN"/>
    <x v="2"/>
    <d v="2022-06-01T00:00:00"/>
    <d v="2024-12-31T00:00:00"/>
    <n v="4900"/>
    <s v="No"/>
    <n v="0"/>
    <s v="GANAR MÚSCULO"/>
    <s v="LOCALIZACIÓN"/>
    <d v="2024-12-31T00:00:00"/>
    <n v="49"/>
    <x v="19"/>
    <n v="31"/>
    <x v="4"/>
    <x v="6"/>
    <x v="0"/>
  </r>
  <r>
    <n v="79788"/>
    <n v="45987947"/>
    <s v="52093912"/>
    <s v=""/>
    <s v=""/>
    <s v="Juan Francisco"/>
    <s v="Navarro Amaro"/>
    <x v="1"/>
    <d v="1968-06-14T00:00:00"/>
    <s v="hernandezyjuan@gmail.com"/>
    <s v="Calle Diego Martínez Barrio 42 3A"/>
    <x v="0"/>
    <s v="Leganés"/>
    <s v=""/>
    <n v="616790400"/>
    <s v="ES5414650716511726924850"/>
    <s v="INGDESMMXXX"/>
    <s v="Juan Francisco Navarro Amaro"/>
    <s v="No"/>
    <x v="91"/>
    <s v=""/>
    <s v="SALUD"/>
    <s v="AMIGOS O FAMILIA"/>
    <x v="2"/>
    <d v="2023-06-01T00:00:00"/>
    <d v="2024-12-31T00:00:00"/>
    <n v="4900"/>
    <s v="No"/>
    <n v="0"/>
    <s v="SALUD"/>
    <s v="AMIGOS O FAMILIA"/>
    <d v="2024-12-31T00:00:00"/>
    <n v="49"/>
    <x v="36"/>
    <n v="19"/>
    <x v="0"/>
    <x v="6"/>
    <x v="3"/>
  </r>
  <r>
    <n v="79788"/>
    <n v="45987295"/>
    <s v="51066220"/>
    <s v=""/>
    <s v=""/>
    <s v="Juan David"/>
    <s v="Morel Fernández"/>
    <x v="1"/>
    <d v="1975-06-24T00:00:00"/>
    <s v="jdavidmf75@gmail.com"/>
    <s v="Calle Alcalde Manuel Gómez Casado 21 1B"/>
    <x v="0"/>
    <s v="Leganés"/>
    <s v=""/>
    <n v="630717585"/>
    <s v="ES2021034677090010100217"/>
    <s v="UCJAES2MXXX"/>
    <s v="Juan David Morel Fernandez"/>
    <s v="No"/>
    <x v="363"/>
    <s v=""/>
    <s v="SALUD"/>
    <s v="AMIGOS O FAMILIA"/>
    <x v="0"/>
    <d v="2024-02-01T00:00:00"/>
    <d v="2024-12-31T00:00:00"/>
    <n v="5200"/>
    <s v="No"/>
    <n v="0"/>
    <s v="SALUD"/>
    <s v="AMIGOS O FAMILIA"/>
    <d v="2024-12-31T00:00:00"/>
    <n v="52"/>
    <x v="22"/>
    <n v="11"/>
    <x v="2"/>
    <x v="2"/>
    <x v="2"/>
  </r>
  <r>
    <n v="79788"/>
    <n v="45989427"/>
    <s v="46833322"/>
    <s v=""/>
    <s v=""/>
    <s v="Juan Carlos"/>
    <s v="Cabrera Poyo"/>
    <x v="1"/>
    <d v="1976-04-28T00:00:00"/>
    <s v="jccapoy@hotmail.com"/>
    <s v="Calle Alcalde Manuel Gómez Casado"/>
    <x v="0"/>
    <s v="Leganés"/>
    <s v=""/>
    <n v="637726788"/>
    <s v="ES4221004427410200119292"/>
    <s v="CAIXESBBXXX"/>
    <s v="Juan Carlos Cabrera Poyo"/>
    <s v="No"/>
    <x v="364"/>
    <s v=""/>
    <s v="MANTENIMIENTO"/>
    <s v="LOCALIZACIÓN"/>
    <x v="2"/>
    <d v="2022-03-01T00:00:00"/>
    <d v="2024-12-31T00:00:00"/>
    <n v="4900"/>
    <s v="No"/>
    <n v="0"/>
    <s v="MANTENIMIENTO"/>
    <s v="LOCALIZACIÓN"/>
    <d v="2024-12-31T00:00:00"/>
    <n v="49"/>
    <x v="23"/>
    <n v="34"/>
    <x v="1"/>
    <x v="8"/>
    <x v="0"/>
  </r>
  <r>
    <n v="79788"/>
    <n v="45987407"/>
    <s v="52097441"/>
    <s v=""/>
    <s v=""/>
    <s v="Juan Carlos"/>
    <s v="Crespo Ranchar"/>
    <x v="1"/>
    <d v="1969-08-07T00:00:00"/>
    <s v="cresporanchal@gmail.com"/>
    <s v="Avenida María Guerrero"/>
    <x v="0"/>
    <s v="Leganés"/>
    <s v=""/>
    <n v="630692536"/>
    <s v="ES7114650100911700175370"/>
    <s v="INGDESMMXXX"/>
    <s v="Juan Carlos Crespo Ranchal"/>
    <s v="No"/>
    <x v="124"/>
    <s v=""/>
    <s v="GANAR MÚSCULO"/>
    <s v="AMIGOS O FAMILIA"/>
    <x v="1"/>
    <d v="2020-12-01T00:00:00"/>
    <d v="2024-12-31T00:00:00"/>
    <n v="4300"/>
    <s v="No"/>
    <n v="0"/>
    <s v="GANAR MÚSCULO"/>
    <s v="AMIGOS O FAMILIA"/>
    <d v="2024-12-31T00:00:00"/>
    <n v="43"/>
    <x v="44"/>
    <n v="48"/>
    <x v="4"/>
    <x v="7"/>
    <x v="4"/>
  </r>
  <r>
    <n v="79788"/>
    <n v="49684639"/>
    <s v="53457624"/>
    <s v=""/>
    <s v=""/>
    <s v="Juan Carlos"/>
    <s v="Del Pozo Delgado"/>
    <x v="1"/>
    <d v="1989-03-16T00:00:00"/>
    <s v="juancarlos_del_pozo@hotmail.com"/>
    <s v="Calle  De San Nicolas 1, 4A"/>
    <x v="0"/>
    <s v="Leganés"/>
    <s v=""/>
    <n v="641827672"/>
    <s v="ES3230350394503940004882"/>
    <s v="CLPEES2MXXX"/>
    <s v=""/>
    <s v="No"/>
    <x v="255"/>
    <s v=""/>
    <s v="GANAR MÚSCULO"/>
    <s v="AMIGOS O FAMILIA"/>
    <x v="0"/>
    <d v="2025-01-01T00:00:00"/>
    <d v="2025-01-31T00:00:00"/>
    <n v="5200"/>
    <s v="No"/>
    <n v="0"/>
    <s v="GANAR MÚSCULO"/>
    <s v="AMIGOS O FAMILIA"/>
    <d v="2024-12-31T00:00:00"/>
    <n v="52"/>
    <x v="8"/>
    <n v="0"/>
    <x v="0"/>
    <x v="7"/>
    <x v="2"/>
  </r>
  <r>
    <n v="79788"/>
    <n v="45989379"/>
    <s v="53422643"/>
    <s v=""/>
    <s v=""/>
    <s v="Juan Carlos"/>
    <s v="Durán Martín Nieto"/>
    <x v="2"/>
    <d v="1980-01-07T00:00:00"/>
    <s v="jcduranmn@gmail.com"/>
    <s v="Avenida Vicente Ferrer 7 7 5A"/>
    <x v="0"/>
    <s v="Leganés"/>
    <s v=""/>
    <n v="697609707"/>
    <s v="ES5801820957170208578735"/>
    <s v="BBVAESMMXXX"/>
    <s v="Juan Carlos Duran Martin Nieto"/>
    <s v="No"/>
    <x v="323"/>
    <s v=""/>
    <s v=""/>
    <s v=""/>
    <x v="0"/>
    <d v="2024-02-01T00:00:00"/>
    <d v="2024-12-31T00:00:00"/>
    <n v="5200"/>
    <s v="No"/>
    <n v="0"/>
    <s v="DESCONOCIDA"/>
    <s v="DESCONOCIDA"/>
    <d v="2024-12-31T00:00:00"/>
    <n v="52"/>
    <x v="25"/>
    <n v="11"/>
    <x v="1"/>
    <x v="2"/>
    <x v="2"/>
  </r>
  <r>
    <n v="79788"/>
    <n v="45987608"/>
    <s v="50169076"/>
    <s v=""/>
    <s v=""/>
    <s v="Juan Carlos"/>
    <s v="García Sánchez"/>
    <x v="1"/>
    <d v="1967-07-22T00:00:00"/>
    <s v="escandayo.jcgs@gmail.com"/>
    <s v="Calle Ciempozuelos"/>
    <x v="0"/>
    <s v="Leganés"/>
    <s v=""/>
    <n v="680185824"/>
    <s v="ES1420858195860330006539"/>
    <s v="CAZRES2ZXXX"/>
    <s v="Juan  Carlos Garcia Sanchez"/>
    <s v="No"/>
    <x v="365"/>
    <s v=""/>
    <s v="SALUD"/>
    <s v="LOCALIZACIÓN"/>
    <x v="2"/>
    <d v="2024-06-01T00:00:00"/>
    <d v="2024-12-31T00:00:00"/>
    <n v="4900"/>
    <s v="No"/>
    <n v="0"/>
    <s v="SALUD"/>
    <s v="LOCALIZACIÓN"/>
    <d v="2024-12-31T00:00:00"/>
    <n v="49"/>
    <x v="11"/>
    <n v="36"/>
    <x v="1"/>
    <x v="7"/>
    <x v="5"/>
  </r>
  <r>
    <n v="79788"/>
    <n v="45989537"/>
    <s v="7509056"/>
    <s v=""/>
    <s v=""/>
    <s v="Juan Carlos"/>
    <s v="Herrera del Río"/>
    <x v="1"/>
    <d v="1966-05-08T00:00:00"/>
    <s v="turismoesterri@hotmail.com"/>
    <s v="Calle Ciempozuelos 9"/>
    <x v="0"/>
    <s v="Leganés"/>
    <s v=""/>
    <n v="629948595"/>
    <s v="ES3000811545750001055612"/>
    <s v="BSABESBBXXX"/>
    <s v="Juan Carlos Herrera Del Rio"/>
    <s v="No"/>
    <x v="274"/>
    <s v=""/>
    <s v="GANAR MÚSCULO"/>
    <s v="AMIGOS O FAMILIA"/>
    <x v="4"/>
    <d v="2023-06-16T00:00:00"/>
    <d v="2024-12-31T00:00:00"/>
    <n v="2900"/>
    <s v="No"/>
    <n v="0"/>
    <s v="GANAR MÚSCULO"/>
    <s v="AMIGOS O FAMILIA"/>
    <d v="2024-12-31T00:00:00"/>
    <n v="29"/>
    <x v="48"/>
    <n v="18"/>
    <x v="2"/>
    <x v="1"/>
    <x v="3"/>
  </r>
  <r>
    <n v="79788"/>
    <n v="45987165"/>
    <s v="53047333"/>
    <s v=""/>
    <s v=""/>
    <s v="Juan Carlos"/>
    <s v="Igareta Rivera"/>
    <x v="1"/>
    <d v="1977-02-19T00:00:00"/>
    <s v="igaboq@gmail.com"/>
    <s v="Calle Alcalde Pedro González González 14"/>
    <x v="0"/>
    <s v="Leganés"/>
    <s v=""/>
    <n v="666326255"/>
    <s v="ES1414650100911749555410"/>
    <s v="INGDESMMXXX"/>
    <s v="Juan Carlos Igareta Rivera"/>
    <s v="No"/>
    <x v="366"/>
    <s v=""/>
    <s v="GANAR MÚSCULO"/>
    <s v="LOCALIZACIÓN"/>
    <x v="2"/>
    <d v="2023-01-01T00:00:00"/>
    <d v="2024-12-31T00:00:00"/>
    <n v="4900"/>
    <s v="No"/>
    <n v="0"/>
    <s v="GANAR MÚSCULO"/>
    <s v="LOCALIZACIÓN"/>
    <d v="2024-12-31T00:00:00"/>
    <n v="49"/>
    <x v="13"/>
    <n v="23"/>
    <x v="6"/>
    <x v="2"/>
    <x v="3"/>
  </r>
  <r>
    <n v="79788"/>
    <n v="49381180"/>
    <s v="52123940"/>
    <s v=""/>
    <s v=""/>
    <s v="Juan Carlos"/>
    <s v="Martínez Espinazo"/>
    <x v="1"/>
    <d v="1970-12-17T00:00:00"/>
    <s v="albercar040901@gmail.com"/>
    <s v="Calle Del Alcalde Vicente De La Barrera Cano 2, 3C"/>
    <x v="0"/>
    <s v="Leganés"/>
    <s v=""/>
    <n v="687580336"/>
    <s v="ES8521002214220200327681"/>
    <s v=""/>
    <s v=""/>
    <s v="No"/>
    <x v="187"/>
    <s v=""/>
    <s v="GANAR MÚSCULO"/>
    <s v="LOCALIZACIÓN"/>
    <x v="0"/>
    <d v="2024-12-01T00:00:00"/>
    <d v="2024-12-31T00:00:00"/>
    <n v="5200"/>
    <s v="No"/>
    <n v="0"/>
    <s v="GANAR MÚSCULO"/>
    <s v="LOCALIZACIÓN"/>
    <d v="2024-12-31T00:00:00"/>
    <n v="52"/>
    <x v="2"/>
    <n v="1"/>
    <x v="1"/>
    <x v="0"/>
    <x v="2"/>
  </r>
  <r>
    <n v="79788"/>
    <n v="45989679"/>
    <s v="50435206"/>
    <s v=""/>
    <s v=""/>
    <s v="Juan Carlos"/>
    <s v="Montes Martín"/>
    <x v="1"/>
    <d v="1967-11-25T00:00:00"/>
    <s v="juan.carmontes@gmail.com"/>
    <s v="Calle Aranjuez 71"/>
    <x v="0"/>
    <s v="Leganés"/>
    <s v=""/>
    <n v="678291934"/>
    <s v="ES7114650100941701131546"/>
    <s v="INGDESMMXXX"/>
    <s v="Juan Carlos Montes Martín"/>
    <s v="No"/>
    <x v="367"/>
    <s v=""/>
    <s v="GANAR MÚSCULO"/>
    <s v="AMIGOS O FAMILIA"/>
    <x v="9"/>
    <d v="2024-10-01T00:00:00"/>
    <d v="2024-12-31T00:00:00"/>
    <n v="4600"/>
    <s v="No"/>
    <n v="0"/>
    <s v="GANAR MÚSCULO"/>
    <s v="AMIGOS O FAMILIA"/>
    <d v="2024-12-31T00:00:00"/>
    <n v="46"/>
    <x v="11"/>
    <n v="78"/>
    <x v="5"/>
    <x v="1"/>
    <x v="1"/>
  </r>
  <r>
    <n v="79788"/>
    <n v="45988259"/>
    <s v="50155936"/>
    <s v=""/>
    <s v=""/>
    <s v="Juan Carlos"/>
    <s v="Muñoz Sánchez"/>
    <x v="1"/>
    <d v="1963-08-10T00:00:00"/>
    <s v="jaceival@hotmail.com"/>
    <s v="Calle Torrelodones 40"/>
    <x v="0"/>
    <s v="Leganés"/>
    <s v=""/>
    <n v="615233258"/>
    <s v="ES6301822786330201285616"/>
    <s v="BBVAESMMXXX"/>
    <s v="Juan Carlos Muñoz Sánchez"/>
    <s v="No"/>
    <x v="159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41"/>
    <n v="78"/>
    <x v="3"/>
    <x v="1"/>
    <x v="1"/>
  </r>
  <r>
    <n v="79788"/>
    <n v="47891715"/>
    <s v="46929691"/>
    <s v=""/>
    <s v=""/>
    <s v="Juan Carlos"/>
    <s v="Oporto Oviedo"/>
    <x v="1"/>
    <d v="1987-09-23T00:00:00"/>
    <s v="juancarlosoo1987@hotmail.com"/>
    <s v="Calle Del Alcalde José Maria Durán Y Pelayo 33 , E1 , 2B"/>
    <x v="0"/>
    <s v="Leganés"/>
    <s v=""/>
    <n v="650925622"/>
    <s v="ES2521002028030200097656"/>
    <s v="CAIXESBBXXX"/>
    <s v="Juan Carlos Oporto Oviedo"/>
    <s v="No"/>
    <x v="120"/>
    <s v=""/>
    <s v="MANTENIMIENTO"/>
    <s v="AMIGOS O FAMILIA"/>
    <x v="2"/>
    <d v="2024-09-01T00:00:00"/>
    <d v="2024-12-31T00:00:00"/>
    <n v="4900"/>
    <s v="No"/>
    <n v="0"/>
    <s v="MANTENIMIENTO"/>
    <s v="AMIGOS O FAMILIA"/>
    <d v="2024-12-31T00:00:00"/>
    <n v="49"/>
    <x v="45"/>
    <n v="4"/>
    <x v="1"/>
    <x v="5"/>
    <x v="2"/>
  </r>
  <r>
    <n v="79788"/>
    <n v="45988210"/>
    <s v="50719486"/>
    <s v=""/>
    <s v=""/>
    <s v="Juan Carlos"/>
    <s v="Ramos del Viejo"/>
    <x v="1"/>
    <d v="1975-06-19T00:00:00"/>
    <s v="jcramo1975@gmail.com"/>
    <s v="Calle Coslada 15 1D"/>
    <x v="0"/>
    <s v="Leganés"/>
    <s v=""/>
    <n v="677994504"/>
    <s v="ES9001826167950208506382"/>
    <s v="BBVAESMMXXX"/>
    <s v="Juan Carlos Ramos Del Viejo"/>
    <s v="No"/>
    <x v="368"/>
    <s v=""/>
    <s v="GANAR MÚSCULO"/>
    <s v="LOCALIZACIÓN"/>
    <x v="2"/>
    <d v="2023-12-01T00:00:00"/>
    <d v="2024-12-31T00:00:00"/>
    <n v="4900"/>
    <s v="No"/>
    <n v="0"/>
    <s v="GANAR MÚSCULO"/>
    <s v="LOCALIZACIÓN"/>
    <d v="2024-12-31T00:00:00"/>
    <n v="49"/>
    <x v="22"/>
    <n v="13"/>
    <x v="2"/>
    <x v="0"/>
    <x v="3"/>
  </r>
  <r>
    <n v="79788"/>
    <n v="47435195"/>
    <s v="46894516"/>
    <s v=""/>
    <s v=""/>
    <s v="Juan Carlos"/>
    <s v="Romero Puerto"/>
    <x v="1"/>
    <d v="1979-08-23T00:00:00"/>
    <s v="micoco79@hotmail.com"/>
    <s v="Calle Sancho Panza 15, E4, 1C"/>
    <x v="2"/>
    <s v="Leganés"/>
    <s v=""/>
    <n v="649478824"/>
    <s v="ES4514650100981709101532"/>
    <s v="INGDESMM"/>
    <s v="Juan Carlos Romero Puerto"/>
    <s v="No"/>
    <x v="369"/>
    <s v=""/>
    <s v="MANTENIMIENTO"/>
    <s v="LOCALIZACIÓN"/>
    <x v="0"/>
    <d v="2024-08-01T00:00:00"/>
    <d v="2024-12-31T00:00:00"/>
    <n v="5200"/>
    <s v="No"/>
    <n v="0"/>
    <s v="MANTENIMIENTO"/>
    <s v="LOCALIZACIÓN"/>
    <d v="2024-12-31T00:00:00"/>
    <n v="52"/>
    <x v="28"/>
    <n v="5"/>
    <x v="4"/>
    <x v="11"/>
    <x v="2"/>
  </r>
  <r>
    <n v="79788"/>
    <n v="47961220"/>
    <s v="5417259"/>
    <s v=""/>
    <s v=""/>
    <s v="Juan Carlos"/>
    <s v="Vilar Salas"/>
    <x v="1"/>
    <d v="1971-11-29T00:00:00"/>
    <s v="vilarjc@gmail.com"/>
    <s v="Calle De Pozuelo De Alarcón 66"/>
    <x v="0"/>
    <s v="Leganés"/>
    <s v=""/>
    <n v="609154488"/>
    <s v="ES1114650100991715233271"/>
    <s v="INGDESMM"/>
    <s v="Juan Carlos Vilar Salas"/>
    <s v="No"/>
    <x v="370"/>
    <s v=""/>
    <s v="GANAR MÚSCULO"/>
    <s v="LOCALIZACIÓN"/>
    <x v="0"/>
    <d v="2024-09-01T00:00:00"/>
    <d v="2024-12-31T00:00:00"/>
    <n v="5200"/>
    <s v="No"/>
    <n v="0"/>
    <s v="GANAR MÚSCULO"/>
    <s v="LOCALIZACIÓN"/>
    <d v="2024-12-31T00:00:00"/>
    <n v="52"/>
    <x v="2"/>
    <n v="4"/>
    <x v="2"/>
    <x v="5"/>
    <x v="2"/>
  </r>
  <r>
    <n v="79788"/>
    <n v="45987557"/>
    <s v="52183604"/>
    <s v=""/>
    <s v=""/>
    <s v="Juan Carlos"/>
    <s v="Yuste de la Torre Capitán"/>
    <x v="1"/>
    <d v="1969-02-18T00:00:00"/>
    <s v="jcyuste@verderustica.com"/>
    <s v="Calle Miraflores De La Sierra 14"/>
    <x v="0"/>
    <s v="Leganés"/>
    <s v=""/>
    <n v="607662452"/>
    <s v="ES7401826167940208504294"/>
    <s v="BBVAESMMXXX"/>
    <s v="Juan Carlos Yuste De La Torre Capitan"/>
    <s v="No"/>
    <x v="371"/>
    <s v=""/>
    <s v="GANAR MÚSCULO"/>
    <s v="AMIGOS O FAMILIA"/>
    <x v="2"/>
    <d v="2021-05-01T00:00:00"/>
    <d v="2024-12-31T00:00:00"/>
    <n v="4900"/>
    <s v="No"/>
    <n v="0"/>
    <s v="GANAR MÚSCULO"/>
    <s v="AMIGOS O FAMILIA"/>
    <d v="2024-12-31T00:00:00"/>
    <n v="49"/>
    <x v="44"/>
    <n v="44"/>
    <x v="2"/>
    <x v="3"/>
    <x v="5"/>
  </r>
  <r>
    <n v="79788"/>
    <n v="45988985"/>
    <s v="47319818"/>
    <s v=""/>
    <s v=""/>
    <s v="Juan Camilo"/>
    <s v="Ocampo Muñoz"/>
    <x v="1"/>
    <d v="1997-09-14T00:00:00"/>
    <s v="juanoocampo1997@gmail.com"/>
    <s v="Calle San Eugenio 1 1C"/>
    <x v="20"/>
    <s v="Getafe"/>
    <s v=""/>
    <n v="690207157"/>
    <s v="ES1401821291880201581750"/>
    <s v="BBVAESMMXXX"/>
    <s v="Juan Camilo Ocampo Muñoz"/>
    <s v="No"/>
    <x v="277"/>
    <s v=""/>
    <s v="GANAR MÚSCULO"/>
    <s v="AMIGOS O FAMILIA"/>
    <x v="0"/>
    <d v="2023-09-01T00:00:00"/>
    <d v="2024-12-31T00:00:00"/>
    <n v="5200"/>
    <s v="No"/>
    <n v="0"/>
    <s v="GANAR MÚSCULO"/>
    <s v="AMIGOS O FAMILIA"/>
    <d v="2024-12-31T00:00:00"/>
    <n v="52"/>
    <x v="16"/>
    <n v="16"/>
    <x v="2"/>
    <x v="5"/>
    <x v="3"/>
  </r>
  <r>
    <n v="79788"/>
    <n v="46767598"/>
    <s v="49101503"/>
    <s v=""/>
    <s v=""/>
    <s v="Juan Antonio"/>
    <s v="Galindo Pan"/>
    <x v="0"/>
    <d v="1993-07-17T00:00:00"/>
    <s v="juannn93@hotmail.com"/>
    <s v="Calle Del Alcalde Alfredo de Castro 28"/>
    <x v="0"/>
    <s v="Leganés"/>
    <s v=""/>
    <n v="664876634"/>
    <s v="ES8821004218492200105950"/>
    <s v="CAIXESBBXXX"/>
    <s v="Juan Antonio Galindo Pan"/>
    <s v="No"/>
    <x v="372"/>
    <s v=""/>
    <s v="MANTENIMIENTO"/>
    <s v="LOCALIZACIÓN"/>
    <x v="0"/>
    <d v="2024-06-01T00:00:00"/>
    <d v="2024-12-31T00:00:00"/>
    <n v="5200"/>
    <s v="No"/>
    <n v="0"/>
    <s v="MANTENIMIENTO"/>
    <s v="LOCALIZACIÓN"/>
    <d v="2024-12-31T00:00:00"/>
    <n v="52"/>
    <x v="30"/>
    <n v="7"/>
    <x v="1"/>
    <x v="6"/>
    <x v="2"/>
  </r>
  <r>
    <n v="79788"/>
    <n v="45989632"/>
    <s v="17211860"/>
    <s v=""/>
    <s v=""/>
    <s v="Juan Antonio"/>
    <s v="Marco Hernández"/>
    <x v="1"/>
    <d v="1961-10-15T00:00:00"/>
    <s v="juanmarco61@hotmail.com"/>
    <s v="Calle Ciempozuelos 9"/>
    <x v="0"/>
    <s v="Leganés"/>
    <s v=""/>
    <n v="657696072"/>
    <s v="ES6800195188184010000092"/>
    <s v="DEUTESBBXXX"/>
    <s v="Juan Antonio Marco Hernandez"/>
    <s v="No"/>
    <x v="373"/>
    <s v=""/>
    <s v="GANAR MÚSCULO"/>
    <s v="AMIGOS O FAMILIA"/>
    <x v="5"/>
    <d v="2021-10-01T00:00:00"/>
    <d v="2024-12-31T00:00:00"/>
    <n v="7900"/>
    <s v="No"/>
    <n v="0"/>
    <s v="GANAR MÚSCULO"/>
    <s v="AMIGOS O FAMILIA"/>
    <d v="2024-12-31T00:00:00"/>
    <n v="79"/>
    <x v="43"/>
    <n v="39"/>
    <x v="4"/>
    <x v="9"/>
    <x v="5"/>
  </r>
  <r>
    <n v="79788"/>
    <n v="45987350"/>
    <s v="53044265"/>
    <s v=""/>
    <s v=""/>
    <s v="Juan Antonio"/>
    <s v="Prado Nieves"/>
    <x v="1"/>
    <d v="1977-01-23T00:00:00"/>
    <s v="entrenano@hotmail.es"/>
    <s v="Calle Alcalde José María Durán y Pelayo"/>
    <x v="0"/>
    <s v="Leganés"/>
    <s v=""/>
    <n v="610761649"/>
    <s v="ES7001826167950201524682"/>
    <s v="BBVAESMMXXX"/>
    <s v="Juan Antonio Prado Nieves"/>
    <s v="No"/>
    <x v="226"/>
    <s v=""/>
    <s v="MANTENIMIENTO"/>
    <s v="LOCALIZACIÓN"/>
    <x v="2"/>
    <d v="2018-09-01T00:00:00"/>
    <d v="2024-12-31T00:00:00"/>
    <n v="4900"/>
    <s v="No"/>
    <n v="0"/>
    <s v="MANTENIMIENTO"/>
    <s v="LOCALIZACIÓN"/>
    <d v="2024-12-31T00:00:00"/>
    <n v="49"/>
    <x v="13"/>
    <n v="76"/>
    <x v="2"/>
    <x v="5"/>
    <x v="1"/>
  </r>
  <r>
    <n v="79788"/>
    <n v="45987576"/>
    <s v="52371380"/>
    <s v=""/>
    <s v=""/>
    <s v="Juan Antonio"/>
    <s v="Sánchez Corrales"/>
    <x v="2"/>
    <d v="1971-08-26T00:00:00"/>
    <s v="juanantonio.sanchezcorrales@telefonica.com"/>
    <s v="Calle Velilla de San Antonio"/>
    <x v="0"/>
    <s v="Leganés"/>
    <s v=""/>
    <n v="609242524"/>
    <s v="ES7821005686210100001562"/>
    <s v="CAIXESBBXXX"/>
    <s v="Juan Anotnio Sanchez Corrales"/>
    <s v="No"/>
    <x v="374"/>
    <s v=""/>
    <s v=""/>
    <s v=""/>
    <x v="0"/>
    <d v="2021-08-01T00:00:00"/>
    <d v="2024-12-31T00:00:00"/>
    <n v="5200"/>
    <s v="No"/>
    <n v="0"/>
    <s v="DESCONOCIDA"/>
    <s v="DESCONOCIDA"/>
    <d v="2024-12-31T00:00:00"/>
    <n v="52"/>
    <x v="2"/>
    <n v="41"/>
    <x v="3"/>
    <x v="11"/>
    <x v="5"/>
  </r>
  <r>
    <n v="79788"/>
    <n v="45988213"/>
    <s v="6273415"/>
    <s v=""/>
    <s v=""/>
    <s v="Juan"/>
    <s v="Argumánez Martínez"/>
    <x v="1"/>
    <d v="1988-10-01T00:00:00"/>
    <s v="juan_argumanez88@hotmail.com"/>
    <s v="Calle Del Alcalde Jose María Durán y Pelayo 31"/>
    <x v="0"/>
    <s v="Leganés"/>
    <s v=""/>
    <n v="692266360"/>
    <s v="ES2300305220830000056272"/>
    <s v="ESPCESMMXXX"/>
    <s v="Juan Argumanez Martinez"/>
    <s v="No"/>
    <x v="375"/>
    <s v=""/>
    <s v="MANTENIMIENTO"/>
    <s v="LOCALIZACIÓN"/>
    <x v="0"/>
    <d v="2024-06-01T00:00:00"/>
    <d v="2024-12-31T00:00:00"/>
    <n v="5200"/>
    <s v="No"/>
    <n v="0"/>
    <s v="MANTENIMIENTO"/>
    <s v="LOCALIZACIÓN"/>
    <d v="2024-12-31T00:00:00"/>
    <n v="52"/>
    <x v="31"/>
    <n v="43"/>
    <x v="1"/>
    <x v="6"/>
    <x v="5"/>
  </r>
  <r>
    <n v="79788"/>
    <n v="45989224"/>
    <s v="4230828"/>
    <s v=""/>
    <s v=""/>
    <s v="Juan"/>
    <s v="del Pino Vega"/>
    <x v="1"/>
    <d v="2001-01-01T00:00:00"/>
    <s v="juandelpinovega@gmail.com"/>
    <s v="Calle Alcalde Saturnino del Yerro Alonso"/>
    <x v="0"/>
    <s v="Leganés"/>
    <s v=""/>
    <n v="606873310"/>
    <s v="ES9801826332170208534499"/>
    <s v="BBVAESMMXXX"/>
    <s v="Juan Del Pino Vega"/>
    <s v="No"/>
    <x v="376"/>
    <s v=""/>
    <s v="GANAR MÚSCULO"/>
    <s v="LOCALIZACIÓN"/>
    <x v="0"/>
    <d v="2024-03-01T00:00:00"/>
    <d v="2024-12-31T00:00:00"/>
    <n v="5200"/>
    <s v="No"/>
    <n v="0"/>
    <s v="GANAR MÚSCULO"/>
    <s v="LOCALIZACIÓN"/>
    <d v="2024-12-31T00:00:00"/>
    <n v="52"/>
    <x v="7"/>
    <n v="10"/>
    <x v="3"/>
    <x v="8"/>
    <x v="2"/>
  </r>
  <r>
    <n v="79788"/>
    <n v="45989123"/>
    <s v="50186630"/>
    <s v=""/>
    <s v=""/>
    <s v="Juan"/>
    <s v="Izquierdo Blanco"/>
    <x v="1"/>
    <d v="1972-04-15T00:00:00"/>
    <s v="juanizquierdo2@msn.com"/>
    <s v="Plaza Alcalde José Manuel Matheo Luaces 5 Esc 4 4ºa"/>
    <x v="0"/>
    <s v="Leganés"/>
    <s v=""/>
    <n v="626386950"/>
    <s v="ES9620381017803005502914"/>
    <s v="CAHMESMMXXX"/>
    <s v="Juan Izquierdo Blanco"/>
    <s v="No"/>
    <x v="377"/>
    <s v=""/>
    <s v="SALUD"/>
    <s v="LOCALIZACIÓN"/>
    <x v="2"/>
    <d v="2019-02-01T00:00:00"/>
    <d v="2024-12-31T00:00:00"/>
    <n v="4900"/>
    <s v="No"/>
    <n v="0"/>
    <s v="SALUD"/>
    <s v="LOCALIZACIÓN"/>
    <d v="2024-12-31T00:00:00"/>
    <n v="49"/>
    <x v="40"/>
    <n v="71"/>
    <x v="4"/>
    <x v="2"/>
    <x v="6"/>
  </r>
  <r>
    <n v="79788"/>
    <n v="45988611"/>
    <s v="52370114"/>
    <s v=""/>
    <s v=""/>
    <s v="José Tomás"/>
    <s v="Díaz Marcelo"/>
    <x v="1"/>
    <d v="1983-12-10T00:00:00"/>
    <s v="josetodiaz83@gmail.com"/>
    <s v="Calle Río Jarama 2 Ed 2C"/>
    <x v="3"/>
    <s v="Leganés"/>
    <s v=""/>
    <n v="657980299"/>
    <s v="ES5520382993236000169640"/>
    <s v="CAHMESMMXXX"/>
    <s v="Jose Tomas Diaz Marcelo"/>
    <s v="No"/>
    <x v="378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32"/>
    <n v="19"/>
    <x v="1"/>
    <x v="6"/>
    <x v="3"/>
  </r>
  <r>
    <n v="79788"/>
    <n v="45989582"/>
    <s v="50187896"/>
    <s v=""/>
    <s v=""/>
    <s v="José Rubén"/>
    <s v="Gallardo Gómez"/>
    <x v="1"/>
    <d v="1975-02-16T00:00:00"/>
    <s v="jrubengallardo@gmail.com"/>
    <s v="Calle Torrelodones 17"/>
    <x v="0"/>
    <s v="Leganés"/>
    <s v=""/>
    <n v="609715565"/>
    <s v="ES9521002042850200130866"/>
    <s v="CAIXESBBXXX"/>
    <s v="Jose Ruben Gallardo"/>
    <s v="No"/>
    <x v="379"/>
    <s v=""/>
    <s v="GANAR MÚSCULO"/>
    <s v="AMIGOS O FAMILIA"/>
    <x v="2"/>
    <d v="2023-11-01T00:00:00"/>
    <d v="2024-12-31T00:00:00"/>
    <n v="4900"/>
    <s v="No"/>
    <n v="0"/>
    <s v="GANAR MÚSCULO"/>
    <s v="AMIGOS O FAMILIA"/>
    <d v="2024-12-31T00:00:00"/>
    <n v="49"/>
    <x v="22"/>
    <n v="14"/>
    <x v="1"/>
    <x v="4"/>
    <x v="3"/>
  </r>
  <r>
    <n v="79788"/>
    <n v="45988665"/>
    <s v="53454727"/>
    <s v=""/>
    <s v=""/>
    <s v="José Raúl"/>
    <s v="Chachero Medina"/>
    <x v="1"/>
    <d v="1989-03-24T00:00:00"/>
    <s v="el_chacherojr@hotmail.com"/>
    <s v="alcalde pedro gonzalez gonzalez 17 a 3a"/>
    <x v="0"/>
    <s v="Leganés"/>
    <s v=""/>
    <n v="635989671"/>
    <s v="ES3320858044320330124742"/>
    <s v="CAZRES2ZXXX"/>
    <s v="Jose Raul Chachero"/>
    <s v="No"/>
    <x v="83"/>
    <s v=""/>
    <s v="GANAR MÚSCULO"/>
    <s v="AMIGOS O FAMILIA"/>
    <x v="1"/>
    <d v="2019-10-01T00:00:00"/>
    <d v="2024-12-31T00:00:00"/>
    <n v="4300"/>
    <s v="No"/>
    <n v="0"/>
    <s v="GANAR MÚSCULO"/>
    <s v="AMIGOS O FAMILIA"/>
    <d v="2024-12-31T00:00:00"/>
    <n v="43"/>
    <x v="8"/>
    <n v="63"/>
    <x v="1"/>
    <x v="9"/>
    <x v="6"/>
  </r>
  <r>
    <n v="79788"/>
    <n v="45987690"/>
    <s v="49024018"/>
    <s v=""/>
    <s v=""/>
    <s v="José Ramón"/>
    <s v="Franco Gutiérrez"/>
    <x v="1"/>
    <d v="1995-04-18T00:00:00"/>
    <s v="jr1995franco@gmail.com"/>
    <s v="Calle Manzanares El Real"/>
    <x v="0"/>
    <s v="Leganés"/>
    <s v=""/>
    <n v="679889969"/>
    <s v="ES9521006826871300400218"/>
    <s v="CAIXESBBXXX"/>
    <s v="Jose Ramon Franco Gutierrez"/>
    <s v="No"/>
    <x v="380"/>
    <s v=""/>
    <s v="GANAR MÚSCULO"/>
    <s v="LOCALIZACIÓN"/>
    <x v="3"/>
    <d v="2024-08-01T00:00:00"/>
    <d v="2024-12-31T00:00:00"/>
    <n v="3900"/>
    <s v="No"/>
    <n v="0"/>
    <s v="GANAR MÚSCULO"/>
    <s v="LOCALIZACIÓN"/>
    <d v="2024-12-31T00:00:00"/>
    <n v="39"/>
    <x v="4"/>
    <n v="31"/>
    <x v="1"/>
    <x v="6"/>
    <x v="0"/>
  </r>
  <r>
    <n v="79788"/>
    <n v="45988750"/>
    <s v="52124883"/>
    <s v=""/>
    <s v=""/>
    <s v="José Ramón"/>
    <s v="Martín de la Sierra Piñero"/>
    <x v="1"/>
    <d v="1971-03-02T00:00:00"/>
    <s v="jrmartin71@icloud.com"/>
    <s v="Calle Colmenar Viejo"/>
    <x v="0"/>
    <s v="Leganés"/>
    <s v=""/>
    <n v="649093202"/>
    <s v="ES1721003921300100354115"/>
    <s v="CAIXESBBXXX"/>
    <s v="Jose Ramon Martin De La Sierra Piñero"/>
    <s v="No"/>
    <x v="381"/>
    <s v=""/>
    <s v="GANAR MÚSCULO"/>
    <s v="LOCALIZACIÓN"/>
    <x v="2"/>
    <d v="2019-02-01T00:00:00"/>
    <d v="2024-12-31T00:00:00"/>
    <n v="4900"/>
    <s v="No"/>
    <n v="0"/>
    <s v="GANAR MÚSCULO"/>
    <s v="LOCALIZACIÓN"/>
    <d v="2024-12-31T00:00:00"/>
    <n v="49"/>
    <x v="2"/>
    <n v="71"/>
    <x v="0"/>
    <x v="2"/>
    <x v="6"/>
  </r>
  <r>
    <n v="79788"/>
    <n v="45987435"/>
    <s v="53459860"/>
    <s v=""/>
    <s v=""/>
    <s v="José Miguel"/>
    <s v="Jiménez Alonso"/>
    <x v="1"/>
    <d v="1991-05-25T00:00:00"/>
    <s v="josejimenezalonso@gmail.com"/>
    <s v="Plaza Navarrevisca 8 4C"/>
    <x v="9"/>
    <s v="Leganés"/>
    <s v=""/>
    <n v="696521674"/>
    <s v="ES3630670160682831630922"/>
    <s v="BCOEESMM067"/>
    <s v="Jose Miguel Jimenez Alonso"/>
    <s v="No"/>
    <x v="0"/>
    <s v=""/>
    <s v="MANTENIMIENTO"/>
    <s v="LOCALIZACIÓN"/>
    <x v="2"/>
    <d v="2022-12-01T00:00:00"/>
    <d v="2024-12-31T00:00:00"/>
    <n v="4900"/>
    <s v="No"/>
    <n v="0"/>
    <s v="MANTENIMIENTO"/>
    <s v="LOCALIZACIÓN"/>
    <d v="2024-12-31T00:00:00"/>
    <n v="49"/>
    <x v="5"/>
    <n v="25"/>
    <x v="0"/>
    <x v="0"/>
    <x v="0"/>
  </r>
  <r>
    <n v="79788"/>
    <n v="45987570"/>
    <s v="2232921"/>
    <s v=""/>
    <s v=""/>
    <s v="José Miguel"/>
    <s v="Jiménez Iborra"/>
    <x v="1"/>
    <d v="1969-06-08T00:00:00"/>
    <s v="iborraj13@gmail.com"/>
    <s v="Avenida Pablo Iglesias"/>
    <x v="0"/>
    <s v="Leganés"/>
    <s v=""/>
    <n v="679452193"/>
    <s v="ES7801826167930209496581"/>
    <s v="BBVAESMMXXX"/>
    <s v="Jose Miguel Jimenez Iborra"/>
    <s v="No"/>
    <x v="186"/>
    <s v=""/>
    <s v="SALUD"/>
    <s v="LOCALIZACIÓN"/>
    <x v="2"/>
    <d v="2018-09-01T00:00:00"/>
    <d v="2024-12-31T00:00:00"/>
    <n v="4900"/>
    <s v="No"/>
    <n v="0"/>
    <s v="SALUD"/>
    <s v="LOCALIZACIÓN"/>
    <d v="2024-12-31T00:00:00"/>
    <n v="49"/>
    <x v="44"/>
    <n v="76"/>
    <x v="1"/>
    <x v="5"/>
    <x v="1"/>
  </r>
  <r>
    <n v="79788"/>
    <n v="47312896"/>
    <s v="51452489"/>
    <s v=""/>
    <s v=""/>
    <s v="Jose Miguel"/>
    <s v="Jimeno Castellanos"/>
    <x v="1"/>
    <d v="1981-12-09T00:00:00"/>
    <s v="josemigueljimeno@gmail.com"/>
    <s v="Calle Móstoles 24, 2C"/>
    <x v="0"/>
    <s v="Leganés"/>
    <s v=""/>
    <n v="660959863"/>
    <s v="ES0614650100991709423061"/>
    <s v="INGDESMM"/>
    <s v=""/>
    <s v="No"/>
    <x v="382"/>
    <s v=""/>
    <s v="PERDER PESO"/>
    <s v="LOCALIZACIÓN"/>
    <x v="0"/>
    <d v="2024-08-01T00:00:00"/>
    <d v="2024-12-31T00:00:00"/>
    <n v="5200"/>
    <s v="No"/>
    <n v="0"/>
    <s v="PERDER PESO"/>
    <s v="LOCALIZACIÓN"/>
    <d v="2024-12-31T00:00:00"/>
    <n v="52"/>
    <x v="19"/>
    <n v="5"/>
    <x v="3"/>
    <x v="11"/>
    <x v="2"/>
  </r>
  <r>
    <n v="79788"/>
    <n v="47223596"/>
    <s v="4244205"/>
    <s v=""/>
    <s v=""/>
    <s v="Jose María"/>
    <s v="Fernández De La Vega"/>
    <x v="1"/>
    <d v="2002-09-11T00:00:00"/>
    <s v="fernandedelavegachema@gmail.com"/>
    <s v="Calle Del Alcalde Alfredo De Castro 21 E3, 2A"/>
    <x v="0"/>
    <s v="Leganés"/>
    <s v=""/>
    <n v="691274675"/>
    <s v="ES4521007497030200063048"/>
    <s v="CAIXESBBXXX"/>
    <s v=""/>
    <s v="No"/>
    <x v="123"/>
    <s v=""/>
    <s v="GANAR MÚSCULO"/>
    <s v="PUBLICIDAD O BUZONEO"/>
    <x v="0"/>
    <d v="2024-08-01T00:00:00"/>
    <d v="2024-12-31T00:00:00"/>
    <n v="5200"/>
    <s v="No"/>
    <n v="0"/>
    <s v="GANAR MÚSCULO"/>
    <s v="PUBLICIDAD O BUZONEO"/>
    <d v="2024-12-31T00:00:00"/>
    <n v="52"/>
    <x v="27"/>
    <n v="5"/>
    <x v="3"/>
    <x v="11"/>
    <x v="2"/>
  </r>
  <r>
    <n v="79788"/>
    <n v="45987154"/>
    <s v="46925739"/>
    <s v=""/>
    <s v=""/>
    <s v="José María"/>
    <s v="García Sánchez"/>
    <x v="1"/>
    <d v="1978-06-26T00:00:00"/>
    <s v="buenavista.talleres@gmail.com"/>
    <s v="Calle San Lorenzo de El Escorial 31"/>
    <x v="0"/>
    <s v="Leganés"/>
    <s v=""/>
    <n v="639819476"/>
    <s v="ES3421001662211300225280"/>
    <s v="CAIXESBBXXX"/>
    <s v="Jose Maria Garcia Sanchez"/>
    <s v="No"/>
    <x v="383"/>
    <s v=""/>
    <s v="GANAR MÚSCULO"/>
    <s v="AMIGOS O FAMILIA"/>
    <x v="0"/>
    <d v="2023-10-01T00:00:00"/>
    <d v="2024-12-31T00:00:00"/>
    <n v="5200"/>
    <s v="No"/>
    <n v="0"/>
    <s v="GANAR MÚSCULO"/>
    <s v="AMIGOS O FAMILIA"/>
    <d v="2024-12-31T00:00:00"/>
    <n v="52"/>
    <x v="24"/>
    <n v="15"/>
    <x v="2"/>
    <x v="9"/>
    <x v="3"/>
  </r>
  <r>
    <n v="79788"/>
    <n v="45989786"/>
    <s v="75245252"/>
    <s v=""/>
    <s v=""/>
    <s v="José María"/>
    <s v="López Salas"/>
    <x v="1"/>
    <d v="1980-12-23T00:00:00"/>
    <s v="saltor69@hotmail.com"/>
    <s v="Calle De Arganda del Rey"/>
    <x v="0"/>
    <s v="Leganés"/>
    <s v=""/>
    <n v="606716964"/>
    <s v="ES5400730100560561659847"/>
    <s v="OPENESMMXXX"/>
    <s v="José María López Salas"/>
    <s v="No"/>
    <x v="159"/>
    <s v=""/>
    <s v="SALUD"/>
    <s v="LOCALIZACIÓN"/>
    <x v="1"/>
    <d v="2018-07-01T00:00:00"/>
    <d v="2024-12-31T00:00:00"/>
    <n v="4300"/>
    <s v="No"/>
    <n v="0"/>
    <s v="SALUD"/>
    <s v="LOCALIZACIÓN"/>
    <d v="2024-12-31T00:00:00"/>
    <n v="43"/>
    <x v="19"/>
    <n v="78"/>
    <x v="3"/>
    <x v="1"/>
    <x v="1"/>
  </r>
  <r>
    <n v="79788"/>
    <n v="45989571"/>
    <s v="52091898"/>
    <s v=""/>
    <s v=""/>
    <s v="José Manuel"/>
    <s v="Briviesca Romero"/>
    <x v="2"/>
    <d v="1967-07-03T00:00:00"/>
    <s v="briviking67@gmail.com"/>
    <s v="Calle Huelva"/>
    <x v="0"/>
    <s v="Leganés"/>
    <s v=""/>
    <n v="626323474"/>
    <s v="ES8800492191872794031382"/>
    <s v="BSCHESMMXXX"/>
    <s v="Jose Manuel Briviesca Romero"/>
    <s v="No"/>
    <x v="384"/>
    <s v=""/>
    <s v=""/>
    <s v=""/>
    <x v="2"/>
    <d v="2021-01-01T00:00:00"/>
    <d v="2024-12-31T00:00:00"/>
    <n v="4900"/>
    <s v="No"/>
    <n v="0"/>
    <s v="DESCONOCIDA"/>
    <s v="DESCONOCIDA"/>
    <d v="2024-12-31T00:00:00"/>
    <n v="49"/>
    <x v="11"/>
    <n v="48"/>
    <x v="3"/>
    <x v="7"/>
    <x v="4"/>
  </r>
  <r>
    <n v="79788"/>
    <n v="45989576"/>
    <s v="5429732"/>
    <s v=""/>
    <s v=""/>
    <s v="José Manuel"/>
    <s v="García Hijazo"/>
    <x v="1"/>
    <d v="1976-02-02T00:00:00"/>
    <s v="joosito@hotmail.es"/>
    <s v="Calle Río Manzanares 2 4A"/>
    <x v="29"/>
    <s v="Alcalá de Henares"/>
    <s v=""/>
    <n v="634241208"/>
    <s v="ES4021003859850100206375"/>
    <s v="CAIXESBBXXX"/>
    <s v="Jose Manuel Garcia Hijazo"/>
    <s v="No"/>
    <x v="385"/>
    <s v=""/>
    <s v="PERDER PESO"/>
    <s v="LOCALIZACIÓN"/>
    <x v="0"/>
    <d v="2024-03-01T00:00:00"/>
    <d v="2024-12-31T00:00:00"/>
    <n v="5200"/>
    <s v="No"/>
    <n v="0"/>
    <s v="PERDER PESO"/>
    <s v="LOCALIZACIÓN"/>
    <d v="2024-12-31T00:00:00"/>
    <n v="52"/>
    <x v="23"/>
    <n v="10"/>
    <x v="4"/>
    <x v="8"/>
    <x v="2"/>
  </r>
  <r>
    <n v="79788"/>
    <n v="45987804"/>
    <s v="52982257"/>
    <s v=""/>
    <s v=""/>
    <s v="José Manuel"/>
    <s v="Perea González"/>
    <x v="1"/>
    <d v="1977-01-05T00:00:00"/>
    <s v="chema28900@gmail.com"/>
    <s v="Avenida Manuel Azaña"/>
    <x v="0"/>
    <s v="Leganés"/>
    <s v=""/>
    <n v="626838994"/>
    <s v="ES4721002762811300652785"/>
    <s v="CAIXESBBXXX"/>
    <s v="Jose Manuel Perea Gonzalez"/>
    <s v="No"/>
    <x v="337"/>
    <s v=""/>
    <s v="PERDER PESO"/>
    <s v="LOCALIZACIÓN"/>
    <x v="0"/>
    <d v="2022-06-01T00:00:00"/>
    <d v="2024-12-31T00:00:00"/>
    <n v="5200"/>
    <s v="No"/>
    <n v="0"/>
    <s v="PERDER PESO"/>
    <s v="LOCALIZACIÓN"/>
    <d v="2024-12-31T00:00:00"/>
    <n v="52"/>
    <x v="13"/>
    <n v="31"/>
    <x v="0"/>
    <x v="6"/>
    <x v="0"/>
  </r>
  <r>
    <n v="79788"/>
    <n v="46767369"/>
    <s v="72581810"/>
    <s v=""/>
    <s v=""/>
    <s v="Jose Manuel"/>
    <s v="Ríos Sarmiento"/>
    <x v="1"/>
    <d v="1980-07-26T00:00:00"/>
    <s v="txt88@hotmail.com"/>
    <s v="Calle De Collado  Villalba 17"/>
    <x v="0"/>
    <s v="Leganés"/>
    <s v=""/>
    <n v="669954626"/>
    <s v="ES4802390806763662388424"/>
    <s v="EVOBESMMXXX"/>
    <s v="Jose Manuel Ríos Sarmiento"/>
    <s v="No"/>
    <x v="148"/>
    <s v=""/>
    <s v="GANAR MÚSCULO"/>
    <s v="LOCALIZACIÓN"/>
    <x v="2"/>
    <d v="2024-06-01T00:00:00"/>
    <d v="2024-12-31T00:00:00"/>
    <n v="4900"/>
    <s v="No"/>
    <n v="0"/>
    <s v="GANAR MÚSCULO"/>
    <s v="LOCALIZACIÓN"/>
    <d v="2024-12-31T00:00:00"/>
    <n v="49"/>
    <x v="25"/>
    <n v="8"/>
    <x v="1"/>
    <x v="3"/>
    <x v="2"/>
  </r>
  <r>
    <n v="79788"/>
    <n v="49610994"/>
    <s v="52979412"/>
    <s v=""/>
    <s v=""/>
    <s v="Jose Luis"/>
    <s v="Blanco De Mingo"/>
    <x v="1"/>
    <d v="1980-05-18T00:00:00"/>
    <s v="demingoes@yahoo.es"/>
    <s v="Calle Del Alcalde José María Durán Y Pelayo 2, P2, 4B"/>
    <x v="0"/>
    <s v="Leganés"/>
    <s v=""/>
    <n v="637789450"/>
    <s v="ES9701822782590201544957"/>
    <s v="BBVAESMMXXX"/>
    <s v=""/>
    <s v="No"/>
    <x v="296"/>
    <s v=""/>
    <s v="MANTENIMIENTO"/>
    <s v="LOCALIZACIÓN"/>
    <x v="0"/>
    <d v="2024-12-01T00:00:00"/>
    <d v="2024-12-31T00:00:00"/>
    <n v="5200"/>
    <s v="No"/>
    <n v="0"/>
    <s v="MANTENIMIENTO"/>
    <s v="LOCALIZACIÓN"/>
    <d v="2024-12-31T00:00:00"/>
    <n v="52"/>
    <x v="25"/>
    <n v="1"/>
    <x v="2"/>
    <x v="0"/>
    <x v="2"/>
  </r>
  <r>
    <n v="79788"/>
    <n v="45988294"/>
    <s v="2627723"/>
    <s v=""/>
    <s v=""/>
    <s v="José Luis"/>
    <s v="del Amo Veliz"/>
    <x v="1"/>
    <d v="1971-01-27T00:00:00"/>
    <s v="josedelamo848@hotmail.com"/>
    <s v="Calle Alcobendas 5"/>
    <x v="0"/>
    <s v="Leganés"/>
    <s v=""/>
    <n v="629837699"/>
    <s v="ES9601280026390100026253"/>
    <s v="BKBKESMMXXX"/>
    <s v="Jose Luis Del Amo Veliz"/>
    <s v="No"/>
    <x v="357"/>
    <s v=""/>
    <s v="GANAR MÚSCULO"/>
    <s v="LOCALIZACIÓN"/>
    <x v="0"/>
    <d v="2018-12-01T00:00:00"/>
    <d v="2024-12-31T00:00:00"/>
    <n v="5200"/>
    <s v="No"/>
    <n v="0"/>
    <s v="GANAR MÚSCULO"/>
    <s v="LOCALIZACIÓN"/>
    <d v="2024-12-31T00:00:00"/>
    <n v="52"/>
    <x v="2"/>
    <n v="72"/>
    <x v="5"/>
    <x v="7"/>
    <x v="1"/>
  </r>
  <r>
    <n v="79788"/>
    <n v="45989345"/>
    <s v="50449867"/>
    <s v=""/>
    <s v=""/>
    <s v="José Luis"/>
    <s v="Espinosa Simón"/>
    <x v="1"/>
    <d v="1972-04-16T00:00:00"/>
    <s v="joseluisespinosasimon@gmail.com"/>
    <s v="Calle Colmenar Viejo"/>
    <x v="0"/>
    <s v="Leganés"/>
    <s v=""/>
    <n v="657502332"/>
    <s v="ES2321005974711300160688"/>
    <s v="CAIXESBBXXX"/>
    <s v="José Luis Espinosa Simón"/>
    <s v="No"/>
    <x v="386"/>
    <s v=""/>
    <s v="GANAR MÚSCULO"/>
    <s v="LOCALIZACIÓN"/>
    <x v="0"/>
    <d v="2022-09-01T00:00:00"/>
    <d v="2024-12-31T00:00:00"/>
    <n v="5200"/>
    <s v="No"/>
    <n v="0"/>
    <s v="GANAR MÚSCULO"/>
    <s v="LOCALIZACIÓN"/>
    <d v="2024-12-31T00:00:00"/>
    <n v="52"/>
    <x v="40"/>
    <n v="28"/>
    <x v="4"/>
    <x v="5"/>
    <x v="0"/>
  </r>
  <r>
    <n v="79788"/>
    <n v="45987478"/>
    <s v="52373534"/>
    <s v=""/>
    <s v=""/>
    <s v="José Luis"/>
    <s v="Gordón Chiloeches"/>
    <x v="1"/>
    <d v="1974-03-23T00:00:00"/>
    <s v="gordonjoseluis23@gmail.com"/>
    <s v="Calle Alcalde Alfredo de Castro 21 P2 1A"/>
    <x v="0"/>
    <s v="Leganés"/>
    <s v=""/>
    <n v="679953344"/>
    <s v="ES0601820957110202107931"/>
    <s v="BBVAESMMXXX"/>
    <s v="José Luis Gordón Chiloeches"/>
    <s v="No"/>
    <x v="44"/>
    <s v=""/>
    <s v="MANTENIMIENTO"/>
    <s v="LOCALIZACIÓN"/>
    <x v="1"/>
    <d v="2018-07-01T00:00:00"/>
    <d v="2024-12-31T00:00:00"/>
    <n v="4300"/>
    <s v="No"/>
    <n v="0"/>
    <s v="MANTENIMIENTO"/>
    <s v="LOCALIZACIÓN"/>
    <d v="2024-12-31T00:00:00"/>
    <n v="43"/>
    <x v="34"/>
    <n v="78"/>
    <x v="2"/>
    <x v="1"/>
    <x v="1"/>
  </r>
  <r>
    <n v="79788"/>
    <n v="45989138"/>
    <s v="52185408"/>
    <s v=""/>
    <s v=""/>
    <s v="José Luis"/>
    <s v="Lapuente Perea"/>
    <x v="1"/>
    <d v="1969-06-07T00:00:00"/>
    <s v="joseluis.lapuente@gmail.com"/>
    <s v="Calle Manzanares El Real"/>
    <x v="0"/>
    <s v="Leganés"/>
    <s v=""/>
    <n v="696879656"/>
    <s v="ES6314650100991700103051"/>
    <s v="INGDESMMXXX"/>
    <s v="Jose Luis Lapuente Perea"/>
    <s v="No"/>
    <x v="387"/>
    <s v=""/>
    <s v="SALUD"/>
    <s v="AMIGOS O FAMILIA"/>
    <x v="2"/>
    <d v="2022-07-01T00:00:00"/>
    <d v="2024-12-31T00:00:00"/>
    <n v="4900"/>
    <s v="No"/>
    <n v="0"/>
    <s v="SALUD"/>
    <s v="AMIGOS O FAMILIA"/>
    <d v="2024-12-31T00:00:00"/>
    <n v="49"/>
    <x v="44"/>
    <n v="30"/>
    <x v="1"/>
    <x v="1"/>
    <x v="0"/>
  </r>
  <r>
    <n v="79788"/>
    <n v="45987609"/>
    <s v="50056065"/>
    <s v=""/>
    <s v=""/>
    <s v="José Luis"/>
    <s v="Lominchar Sánchez Beato"/>
    <x v="1"/>
    <d v="1963-07-28T00:00:00"/>
    <s v="jotaese.be@hotmail.com"/>
    <s v="Calle Sancho Panza 7 6"/>
    <x v="2"/>
    <s v="Leganés"/>
    <s v=""/>
    <n v="606014482"/>
    <s v="ES3321005096810100002160"/>
    <s v="CAIXESBBXXX"/>
    <s v="Jose Luis Lominchar Sanchez Beato"/>
    <s v="No"/>
    <x v="388"/>
    <s v=""/>
    <s v="GANAR MÚSCULO"/>
    <s v="AMIGOS O FAMILIA"/>
    <x v="5"/>
    <d v="2019-04-01T00:00:00"/>
    <d v="2024-12-31T00:00:00"/>
    <n v="7900"/>
    <s v="No"/>
    <n v="0"/>
    <s v="GANAR MÚSCULO"/>
    <s v="AMIGOS O FAMILIA"/>
    <d v="2024-12-31T00:00:00"/>
    <n v="79"/>
    <x v="41"/>
    <n v="68"/>
    <x v="1"/>
    <x v="3"/>
    <x v="6"/>
  </r>
  <r>
    <n v="79788"/>
    <n v="45989033"/>
    <s v="49053825"/>
    <s v=""/>
    <s v=""/>
    <s v="José Luis"/>
    <s v="Nieto García"/>
    <x v="1"/>
    <d v="1987-02-02T00:00:00"/>
    <s v="jlnietogarcia@gmail.com"/>
    <s v="Calle Alcalde Pedro González González 14"/>
    <x v="0"/>
    <s v="Leganés"/>
    <s v=""/>
    <n v="606063594"/>
    <s v="ES0414650100991717322001"/>
    <s v="INGDESMMXXX"/>
    <s v="Jose Luis Nieto Garcia"/>
    <s v="No"/>
    <x v="389"/>
    <s v=""/>
    <s v="GANAR MÚSCULO"/>
    <s v="AMIGOS O FAMILIA"/>
    <x v="0"/>
    <d v="2024-02-01T00:00:00"/>
    <d v="2024-12-31T00:00:00"/>
    <n v="5200"/>
    <s v="No"/>
    <n v="0"/>
    <s v="GANAR MÚSCULO"/>
    <s v="AMIGOS O FAMILIA"/>
    <d v="2024-12-31T00:00:00"/>
    <n v="52"/>
    <x v="45"/>
    <n v="11"/>
    <x v="1"/>
    <x v="2"/>
    <x v="2"/>
  </r>
  <r>
    <n v="79788"/>
    <n v="45989420"/>
    <s v="53445964"/>
    <s v=""/>
    <s v=""/>
    <s v="José Luis"/>
    <s v="Rubio Tamayo"/>
    <x v="1"/>
    <d v="1981-12-17T00:00:00"/>
    <s v="joseluisrubiotamayo@gmail.com"/>
    <s v="Avenida los Pinos"/>
    <x v="0"/>
    <s v="Leganés"/>
    <s v=""/>
    <n v="660993110"/>
    <s v="ES8821002214280200320252"/>
    <s v="CAIXESBBXXX"/>
    <s v="Jose Luis Rubio Tamayo"/>
    <s v="No"/>
    <x v="390"/>
    <s v=""/>
    <s v="GANAR MÚSCULO"/>
    <s v="AMIGOS O FAMILIA"/>
    <x v="0"/>
    <d v="2022-07-01T00:00:00"/>
    <d v="2024-12-31T00:00:00"/>
    <n v="5200"/>
    <s v="No"/>
    <n v="0"/>
    <s v="GANAR MÚSCULO"/>
    <s v="AMIGOS O FAMILIA"/>
    <d v="2024-12-31T00:00:00"/>
    <n v="52"/>
    <x v="0"/>
    <n v="30"/>
    <x v="2"/>
    <x v="1"/>
    <x v="0"/>
  </r>
  <r>
    <n v="79788"/>
    <n v="48222846"/>
    <s v="52091891"/>
    <s v=""/>
    <s v=""/>
    <s v="José Lucas"/>
    <s v="Gijón Caballero"/>
    <x v="1"/>
    <d v="1966-07-07T00:00:00"/>
    <s v="joselucasgijon49@gmail.com"/>
    <s v="Calle  Del Arce 7, 4, 4º4"/>
    <x v="2"/>
    <s v="Leganés"/>
    <s v=""/>
    <n v="677480328"/>
    <s v="ES5201822651570202353441"/>
    <s v="BBVAESMMXXX"/>
    <s v=""/>
    <s v="No"/>
    <x v="86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48"/>
    <n v="3"/>
    <x v="1"/>
    <x v="9"/>
    <x v="2"/>
  </r>
  <r>
    <n v="79788"/>
    <n v="46767065"/>
    <s v="48541124"/>
    <s v=""/>
    <s v=""/>
    <s v="José Javier"/>
    <s v="Sales Martínez"/>
    <x v="1"/>
    <d v="1984-05-31T00:00:00"/>
    <s v=""/>
    <s v="Calle Las Rozas De Madrid 12"/>
    <x v="0"/>
    <s v="Leganés"/>
    <s v=""/>
    <n v="600370083"/>
    <s v="ES0721005341110200083258"/>
    <s v="CAIXESBBXXX"/>
    <s v="Jose Javier Sales Martínez"/>
    <s v="No"/>
    <x v="93"/>
    <s v=""/>
    <s v=""/>
    <s v=""/>
    <x v="0"/>
    <d v="2024-06-01T00:00:00"/>
    <d v="2024-12-31T00:00:00"/>
    <n v="5200"/>
    <s v="No"/>
    <n v="0"/>
    <s v="DESCONOCIDA"/>
    <s v="DESCONOCIDA"/>
    <d v="2024-12-31T00:00:00"/>
    <n v="52"/>
    <x v="32"/>
    <n v="8"/>
    <x v="4"/>
    <x v="3"/>
    <x v="2"/>
  </r>
  <r>
    <n v="79788"/>
    <n v="45987750"/>
    <s v="49100640"/>
    <s v=""/>
    <s v=""/>
    <s v="José Ignacio"/>
    <s v="Alonso Guzmán"/>
    <x v="2"/>
    <d v="1991-12-17T00:00:00"/>
    <s v="yojose10z@gmail.com"/>
    <s v="Calle Río Guadarrama 24 Pbj"/>
    <x v="16"/>
    <s v="Leganés"/>
    <s v=""/>
    <n v="685867881"/>
    <s v="ES3501826194700201509667"/>
    <s v="BBVAESMMXXX"/>
    <s v="Jose Ignacio Alonso Guzman"/>
    <s v="No"/>
    <x v="391"/>
    <s v=""/>
    <s v="GANAR MÚSCULO"/>
    <s v="LOCALIZACIÓN"/>
    <x v="0"/>
    <d v="2022-12-01T00:00:00"/>
    <d v="2024-12-31T00:00:00"/>
    <n v="5200"/>
    <s v="No"/>
    <n v="0"/>
    <s v="GANAR MÚSCULO"/>
    <s v="LOCALIZACIÓN"/>
    <d v="2024-12-31T00:00:00"/>
    <n v="52"/>
    <x v="9"/>
    <n v="25"/>
    <x v="0"/>
    <x v="0"/>
    <x v="0"/>
  </r>
  <r>
    <n v="79788"/>
    <n v="45987723"/>
    <s v="52128088"/>
    <s v=""/>
    <s v=""/>
    <s v="José Félix"/>
    <s v="Ponce Berzosa"/>
    <x v="1"/>
    <d v="1971-10-20T00:00:00"/>
    <s v="jfponce1971@gmail.com"/>
    <s v="Calle Batalla de Lepanto 10"/>
    <x v="0"/>
    <s v="Leganés"/>
    <s v=""/>
    <n v="630968182"/>
    <s v="ES6720950504309110886288"/>
    <s v="BASKES2BXXX"/>
    <s v="José Félix Ponce Berzosa"/>
    <s v="No"/>
    <x v="159"/>
    <s v=""/>
    <s v="GANAR MÚSCULO"/>
    <s v="LOCALIZACIÓN"/>
    <x v="1"/>
    <d v="2018-07-01T00:00:00"/>
    <d v="2024-12-31T00:00:00"/>
    <n v="4300"/>
    <s v="No"/>
    <n v="0"/>
    <s v="GANAR MÚSCULO"/>
    <s v="LOCALIZACIÓN"/>
    <d v="2024-12-31T00:00:00"/>
    <n v="43"/>
    <x v="2"/>
    <n v="78"/>
    <x v="3"/>
    <x v="1"/>
    <x v="1"/>
  </r>
  <r>
    <n v="79788"/>
    <n v="45988580"/>
    <s v="50065933"/>
    <s v=""/>
    <s v=""/>
    <s v="José Esteban"/>
    <s v="Robledo Ramírez"/>
    <x v="1"/>
    <d v="1965-11-19T00:00:00"/>
    <s v="joseestebanrobledo@gmail.com"/>
    <s v="Calle Madroño 10"/>
    <x v="2"/>
    <s v="Leganés"/>
    <s v=""/>
    <n v="609353694"/>
    <s v="ES5121003773112200127236"/>
    <s v="CAIXESBBXXX"/>
    <s v="Jose Esteban Robledo Ramirez"/>
    <s v="No"/>
    <x v="392"/>
    <s v=""/>
    <s v="SALUD"/>
    <s v="AMIGOS O FAMILIA"/>
    <x v="2"/>
    <d v="2023-02-01T00:00:00"/>
    <d v="2024-12-31T00:00:00"/>
    <n v="4900"/>
    <s v="No"/>
    <n v="0"/>
    <s v="SALUD"/>
    <s v="AMIGOS O FAMILIA"/>
    <d v="2024-12-31T00:00:00"/>
    <n v="49"/>
    <x v="39"/>
    <n v="23"/>
    <x v="3"/>
    <x v="2"/>
    <x v="3"/>
  </r>
  <r>
    <n v="79788"/>
    <n v="45988510"/>
    <s v="54402768"/>
    <s v=""/>
    <s v=""/>
    <s v="José Enrique"/>
    <s v="Moreno García"/>
    <x v="1"/>
    <d v="2004-10-18T00:00:00"/>
    <s v="hijamaja@gmail.com"/>
    <s v="Calle Rascafría 10"/>
    <x v="0"/>
    <s v="Leganés"/>
    <s v=""/>
    <n v="637645237"/>
    <s v="ES6900811545730001447955"/>
    <s v="BSABESBBXXX"/>
    <s v="Jose Enrique Moreno Garcia"/>
    <s v="No"/>
    <x v="90"/>
    <s v=""/>
    <s v="GANAR MÚSCULO"/>
    <s v="AMIGOS O FAMILIA"/>
    <x v="2"/>
    <d v="2023-10-01T00:00:00"/>
    <d v="2024-12-31T00:00:00"/>
    <n v="4900"/>
    <s v="No"/>
    <n v="0"/>
    <s v="GANAR MÚSCULO"/>
    <s v="AMIGOS O FAMILIA"/>
    <d v="2024-12-31T00:00:00"/>
    <n v="49"/>
    <x v="10"/>
    <n v="15"/>
    <x v="0"/>
    <x v="9"/>
    <x v="3"/>
  </r>
  <r>
    <n v="79788"/>
    <n v="47319127"/>
    <s v="180500187"/>
    <s v=""/>
    <s v=""/>
    <s v="Jose Eduardo"/>
    <s v="Marín Suarez"/>
    <x v="1"/>
    <d v="1983-05-24T00:00:00"/>
    <s v="josemarin001@gmail.com"/>
    <s v="Plaza Del Alcalde Jose Manuel Matheo Luaces"/>
    <x v="0"/>
    <s v="Leganés"/>
    <s v=""/>
    <n v="602640915"/>
    <s v="ES4321006090251300227301"/>
    <s v="CAIXESBBXXX"/>
    <s v=""/>
    <s v="No"/>
    <x v="393"/>
    <s v=""/>
    <s v="GANAR MÚSCULO"/>
    <s v="AMIGOS O FAMILIA"/>
    <x v="0"/>
    <d v="2024-08-01T00:00:00"/>
    <d v="2024-12-31T00:00:00"/>
    <n v="5200"/>
    <s v="No"/>
    <n v="0"/>
    <s v="GANAR MÚSCULO"/>
    <s v="AMIGOS O FAMILIA"/>
    <d v="2024-12-31T00:00:00"/>
    <n v="52"/>
    <x v="33"/>
    <n v="5"/>
    <x v="2"/>
    <x v="11"/>
    <x v="2"/>
  </r>
  <r>
    <n v="79788"/>
    <n v="45988145"/>
    <s v="52120209"/>
    <s v=""/>
    <s v=""/>
    <s v="José Delfín"/>
    <s v="Valiente Pérez"/>
    <x v="1"/>
    <d v="1969-07-07T00:00:00"/>
    <s v="jose.valiente@cci-es.org"/>
    <s v="Calle Colmenar Viejo 56"/>
    <x v="0"/>
    <s v="Leganés"/>
    <s v=""/>
    <n v="650383767"/>
    <s v="ES6201826167970201522303"/>
    <s v="BBVAESMMXXX"/>
    <s v="Jose Delfin Valiente Pérez"/>
    <s v="No"/>
    <x v="394"/>
    <s v=""/>
    <s v="MANTENIMIENTO"/>
    <s v="LOCALIZACIÓN"/>
    <x v="1"/>
    <d v="2018-07-01T00:00:00"/>
    <d v="2024-12-31T00:00:00"/>
    <n v="4300"/>
    <s v="No"/>
    <n v="0"/>
    <s v="MANTENIMIENTO"/>
    <s v="LOCALIZACIÓN"/>
    <d v="2024-12-31T00:00:00"/>
    <n v="43"/>
    <x v="44"/>
    <n v="78"/>
    <x v="4"/>
    <x v="1"/>
    <x v="1"/>
  </r>
  <r>
    <n v="79788"/>
    <n v="45988980"/>
    <s v="2225144"/>
    <s v=""/>
    <s v=""/>
    <s v="José Carlos"/>
    <s v="Peñalver Godoy"/>
    <x v="1"/>
    <d v="1968-08-04T00:00:00"/>
    <s v="penalvergodoy@gmail.com"/>
    <s v="Calle Navalcarnero 52"/>
    <x v="0"/>
    <s v="Leganés"/>
    <s v=""/>
    <n v="601193061"/>
    <s v="ES2200301539130045439271"/>
    <s v="ESPCESMMXXX"/>
    <s v="Jose Carlos Peñalver Godoy"/>
    <s v="No"/>
    <x v="395"/>
    <s v=""/>
    <s v="GANAR MÚSCULO"/>
    <s v="AMIGOS O FAMILIA"/>
    <x v="3"/>
    <d v="2023-04-01T00:00:00"/>
    <d v="2024-12-31T00:00:00"/>
    <n v="3900"/>
    <s v="No"/>
    <n v="0"/>
    <s v="GANAR MÚSCULO"/>
    <s v="AMIGOS O FAMILIA"/>
    <d v="2024-12-31T00:00:00"/>
    <n v="39"/>
    <x v="36"/>
    <n v="21"/>
    <x v="4"/>
    <x v="10"/>
    <x v="3"/>
  </r>
  <r>
    <n v="79788"/>
    <n v="45987511"/>
    <s v="53450567"/>
    <s v=""/>
    <s v=""/>
    <s v="José Antonio"/>
    <s v="Almendro González"/>
    <x v="2"/>
    <d v="1986-08-13T00:00:00"/>
    <s v="agjoseantonio@msn.com"/>
    <s v="Calle Alcalde Pedro González González"/>
    <x v="0"/>
    <s v="Leganés"/>
    <s v=""/>
    <n v="626334985"/>
    <s v="ES4801826167980201528035"/>
    <s v="BBVAESMMXXX"/>
    <s v="Jose Antonio Almendro Gonzalez"/>
    <s v="No"/>
    <x v="396"/>
    <s v=""/>
    <s v=""/>
    <s v=""/>
    <x v="0"/>
    <d v="2022-01-01T00:00:00"/>
    <d v="2024-12-31T00:00:00"/>
    <n v="5200"/>
    <s v="No"/>
    <n v="0"/>
    <s v="DESCONOCIDA"/>
    <s v="DESCONOCIDA"/>
    <d v="2024-12-31T00:00:00"/>
    <n v="52"/>
    <x v="49"/>
    <n v="36"/>
    <x v="2"/>
    <x v="7"/>
    <x v="5"/>
  </r>
  <r>
    <n v="79788"/>
    <n v="45988177"/>
    <s v="53420187"/>
    <s v=""/>
    <s v=""/>
    <s v="José Antonio"/>
    <s v="Barranco Rama"/>
    <x v="1"/>
    <d v="1992-10-30T00:00:00"/>
    <s v="barrancojose83@gmail.com"/>
    <s v="Calle  Del Águila 11"/>
    <x v="0"/>
    <s v="Leganés"/>
    <s v=""/>
    <n v="645057714"/>
    <s v="ES5301820957100201584304"/>
    <s v="BBVAESMMXXX"/>
    <s v="Jose Antonio Barranco Rama"/>
    <s v="No"/>
    <x v="397"/>
    <s v=""/>
    <s v="GANAR MÚSCULO"/>
    <s v="LOCALIZACIÓN"/>
    <x v="0"/>
    <d v="2021-04-01T00:00:00"/>
    <d v="2024-12-31T00:00:00"/>
    <n v="5200"/>
    <s v="No"/>
    <n v="0"/>
    <s v="GANAR MÚSCULO"/>
    <s v="LOCALIZACIÓN"/>
    <d v="2024-12-31T00:00:00"/>
    <n v="52"/>
    <x v="9"/>
    <n v="45"/>
    <x v="0"/>
    <x v="10"/>
    <x v="5"/>
  </r>
  <r>
    <n v="79788"/>
    <n v="48401723"/>
    <s v="54300641"/>
    <s v=""/>
    <s v=""/>
    <s v="José Antonio"/>
    <s v="Blas Herencias"/>
    <x v="1"/>
    <d v="2008-09-13T00:00:00"/>
    <s v="joseblasher2@gmail.com"/>
    <s v="Calle De Collado Villalba 2"/>
    <x v="0"/>
    <s v="Leganés"/>
    <s v=""/>
    <n v="644929756"/>
    <s v="ES3300750242970600516952"/>
    <s v="BSCHESMM"/>
    <s v=""/>
    <s v="No"/>
    <x v="121"/>
    <s v=""/>
    <s v="GANAR MÚSCULO"/>
    <s v="AMIGOS O FAMILIA"/>
    <x v="2"/>
    <m/>
    <m/>
    <n v="4900"/>
    <s v="No,No"/>
    <n v="0"/>
    <s v="GANAR MÚSCULO"/>
    <s v="AMIGOS O FAMILIA"/>
    <d v="2024-12-31T00:00:00"/>
    <n v="49"/>
    <x v="17"/>
    <n v="3"/>
    <x v="1"/>
    <x v="9"/>
    <x v="2"/>
  </r>
  <r>
    <n v="79788"/>
    <n v="45989603"/>
    <s v="52505022"/>
    <s v=""/>
    <s v=""/>
    <s v="José Antonio"/>
    <s v="del Castillo Pineda"/>
    <x v="1"/>
    <d v="1973-05-04T00:00:00"/>
    <s v="joseantonio.delcastillo@hp.com"/>
    <s v="Calle Alcalde Vicente de la Barrera Cano 2 4A"/>
    <x v="0"/>
    <s v="Leganés"/>
    <s v=""/>
    <n v="630450864"/>
    <s v="ES9401826167990201523375"/>
    <s v=""/>
    <s v="Jose Antonio Del Castillo Pineda"/>
    <s v="No"/>
    <x v="159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1"/>
    <n v="78"/>
    <x v="3"/>
    <x v="1"/>
    <x v="1"/>
  </r>
  <r>
    <n v="79788"/>
    <n v="45987648"/>
    <s v="53045226"/>
    <s v=""/>
    <s v=""/>
    <s v="José Antonio"/>
    <s v="García Talavera Zamora"/>
    <x v="1"/>
    <d v="1975-09-01T00:00:00"/>
    <s v="gartalav@gmail.com"/>
    <s v="Calle Alcalde Pedro González González 17 B P02 C"/>
    <x v="0"/>
    <s v="Leganés"/>
    <s v=""/>
    <n v="636145202"/>
    <s v="ES6220858195830330083810"/>
    <s v="CAZRES2ZXXX"/>
    <s v="Jose Antonio Garcia Talavera Zamora"/>
    <s v="No"/>
    <x v="398"/>
    <s v=""/>
    <s v="GANAR MÚSCULO"/>
    <s v="LOCALIZACIÓN"/>
    <x v="0"/>
    <d v="2022-02-01T00:00:00"/>
    <d v="2024-12-31T00:00:00"/>
    <n v="5200"/>
    <s v="No"/>
    <n v="0"/>
    <s v="GANAR MÚSCULO"/>
    <s v="LOCALIZACIÓN"/>
    <d v="2024-12-31T00:00:00"/>
    <n v="52"/>
    <x v="22"/>
    <n v="35"/>
    <x v="1"/>
    <x v="2"/>
    <x v="0"/>
  </r>
  <r>
    <n v="79788"/>
    <n v="47038484"/>
    <s v="52125727"/>
    <s v=""/>
    <s v=""/>
    <s v="Jose Antonio"/>
    <s v="López Bernal"/>
    <x v="1"/>
    <d v="1972-03-28T00:00:00"/>
    <s v="j.lober72@gmail.com"/>
    <s v="Calle  Del Alcalde Pablo Montero y Montero 1"/>
    <x v="0"/>
    <s v="Leganés"/>
    <s v=""/>
    <n v="620899630"/>
    <s v="ES7121006826851300142437"/>
    <s v=""/>
    <s v="Jose Antonio López Bernal"/>
    <s v="No"/>
    <x v="399"/>
    <s v=""/>
    <s v="MANTENIMIENTO"/>
    <s v="LOCALIZACIÓN"/>
    <x v="0"/>
    <d v="2024-07-01T00:00:00"/>
    <d v="2024-12-31T00:00:00"/>
    <n v="5200"/>
    <s v="No"/>
    <n v="0"/>
    <s v="MANTENIMIENTO"/>
    <s v="LOCALIZACIÓN"/>
    <d v="2024-12-31T00:00:00"/>
    <n v="52"/>
    <x v="40"/>
    <n v="6"/>
    <x v="4"/>
    <x v="1"/>
    <x v="2"/>
  </r>
  <r>
    <n v="79788"/>
    <n v="45988563"/>
    <s v="52120399"/>
    <s v=""/>
    <s v=""/>
    <s v="José Antonio"/>
    <s v="Martín Ruda"/>
    <x v="1"/>
    <d v="1970-03-04T00:00:00"/>
    <s v="fundio70@gmail.com"/>
    <s v="Calle Aranjuez 8"/>
    <x v="0"/>
    <s v="Leganés"/>
    <s v=""/>
    <n v="605649566"/>
    <s v="ES3101826167910208501820"/>
    <s v="BBVAESMMXXX"/>
    <s v="Maria Isabel Crespo Ranchar"/>
    <s v="No"/>
    <x v="275"/>
    <s v=""/>
    <s v="SALUD"/>
    <s v="LOCALIZACIÓN"/>
    <x v="1"/>
    <d v="2018-07-01T00:00:00"/>
    <d v="2024-12-31T00:00:00"/>
    <n v="4300"/>
    <s v="No"/>
    <n v="0"/>
    <s v="SALUD"/>
    <s v="LOCALIZACIÓN"/>
    <d v="2024-12-31T00:00:00"/>
    <n v="43"/>
    <x v="26"/>
    <n v="78"/>
    <x v="3"/>
    <x v="1"/>
    <x v="1"/>
  </r>
  <r>
    <n v="79788"/>
    <n v="45988491"/>
    <s v="49147819"/>
    <s v=""/>
    <s v=""/>
    <s v="José Ángel"/>
    <s v="Moreno Díaz"/>
    <x v="1"/>
    <d v="1999-08-25T00:00:00"/>
    <s v="joseangelmorenodiaz.2508@gmail.com"/>
    <s v="Calle Rivas Vaciamadrid 32"/>
    <x v="0"/>
    <s v="Leganés"/>
    <s v=""/>
    <n v="666367604"/>
    <s v="ES8020858195820330239802"/>
    <s v="CAZRES2ZXXX"/>
    <s v="Maria Rosa Diaz Martin"/>
    <s v="No"/>
    <x v="400"/>
    <s v=""/>
    <s v="GANAR MÚSCULO"/>
    <s v="LOCALIZACIÓN"/>
    <x v="0"/>
    <d v="2024-07-01T00:00:00"/>
    <d v="2024-12-31T00:00:00"/>
    <n v="5200"/>
    <s v="No"/>
    <n v="0"/>
    <s v="GANAR MÚSCULO"/>
    <s v="LOCALIZACIÓN"/>
    <d v="2024-12-31T00:00:00"/>
    <n v="52"/>
    <x v="3"/>
    <n v="75"/>
    <x v="4"/>
    <x v="9"/>
    <x v="1"/>
  </r>
  <r>
    <n v="79788"/>
    <n v="45988619"/>
    <s v="51645282"/>
    <s v=""/>
    <s v=""/>
    <s v="José  Luis"/>
    <s v="Torrado Valero"/>
    <x v="2"/>
    <d v="1963-03-18T00:00:00"/>
    <s v="jlt.culebro@gmail.com"/>
    <s v="Calle Pozuelo de Alarcón 16"/>
    <x v="0"/>
    <s v="Leganés"/>
    <s v=""/>
    <n v="663330140"/>
    <s v="ES8200198087954010021061"/>
    <s v=""/>
    <s v="Jose Luis Torrado Valero"/>
    <s v="No"/>
    <x v="32"/>
    <s v=""/>
    <s v=""/>
    <s v=""/>
    <x v="5"/>
    <d v="2024-06-01T00:00:00"/>
    <d v="2024-12-31T00:00:00"/>
    <n v="7900"/>
    <s v="No"/>
    <n v="0"/>
    <s v="DESCONOCIDA"/>
    <s v="DESCONOCIDA"/>
    <d v="2024-12-31T00:00:00"/>
    <n v="79"/>
    <x v="41"/>
    <n v="27"/>
    <x v="1"/>
    <x v="9"/>
    <x v="0"/>
  </r>
  <r>
    <n v="79788"/>
    <n v="45987817"/>
    <s v="53717973"/>
    <s v=""/>
    <s v=""/>
    <s v="José"/>
    <s v="Abad Cañadas"/>
    <x v="1"/>
    <d v="1990-09-29T00:00:00"/>
    <s v="joseabadca@gmail.com"/>
    <s v="Plaza Alcalde José Manuel Matheo Luaces 7 P3"/>
    <x v="0"/>
    <s v="Leganés"/>
    <s v=""/>
    <n v="664500896"/>
    <s v="ES0721006826861300098532"/>
    <s v="CAIXESBBXXX"/>
    <s v="José Abad Cañadas"/>
    <s v="No"/>
    <x v="367"/>
    <s v=""/>
    <s v="GANAR MÚSCULO"/>
    <s v=""/>
    <x v="1"/>
    <d v="2018-07-01T00:00:00"/>
    <d v="2024-12-31T00:00:00"/>
    <n v="4300"/>
    <s v="No"/>
    <n v="0"/>
    <s v="GANAR MÚSCULO"/>
    <s v="DESCONOCIDA"/>
    <d v="2024-12-31T00:00:00"/>
    <n v="43"/>
    <x v="18"/>
    <n v="78"/>
    <x v="5"/>
    <x v="1"/>
    <x v="1"/>
  </r>
  <r>
    <n v="79788"/>
    <n v="48915642"/>
    <s v="49453289"/>
    <s v=""/>
    <s v=""/>
    <s v="José"/>
    <s v="Díaz Maroto"/>
    <x v="1"/>
    <d v="2002-08-26T00:00:00"/>
    <s v="jdm262002@gmail.com"/>
    <s v="Calle Del Alcalde Alfredo De Castro 25, Bajo C"/>
    <x v="0"/>
    <s v="Leganés"/>
    <s v=""/>
    <n v="634598343"/>
    <s v="ES7801826167910201524637"/>
    <s v="BBVAESMMXXX"/>
    <s v=""/>
    <s v="No"/>
    <x v="288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27"/>
    <n v="2"/>
    <x v="0"/>
    <x v="4"/>
    <x v="2"/>
  </r>
  <r>
    <n v="79788"/>
    <n v="45986994"/>
    <s v="52379765"/>
    <s v=""/>
    <s v=""/>
    <s v="José"/>
    <s v="Jiménez Calero"/>
    <x v="1"/>
    <d v="1973-01-24T00:00:00"/>
    <s v="pepopatriali@gmail.com"/>
    <s v="Calle Alcobendas 18"/>
    <x v="0"/>
    <s v="Leganés"/>
    <s v=""/>
    <n v="640354076"/>
    <s v="ES4101820861680201689201"/>
    <s v=""/>
    <s v="Jose Jimenez Calero"/>
    <s v="No"/>
    <x v="47"/>
    <s v=""/>
    <s v="GANAR MÚSCULO"/>
    <s v="LOCALIZACIÓN"/>
    <x v="0"/>
    <d v="2024-08-01T00:00:00"/>
    <d v="2024-12-31T00:00:00"/>
    <n v="5200"/>
    <s v="No"/>
    <n v="0"/>
    <s v="GANAR MÚSCULO"/>
    <s v="LOCALIZACIÓN"/>
    <d v="2024-12-31T00:00:00"/>
    <n v="52"/>
    <x v="1"/>
    <n v="78"/>
    <x v="4"/>
    <x v="1"/>
    <x v="1"/>
  </r>
  <r>
    <n v="79788"/>
    <n v="45988919"/>
    <s v="52090566"/>
    <s v=""/>
    <s v=""/>
    <s v="José"/>
    <s v="Rodríguez de Tembleque Díaz Pavón"/>
    <x v="1"/>
    <d v="1966-10-31T00:00:00"/>
    <s v="josert66@hotmail.com"/>
    <s v="Calle Móstoles 16 P01 A"/>
    <x v="0"/>
    <s v="Leganés"/>
    <s v=""/>
    <n v="639505679"/>
    <s v="ES6914650350281763696822"/>
    <s v="CAHMESMMXXX"/>
    <s v="José Rodríguez de Tembleque Díaz Pavón"/>
    <s v="No"/>
    <x v="401"/>
    <s v=""/>
    <s v="GANAR MÚSCULO"/>
    <s v="LOCALIZACIÓN"/>
    <x v="2"/>
    <d v="2024-06-01T00:00:00"/>
    <d v="2024-12-31T00:00:00"/>
    <n v="4900"/>
    <s v="No"/>
    <n v="0"/>
    <s v="GANAR MÚSCULO"/>
    <s v="LOCALIZACIÓN"/>
    <d v="2024-12-31T00:00:00"/>
    <n v="49"/>
    <x v="48"/>
    <n v="37"/>
    <x v="2"/>
    <x v="0"/>
    <x v="5"/>
  </r>
  <r>
    <n v="79788"/>
    <n v="49044715"/>
    <s v=""/>
    <s v=""/>
    <s v=""/>
    <s v="Jorge Ignacio"/>
    <s v="Moreno Nieto"/>
    <x v="1"/>
    <d v="2004-05-06T00:00:00"/>
    <s v="jorgealmidas@gmail.com"/>
    <s v="Calle De Majadahonda 9"/>
    <x v="0"/>
    <s v="Leganés"/>
    <s v=""/>
    <n v="697520021"/>
    <s v="ES3921002263420101154801"/>
    <s v="CAIXESBBXXX"/>
    <s v=""/>
    <s v="No"/>
    <x v="402"/>
    <s v=""/>
    <s v="GANAR MÚSCULO"/>
    <s v="AMIGOS O FAMILIA"/>
    <x v="3"/>
    <d v="2024-11-01T00:00:00"/>
    <d v="2024-12-31T00:00:00"/>
    <n v="3900"/>
    <s v="No"/>
    <n v="0"/>
    <s v="GANAR MÚSCULO"/>
    <s v="AMIGOS O FAMILIA"/>
    <d v="2024-12-31T00:00:00"/>
    <n v="39"/>
    <x v="10"/>
    <n v="2"/>
    <x v="2"/>
    <x v="4"/>
    <x v="2"/>
  </r>
  <r>
    <n v="79788"/>
    <n v="45988034"/>
    <s v="2741588"/>
    <s v=""/>
    <s v=""/>
    <s v="Jorge"/>
    <s v="Amaro Gómez"/>
    <x v="1"/>
    <d v="1995-04-05T00:00:00"/>
    <s v="jorge.amaro.gomez@gmail.com"/>
    <s v="Calle Igualdad 22"/>
    <x v="0"/>
    <s v="Leganés"/>
    <s v=""/>
    <n v="687781161"/>
    <s v="ES7300490390772811417971"/>
    <s v="BSCHESMMXXX"/>
    <s v="Jorge Amaro Gomez"/>
    <s v="No"/>
    <x v="403"/>
    <s v=""/>
    <s v="GANAR MÚSCULO"/>
    <s v="LOCALIZACIÓN"/>
    <x v="0"/>
    <d v="2024-02-01T00:00:00"/>
    <d v="2024-12-31T00:00:00"/>
    <n v="5200"/>
    <s v="No"/>
    <n v="0"/>
    <s v="GANAR MÚSCULO"/>
    <s v="LOCALIZACIÓN"/>
    <d v="2024-12-31T00:00:00"/>
    <n v="52"/>
    <x v="4"/>
    <n v="11"/>
    <x v="2"/>
    <x v="2"/>
    <x v="2"/>
  </r>
  <r>
    <n v="79788"/>
    <n v="48225270"/>
    <s v="1676269"/>
    <s v=""/>
    <s v=""/>
    <s v="Jorge"/>
    <s v="Arias Alonso"/>
    <x v="1"/>
    <d v="2008-07-18T00:00:00"/>
    <s v="jorgeariasalonso08@gmail.com"/>
    <s v="Calle Del Alcalde Pedro González González 11, p3, 3B"/>
    <x v="0"/>
    <s v="Leganés"/>
    <s v=""/>
    <n v="627873934"/>
    <s v="ES3820381751516000422152"/>
    <s v="CAIXESBBXXX"/>
    <s v=""/>
    <s v="No"/>
    <x v="86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17"/>
    <n v="3"/>
    <x v="1"/>
    <x v="9"/>
    <x v="2"/>
  </r>
  <r>
    <n v="79788"/>
    <n v="45987501"/>
    <s v="3193525"/>
    <s v=""/>
    <s v=""/>
    <s v="Jorge"/>
    <s v="Calvente Sam"/>
    <x v="1"/>
    <d v="2000-09-01T00:00:00"/>
    <s v="jorgecs010900@gmail.com"/>
    <s v="Calle Federica Montseny"/>
    <x v="5"/>
    <s v="Leganés"/>
    <s v=""/>
    <n v="640211821"/>
    <s v="ES9720382753616000135954"/>
    <s v="CAHMESMMXXX"/>
    <s v="Jorge Calvente Sam"/>
    <s v="No"/>
    <x v="404"/>
    <s v=""/>
    <s v="GANAR MÚSCULO"/>
    <s v="AMIGOS O FAMILIA"/>
    <x v="2"/>
    <d v="2020-02-01T00:00:00"/>
    <d v="2024-12-31T00:00:00"/>
    <n v="4900"/>
    <s v="No"/>
    <n v="0"/>
    <s v="GANAR MÚSCULO"/>
    <s v="AMIGOS O FAMILIA"/>
    <d v="2024-12-31T00:00:00"/>
    <n v="49"/>
    <x v="14"/>
    <n v="59"/>
    <x v="0"/>
    <x v="2"/>
    <x v="4"/>
  </r>
  <r>
    <n v="79788"/>
    <n v="45988675"/>
    <s v="53904168"/>
    <s v=""/>
    <s v=""/>
    <s v="Jorge"/>
    <s v="Delgado Solís"/>
    <x v="2"/>
    <d v="1999-07-20T00:00:00"/>
    <s v="joege.solis.delgado99@gmail.com"/>
    <s v="Calle Alcalde Pedro González González"/>
    <x v="0"/>
    <s v="Leganés"/>
    <s v=""/>
    <n v="601281572"/>
    <s v="ES3921006826800200020862"/>
    <s v="CAIXESBBXXX"/>
    <s v="Jorge Delgado Solís"/>
    <s v="No"/>
    <x v="405"/>
    <s v=""/>
    <s v=""/>
    <s v=""/>
    <x v="0"/>
    <d v="2022-06-01T00:00:00"/>
    <d v="2024-12-31T00:00:00"/>
    <n v="5200"/>
    <s v="No"/>
    <n v="0"/>
    <s v="DESCONOCIDA"/>
    <s v="DESCONOCIDA"/>
    <d v="2024-12-31T00:00:00"/>
    <n v="52"/>
    <x v="3"/>
    <n v="31"/>
    <x v="4"/>
    <x v="6"/>
    <x v="0"/>
  </r>
  <r>
    <n v="79788"/>
    <n v="45987959"/>
    <s v="53719097"/>
    <s v=""/>
    <s v=""/>
    <s v="Jorge"/>
    <s v="García Donante"/>
    <x v="1"/>
    <d v="1997-07-12T00:00:00"/>
    <s v="jgardonate@gmail.com"/>
    <s v="Calle Navalcarnero 18"/>
    <x v="0"/>
    <s v="Leganés"/>
    <s v=""/>
    <n v="622668348"/>
    <s v="ES5620858195860330095702"/>
    <s v="CAZRES2ZXXX"/>
    <s v="Jorge Garcia Donante"/>
    <s v="No"/>
    <x v="297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16"/>
    <n v="66"/>
    <x v="2"/>
    <x v="1"/>
    <x v="6"/>
  </r>
  <r>
    <n v="79788"/>
    <n v="45989350"/>
    <s v="53719874"/>
    <s v=""/>
    <s v=""/>
    <s v="Jorge"/>
    <s v="González Ramos"/>
    <x v="1"/>
    <d v="1995-06-05T00:00:00"/>
    <s v="jorgeglez.ramos5@gmail.com"/>
    <s v="Calle Clara Campoamor 16"/>
    <x v="0"/>
    <s v="Leganés"/>
    <s v=""/>
    <n v="648666584"/>
    <s v="ES5421006123911300058580"/>
    <s v="CAIXESBBXXX"/>
    <s v="Jorge Gonzalez Ramos"/>
    <s v="No"/>
    <x v="199"/>
    <s v=""/>
    <s v="GANAR MÚSCULO"/>
    <s v="AMIGOS O FAMILIA"/>
    <x v="2"/>
    <d v="2023-04-01T00:00:00"/>
    <d v="2024-12-31T00:00:00"/>
    <n v="4900"/>
    <s v="No"/>
    <n v="0"/>
    <s v="GANAR MÚSCULO"/>
    <s v="AMIGOS O FAMILIA"/>
    <d v="2024-12-31T00:00:00"/>
    <n v="49"/>
    <x v="4"/>
    <n v="21"/>
    <x v="3"/>
    <x v="10"/>
    <x v="3"/>
  </r>
  <r>
    <n v="79788"/>
    <n v="45987114"/>
    <s v="53904585"/>
    <s v=""/>
    <s v=""/>
    <s v="Jorge"/>
    <s v="Hernández Martín"/>
    <x v="1"/>
    <d v="2004-12-13T00:00:00"/>
    <s v="j2004hm@gmail.com"/>
    <s v="Calle Móstoles 26 4B"/>
    <x v="0"/>
    <s v="Leganés"/>
    <s v=""/>
    <n v="619614717"/>
    <s v="ES6421002214280200635158"/>
    <s v="CAIXESBBXXX"/>
    <s v="Jorge Hernandez Martin"/>
    <s v="No"/>
    <x v="406"/>
    <s v=""/>
    <s v="GANAR MÚSCULO"/>
    <s v="LOCALIZACIÓN"/>
    <x v="2"/>
    <d v="2023-11-01T00:00:00"/>
    <d v="2024-12-31T00:00:00"/>
    <n v="4900"/>
    <s v="No"/>
    <n v="0"/>
    <s v="GANAR MÚSCULO"/>
    <s v="LOCALIZACIÓN"/>
    <d v="2024-12-31T00:00:00"/>
    <n v="49"/>
    <x v="12"/>
    <n v="14"/>
    <x v="4"/>
    <x v="4"/>
    <x v="3"/>
  </r>
  <r>
    <n v="79788"/>
    <n v="45987399"/>
    <s v="45135035"/>
    <s v=""/>
    <s v=""/>
    <s v="Jorge"/>
    <s v="Izquierdo Izquierdo"/>
    <x v="1"/>
    <d v="2001-06-18T00:00:00"/>
    <s v="jorgeii1818@gmail.com"/>
    <s v="Calle Manzanares El Real 4"/>
    <x v="0"/>
    <s v="Leganés"/>
    <s v=""/>
    <n v="601286458"/>
    <s v="ES8300490801432490371393"/>
    <s v="BSCHESMMXXX"/>
    <s v="Judith Izquierdo Izquierdo"/>
    <s v="No"/>
    <x v="297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7"/>
    <n v="66"/>
    <x v="2"/>
    <x v="1"/>
    <x v="6"/>
  </r>
  <r>
    <n v="79788"/>
    <n v="49368111"/>
    <s v="53719566"/>
    <s v=""/>
    <s v=""/>
    <s v="Jorge"/>
    <s v="López Burgos"/>
    <x v="1"/>
    <d v="1994-08-21T00:00:00"/>
    <s v="jorgelopezburgos@hotmail.com"/>
    <s v="Calle Ribeiro 9, 2A"/>
    <x v="8"/>
    <s v="Leganés"/>
    <s v=""/>
    <n v="629790775"/>
    <s v="ES6400495951352316321376"/>
    <s v="BSCHESMMXXX"/>
    <s v=""/>
    <s v="No"/>
    <x v="187"/>
    <s v=""/>
    <s v="GANAR MÚSCULO"/>
    <s v="AMIGOS O FAMILIA"/>
    <x v="2"/>
    <d v="2024-12-01T00:00:00"/>
    <d v="2024-12-31T00:00:00"/>
    <n v="4900"/>
    <s v="No"/>
    <n v="0"/>
    <s v="GANAR MÚSCULO"/>
    <s v="AMIGOS O FAMILIA"/>
    <d v="2024-12-31T00:00:00"/>
    <n v="49"/>
    <x v="6"/>
    <n v="1"/>
    <x v="1"/>
    <x v="0"/>
    <x v="2"/>
  </r>
  <r>
    <n v="79788"/>
    <n v="45989325"/>
    <s v="53903318"/>
    <s v=""/>
    <s v=""/>
    <s v="Jorge"/>
    <s v="Mayo Peñalver"/>
    <x v="1"/>
    <d v="1999-10-07T00:00:00"/>
    <s v="jorge_panta4@hotmail.com"/>
    <s v="Calle Alcalá de Henares 8, P2, 3B"/>
    <x v="0"/>
    <s v="Leganés"/>
    <s v=""/>
    <n v="639939345"/>
    <s v="ES7920858195860330203734"/>
    <s v=""/>
    <s v="Jorge Mayo Peñalver"/>
    <s v="No"/>
    <x v="159"/>
    <s v=""/>
    <s v="GANAR MÚSCULO"/>
    <s v="LOCALIZACIÓN"/>
    <x v="2"/>
    <d v="2024-10-01T00:00:00"/>
    <d v="2024-12-31T00:00:00"/>
    <n v="4900"/>
    <s v="No"/>
    <n v="0"/>
    <s v="GANAR MÚSCULO"/>
    <s v="LOCALIZACIÓN"/>
    <d v="2024-12-31T00:00:00"/>
    <n v="49"/>
    <x v="3"/>
    <n v="78"/>
    <x v="3"/>
    <x v="1"/>
    <x v="1"/>
  </r>
  <r>
    <n v="79788"/>
    <n v="45989182"/>
    <s v="52378960"/>
    <s v=""/>
    <s v=""/>
    <s v="Jorge"/>
    <s v="Morais Lamela"/>
    <x v="1"/>
    <d v="1974-10-29T00:00:00"/>
    <s v="jmoraislamela@gmail.com"/>
    <s v="Calle Aranjuez 8 7 2C"/>
    <x v="0"/>
    <s v="Leganés"/>
    <s v=""/>
    <n v="627873850"/>
    <s v="ES0201820957150202139817"/>
    <s v="BBVAESMMXXX"/>
    <s v="Jorge Morais Lamela"/>
    <s v="No"/>
    <x v="407"/>
    <s v=""/>
    <s v="GANAR MÚSCULO"/>
    <s v="LOCALIZACIÓN"/>
    <x v="8"/>
    <d v="2023-05-01T00:00:00"/>
    <d v="2024-12-31T00:00:00"/>
    <n v="8200"/>
    <s v="No"/>
    <n v="0"/>
    <s v="GANAR MÚSCULO"/>
    <s v="LOCALIZACIÓN"/>
    <d v="2024-12-31T00:00:00"/>
    <n v="82"/>
    <x v="34"/>
    <n v="20"/>
    <x v="4"/>
    <x v="3"/>
    <x v="3"/>
  </r>
  <r>
    <n v="79788"/>
    <n v="45989103"/>
    <s v="53907776"/>
    <s v=""/>
    <s v=""/>
    <s v="Jorge"/>
    <s v="Robles Izquierdo"/>
    <x v="1"/>
    <d v="2000-08-23T00:00:00"/>
    <s v="jorge.roblesizquierdo@gmail.com"/>
    <s v="Calle Villa del Prado 8"/>
    <x v="0"/>
    <s v="Leganés"/>
    <s v=""/>
    <n v="608982513"/>
    <s v="ES9721006826851300094827"/>
    <s v="CAIXESBBXXX"/>
    <s v="Jorge Robles Izquierdo"/>
    <s v="No"/>
    <x v="408"/>
    <s v=""/>
    <s v="GANAR MÚSCULO"/>
    <s v="AMIGOS O FAMILIA"/>
    <x v="2"/>
    <d v="2018-11-01T00:00:00"/>
    <d v="2024-12-31T00:00:00"/>
    <n v="4900"/>
    <s v="No"/>
    <n v="0"/>
    <s v="GANAR MÚSCULO"/>
    <s v="AMIGOS O FAMILIA"/>
    <d v="2024-12-31T00:00:00"/>
    <n v="49"/>
    <x v="14"/>
    <n v="74"/>
    <x v="1"/>
    <x v="4"/>
    <x v="1"/>
  </r>
  <r>
    <n v="79788"/>
    <n v="45988621"/>
    <s v="53902301"/>
    <s v=""/>
    <s v=""/>
    <s v="Jorge"/>
    <s v="Rodríguez Lázaro"/>
    <x v="1"/>
    <d v="2002-07-05T00:00:00"/>
    <s v="jorgerodriguezlazaro10@gmail.com"/>
    <s v="Calle Manzanares El Real 46"/>
    <x v="0"/>
    <s v="Leganés"/>
    <s v=""/>
    <n v="693552651"/>
    <s v="ES6321001694350200301448"/>
    <s v=""/>
    <s v=""/>
    <s v="No"/>
    <x v="409"/>
    <s v=""/>
    <s v="GANAR MÚSCULO"/>
    <s v="LOCALIZACIÓN"/>
    <x v="0"/>
    <d v="2024-08-01T00:00:00"/>
    <d v="2024-12-31T00:00:00"/>
    <n v="5200"/>
    <s v="No"/>
    <n v="0"/>
    <s v="GANAR MÚSCULO"/>
    <s v="LOCALIZACIÓN"/>
    <d v="2024-12-31T00:00:00"/>
    <n v="52"/>
    <x v="27"/>
    <n v="62"/>
    <x v="4"/>
    <x v="4"/>
    <x v="6"/>
  </r>
  <r>
    <n v="79788"/>
    <n v="45989467"/>
    <s v="76124967"/>
    <s v=""/>
    <s v=""/>
    <s v="Jonathan"/>
    <s v="Díaz Martín"/>
    <x v="1"/>
    <d v="1985-06-20T00:00:00"/>
    <s v="jdm.1985@hotmail.com"/>
    <s v="Calle Batalla del Salado"/>
    <x v="0"/>
    <s v="Leganés"/>
    <s v=""/>
    <n v="679399260"/>
    <s v="ES5001827277150201536415"/>
    <s v="BBVAESMMXXX"/>
    <s v="Jonathan Diaz Martin"/>
    <s v="No"/>
    <x v="410"/>
    <s v=""/>
    <s v="GANAR MÚSCULO"/>
    <s v="LOCALIZACIÓN"/>
    <x v="2"/>
    <d v="2020-12-01T00:00:00"/>
    <d v="2024-12-31T00:00:00"/>
    <n v="4900"/>
    <s v="No"/>
    <n v="0"/>
    <s v="GANAR MÚSCULO"/>
    <s v="LOCALIZACIÓN"/>
    <d v="2024-12-31T00:00:00"/>
    <n v="49"/>
    <x v="46"/>
    <n v="49"/>
    <x v="4"/>
    <x v="0"/>
    <x v="4"/>
  </r>
  <r>
    <n v="79788"/>
    <n v="45987689"/>
    <s v="54400480"/>
    <s v=""/>
    <s v=""/>
    <s v="Joel"/>
    <s v="Carretero González"/>
    <x v="1"/>
    <d v="2006-05-12T00:00:00"/>
    <s v="carreterojoel125@gmail.com"/>
    <s v="Calle Alcobendas 5 2C"/>
    <x v="0"/>
    <s v="Leganés"/>
    <s v=""/>
    <n v="640175152"/>
    <s v="ES2620858195880330239704"/>
    <s v="CAZRES2ZXXX"/>
    <s v="Joel Carretero Gonzalez"/>
    <s v="No"/>
    <x v="162"/>
    <s v=""/>
    <s v="GANAR MÚSCULO"/>
    <s v="LOCALIZACIÓN"/>
    <x v="2"/>
    <d v="2023-09-01T00:00:00"/>
    <d v="2024-12-31T00:00:00"/>
    <n v="4900"/>
    <s v="No"/>
    <n v="0"/>
    <s v="GANAR MÚSCULO"/>
    <s v="LOCALIZACIÓN"/>
    <d v="2024-12-31T00:00:00"/>
    <n v="49"/>
    <x v="21"/>
    <n v="16"/>
    <x v="0"/>
    <x v="5"/>
    <x v="3"/>
  </r>
  <r>
    <n v="79788"/>
    <n v="45989821"/>
    <s v="8906330"/>
    <s v=""/>
    <s v=""/>
    <s v="Joel"/>
    <s v="García Cuadros Billy"/>
    <x v="2"/>
    <d v="1997-05-02T00:00:00"/>
    <s v="repetido_bjdjaa021822@gmail.com"/>
    <s v="Calle Torrejón de Ardoz 8"/>
    <x v="0"/>
    <s v="Leganés"/>
    <s v=""/>
    <n v="670892158"/>
    <s v="ES5700496610092216153428"/>
    <s v="BSCHESMMXXX"/>
    <s v="Joel Garcia Cuadros Billy"/>
    <s v="No"/>
    <x v="102"/>
    <s v=""/>
    <s v=""/>
    <s v=""/>
    <x v="2"/>
    <d v="2024-04-01T00:00:00"/>
    <d v="2024-12-31T00:00:00"/>
    <n v="4900"/>
    <s v="No"/>
    <n v="0"/>
    <s v="DESCONOCIDA"/>
    <s v="DESCONOCIDA"/>
    <d v="2024-12-31T00:00:00"/>
    <n v="49"/>
    <x v="16"/>
    <n v="9"/>
    <x v="3"/>
    <x v="10"/>
    <x v="2"/>
  </r>
  <r>
    <n v="79788"/>
    <n v="45986982"/>
    <s v="47072979"/>
    <s v=""/>
    <s v=""/>
    <s v="Joaquín"/>
    <s v="Jiménez Cebrián"/>
    <x v="1"/>
    <d v="1984-02-05T00:00:00"/>
    <s v="joaquinjimenezcebriam@gmail.com"/>
    <s v="Calle San Fernando de Henares 10 4 P03B"/>
    <x v="0"/>
    <s v="Leganés"/>
    <s v=""/>
    <n v="609543597"/>
    <s v="ES4620382753663000207054"/>
    <s v="CAHMESMMXXX"/>
    <s v="Joaquin Jimenez Cebrián"/>
    <s v="No"/>
    <x v="12"/>
    <s v=""/>
    <s v=""/>
    <s v=""/>
    <x v="2"/>
    <d v="2018-09-01T00:00:00"/>
    <d v="2024-12-31T00:00:00"/>
    <n v="4900"/>
    <s v="No"/>
    <n v="0"/>
    <s v="DESCONOCIDA"/>
    <s v="DESCONOCIDA"/>
    <d v="2024-12-31T00:00:00"/>
    <n v="49"/>
    <x v="32"/>
    <n v="76"/>
    <x v="4"/>
    <x v="5"/>
    <x v="1"/>
  </r>
  <r>
    <n v="79788"/>
    <n v="45988702"/>
    <s v="74940833"/>
    <s v=""/>
    <s v=""/>
    <s v="Jesús Samuel"/>
    <s v="Tirado Moreno"/>
    <x v="1"/>
    <d v="1989-07-27T00:00:00"/>
    <s v="jesus_tm89@hotmail.com"/>
    <s v="Calle Planeta Saturno 9 Port 2 8ºb"/>
    <x v="30"/>
    <s v="Parla"/>
    <s v=""/>
    <n v="679827224"/>
    <s v="ES3421003878800200160495"/>
    <s v="CAIXESBBXXX"/>
    <s v="Jesus Samuel Tirado Moreno"/>
    <s v="No"/>
    <x v="411"/>
    <s v=""/>
    <s v="GANAR MÚSCULO"/>
    <s v="LOCALIZACIÓN"/>
    <x v="0"/>
    <d v="2021-09-01T00:00:00"/>
    <d v="2024-12-31T00:00:00"/>
    <n v="5200"/>
    <s v="No"/>
    <n v="0"/>
    <s v="GANAR MÚSCULO"/>
    <s v="LOCALIZACIÓN"/>
    <d v="2024-12-31T00:00:00"/>
    <n v="52"/>
    <x v="8"/>
    <n v="40"/>
    <x v="3"/>
    <x v="5"/>
    <x v="5"/>
  </r>
  <r>
    <n v="79788"/>
    <n v="46831405"/>
    <s v="2909665"/>
    <s v=""/>
    <s v=""/>
    <s v="Jesús Daniel"/>
    <s v="Fernández Mora"/>
    <x v="1"/>
    <d v="1973-04-25T00:00:00"/>
    <s v="matiasgalisa@yahoo.es"/>
    <s v="Calle Torrelodones 5"/>
    <x v="0"/>
    <s v="Leganés"/>
    <s v=""/>
    <n v="618047741"/>
    <s v="ES9514650100991714077071"/>
    <s v=""/>
    <s v="Jesús Daniel Fernández Mora"/>
    <s v="No"/>
    <x v="311"/>
    <s v=""/>
    <s v="MANTENIMIENTO"/>
    <s v="LOCALIZACIÓN"/>
    <x v="0"/>
    <d v="2024-06-01T00:00:00"/>
    <d v="2024-12-31T00:00:00"/>
    <n v="5200"/>
    <s v="No"/>
    <n v="0"/>
    <s v="MANTENIMIENTO"/>
    <s v="LOCALIZACIÓN"/>
    <d v="2024-12-31T00:00:00"/>
    <n v="52"/>
    <x v="1"/>
    <n v="6"/>
    <x v="5"/>
    <x v="1"/>
    <x v="2"/>
  </r>
  <r>
    <n v="79788"/>
    <n v="45988902"/>
    <s v="5329793"/>
    <s v=""/>
    <s v=""/>
    <s v="Jesús Alberto"/>
    <s v="Camacho Payán"/>
    <x v="1"/>
    <d v="1990-08-22T00:00:00"/>
    <s v="alberto_com13@hotmail.es"/>
    <s v="Avenida Conde de Barcelona 7 1D"/>
    <x v="0"/>
    <s v="Leganés"/>
    <s v=""/>
    <n v="682672000"/>
    <s v="ES6921002947310200222105"/>
    <s v="CAIXESBBXXX"/>
    <s v="Jesus Alberto Camacho Payán"/>
    <s v="No"/>
    <x v="153"/>
    <s v=""/>
    <s v="GANAR MÚSCULO"/>
    <s v="REDES SOCIALES"/>
    <x v="0"/>
    <d v="2024-02-01T00:00:00"/>
    <d v="2024-12-31T00:00:00"/>
    <n v="5200"/>
    <s v="No"/>
    <n v="0"/>
    <s v="GANAR MÚSCULO"/>
    <s v="REDES SOCIALES"/>
    <d v="2024-12-31T00:00:00"/>
    <n v="52"/>
    <x v="18"/>
    <n v="11"/>
    <x v="4"/>
    <x v="2"/>
    <x v="2"/>
  </r>
  <r>
    <n v="79788"/>
    <n v="45989838"/>
    <s v="52128973"/>
    <s v=""/>
    <s v=""/>
    <s v="Jesús"/>
    <s v="Anaya Perales"/>
    <x v="1"/>
    <d v="1974-01-23T00:00:00"/>
    <s v="jesusanaya23e@gmail.com"/>
    <s v="Calle Del Alcalde Pedro González González 18"/>
    <x v="0"/>
    <s v="Leganés"/>
    <s v=""/>
    <n v="617291106"/>
    <s v="ES2600730100590761338293"/>
    <s v="OPENESMMXXX"/>
    <s v="Jesús Anaya Perales"/>
    <s v="No"/>
    <x v="412"/>
    <s v=""/>
    <s v="GANAR MÚSCULO"/>
    <s v="LOCALIZACIÓN"/>
    <x v="0"/>
    <d v="2022-09-01T00:00:00"/>
    <d v="2024-12-31T00:00:00"/>
    <n v="5200"/>
    <s v="No"/>
    <n v="0"/>
    <s v="GANAR MÚSCULO"/>
    <s v="LOCALIZACIÓN"/>
    <d v="2024-12-31T00:00:00"/>
    <n v="52"/>
    <x v="34"/>
    <n v="28"/>
    <x v="2"/>
    <x v="5"/>
    <x v="0"/>
  </r>
  <r>
    <n v="79788"/>
    <n v="45988921"/>
    <s v="9206398"/>
    <s v=""/>
    <s v=""/>
    <s v="Jesús"/>
    <s v="Cidoncha Moreno"/>
    <x v="1"/>
    <d v="1982-04-15T00:00:00"/>
    <s v="jezux_cidoncha@hotmail.com"/>
    <s v="Calle Villanueva De la Cañada 23"/>
    <x v="0"/>
    <s v="Leganés"/>
    <s v=""/>
    <n v="646063816"/>
    <s v="ES1500492013532314009371"/>
    <s v="BSCHESMMXXX"/>
    <s v="Jesus Cidoncha Moreno"/>
    <s v="No"/>
    <x v="413"/>
    <s v=""/>
    <s v="GANAR MÚSCULO"/>
    <s v="LOCALIZACIÓN"/>
    <x v="2"/>
    <d v="2023-02-01T00:00:00"/>
    <d v="2024-12-31T00:00:00"/>
    <n v="4900"/>
    <s v="No"/>
    <n v="0"/>
    <s v="GANAR MÚSCULO"/>
    <s v="LOCALIZACIÓN"/>
    <d v="2024-12-31T00:00:00"/>
    <n v="49"/>
    <x v="0"/>
    <n v="22"/>
    <x v="0"/>
    <x v="8"/>
    <x v="3"/>
  </r>
  <r>
    <n v="79788"/>
    <n v="45989705"/>
    <s v="53907628"/>
    <s v=""/>
    <s v=""/>
    <s v="Jesús"/>
    <s v="García Buendía"/>
    <x v="1"/>
    <d v="1997-01-26T00:00:00"/>
    <s v="jesus97gb@gmail.com"/>
    <s v="Calle Pozuelo de Alarcón 22"/>
    <x v="0"/>
    <s v="Leganés"/>
    <s v=""/>
    <n v="608477281"/>
    <s v="ES9820382925083001020107"/>
    <s v="CAHMESMMXXX"/>
    <s v="Maria Del Pilar Buendia Nieto"/>
    <s v="No"/>
    <x v="414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16"/>
    <n v="52"/>
    <x v="3"/>
    <x v="5"/>
    <x v="4"/>
  </r>
  <r>
    <n v="79788"/>
    <n v="49422016"/>
    <s v="52124784"/>
    <s v=""/>
    <s v=""/>
    <s v="Jesús"/>
    <s v="Huelmo Barrientos"/>
    <x v="1"/>
    <d v="1971-05-11T00:00:00"/>
    <s v="huelsus.71@gmail.com"/>
    <s v="Calle De Méjico 38, 3A"/>
    <x v="0"/>
    <s v="Leganés"/>
    <s v=""/>
    <n v="605184799"/>
    <s v="ES4801821641650200003744"/>
    <s v="BBVAESMMXXX"/>
    <s v=""/>
    <s v="No"/>
    <x v="415"/>
    <s v=""/>
    <s v="GANAR MÚSCULO"/>
    <s v="AMIGOS O FAMILIA"/>
    <x v="2"/>
    <d v="2024-12-01T00:00:00"/>
    <d v="2024-12-31T00:00:00"/>
    <n v="4900"/>
    <s v="No"/>
    <n v="0"/>
    <s v="GANAR MÚSCULO"/>
    <s v="AMIGOS O FAMILIA"/>
    <d v="2024-12-31T00:00:00"/>
    <n v="49"/>
    <x v="2"/>
    <n v="1"/>
    <x v="0"/>
    <x v="0"/>
    <x v="2"/>
  </r>
  <r>
    <n v="79788"/>
    <n v="45988735"/>
    <s v="52094779"/>
    <s v=""/>
    <s v=""/>
    <s v="Jesús"/>
    <s v="Martín López"/>
    <x v="1"/>
    <d v="1968-02-16T00:00:00"/>
    <s v="jesus.martin2236@gmail.com"/>
    <s v="Calle Navalcarnero 9"/>
    <x v="0"/>
    <s v="Leganés"/>
    <s v=""/>
    <n v="630901169"/>
    <s v="ES6920858028730330377801"/>
    <s v="CAZRES2ZXXX"/>
    <s v="Jesus Martin Lopez"/>
    <s v="No"/>
    <x v="91"/>
    <s v=""/>
    <s v="MANTENIMIENTO"/>
    <s v="LOCALIZACIÓN"/>
    <x v="2"/>
    <d v="2023-06-01T00:00:00"/>
    <d v="2024-12-31T00:00:00"/>
    <n v="4900"/>
    <s v="No"/>
    <n v="0"/>
    <s v="MANTENIMIENTO"/>
    <s v="LOCALIZACIÓN"/>
    <d v="2024-12-31T00:00:00"/>
    <n v="49"/>
    <x v="36"/>
    <n v="19"/>
    <x v="0"/>
    <x v="6"/>
    <x v="3"/>
  </r>
  <r>
    <n v="79788"/>
    <n v="46766478"/>
    <s v="3105755"/>
    <s v=""/>
    <s v=""/>
    <s v="Jesús"/>
    <s v="Mata Fuentes"/>
    <x v="1"/>
    <d v="1971-04-24T00:00:00"/>
    <s v="saralunae@hotmail.com"/>
    <s v="Calle Alcalde Saturnino Del Yerro 21"/>
    <x v="0"/>
    <s v="Leganés"/>
    <s v=""/>
    <n v="669313681"/>
    <s v="ES2601826167990208509084"/>
    <s v="BBVAESMMXXX"/>
    <s v="Jesús Mata Fuentes"/>
    <s v="No"/>
    <x v="416"/>
    <s v=""/>
    <s v="MANTENIMIENTO"/>
    <s v="LOCALIZACIÓN"/>
    <x v="0"/>
    <d v="2024-06-01T00:00:00"/>
    <d v="2024-12-31T00:00:00"/>
    <n v="5200"/>
    <s v="No"/>
    <n v="0"/>
    <s v="MANTENIMIENTO"/>
    <s v="LOCALIZACIÓN"/>
    <d v="2024-12-31T00:00:00"/>
    <n v="52"/>
    <x v="2"/>
    <n v="7"/>
    <x v="2"/>
    <x v="6"/>
    <x v="2"/>
  </r>
  <r>
    <n v="79788"/>
    <n v="45986948"/>
    <s v="53907398"/>
    <s v=""/>
    <s v=""/>
    <s v="Jesús"/>
    <s v="Mayo García"/>
    <x v="1"/>
    <d v="2006-07-05T00:00:00"/>
    <s v="promanxo06@gmail.com"/>
    <s v="Calle Majadahonda 7"/>
    <x v="0"/>
    <s v="Leganés"/>
    <s v=""/>
    <n v="670094516"/>
    <s v="ES9801286009310100001387"/>
    <s v="BKBKESMMXXX"/>
    <s v="Jesus Mayo Garcia"/>
    <s v="No"/>
    <x v="171"/>
    <s v=""/>
    <s v="GANAR MÚSCULO"/>
    <s v="AMIGOS O FAMILIA"/>
    <x v="3"/>
    <d v="2023-10-01T00:00:00"/>
    <d v="2024-12-31T00:00:00"/>
    <n v="3900"/>
    <s v="No"/>
    <n v="0"/>
    <s v="GANAR MÚSCULO"/>
    <s v="AMIGOS O FAMILIA"/>
    <d v="2024-12-31T00:00:00"/>
    <n v="39"/>
    <x v="21"/>
    <n v="15"/>
    <x v="1"/>
    <x v="9"/>
    <x v="3"/>
  </r>
  <r>
    <n v="79788"/>
    <n v="45989262"/>
    <s v="53457784"/>
    <s v=""/>
    <s v=""/>
    <s v="Jesús"/>
    <s v="Moreno Calvo"/>
    <x v="1"/>
    <d v="1988-04-24T00:00:00"/>
    <s v="jesusmorenocalvo@gmail.com"/>
    <s v="Avenida los Pinos 7 Bajo D"/>
    <x v="0"/>
    <s v="Leganés"/>
    <s v=""/>
    <n v="655007980"/>
    <s v="ES1921003703081300104640"/>
    <s v="CAIXESBBXXX"/>
    <s v="Jesus Moreno Calvo"/>
    <s v="No"/>
    <x v="33"/>
    <s v=""/>
    <s v="GANAR MÚSCULO"/>
    <s v="AMIGOS O FAMILIA"/>
    <x v="0"/>
    <d v="2024-02-01T00:00:00"/>
    <d v="2024-12-31T00:00:00"/>
    <n v="5200"/>
    <s v="No"/>
    <n v="0"/>
    <s v="GANAR MÚSCULO"/>
    <s v="AMIGOS O FAMILIA"/>
    <d v="2024-12-31T00:00:00"/>
    <n v="52"/>
    <x v="31"/>
    <n v="11"/>
    <x v="4"/>
    <x v="2"/>
    <x v="2"/>
  </r>
  <r>
    <n v="79788"/>
    <n v="45987751"/>
    <s v="54035063"/>
    <s v=""/>
    <s v=""/>
    <s v="Jesús"/>
    <s v="Rivera Polo"/>
    <x v="1"/>
    <d v="2002-09-01T00:00:00"/>
    <s v="jesusriverapolo@gmail.com"/>
    <s v="Calle Francisco Largo Caballero 96"/>
    <x v="0"/>
    <s v="Leganés"/>
    <s v=""/>
    <n v="609820850"/>
    <s v="ES7120382420113001985820"/>
    <s v="CAHMESMMXXX"/>
    <s v="Jesus Rivera Polo"/>
    <s v="No"/>
    <x v="246"/>
    <s v=""/>
    <s v="GANAR MÚSCULO"/>
    <s v="AMIGOS O FAMILIA"/>
    <x v="2"/>
    <d v="2023-06-01T00:00:00"/>
    <d v="2024-12-31T00:00:00"/>
    <n v="4900"/>
    <s v="No"/>
    <n v="0"/>
    <s v="GANAR MÚSCULO"/>
    <s v="AMIGOS O FAMILIA"/>
    <d v="2024-12-31T00:00:00"/>
    <n v="49"/>
    <x v="27"/>
    <n v="18"/>
    <x v="3"/>
    <x v="1"/>
    <x v="3"/>
  </r>
  <r>
    <n v="79788"/>
    <n v="45988026"/>
    <s v="50224029"/>
    <s v=""/>
    <s v=""/>
    <s v="Jessica"/>
    <s v="Sereno Gómez"/>
    <x v="0"/>
    <d v="1985-06-28T00:00:00"/>
    <s v="yacari_18@hotmail.com"/>
    <s v="Calle Móstoles 14"/>
    <x v="0"/>
    <s v="Madrid"/>
    <s v=""/>
    <n v="606220793"/>
    <s v="ES0400810174890001627665"/>
    <s v="BSABESBBXXX"/>
    <s v="Jessica Sereno Gomez"/>
    <s v="No"/>
    <x v="417"/>
    <s v=""/>
    <s v="MANTENIMIENTO"/>
    <s v="LOCALIZACIÓN"/>
    <x v="0"/>
    <d v="2024-06-01T00:00:00"/>
    <d v="2024-12-31T00:00:00"/>
    <n v="5200"/>
    <s v="No"/>
    <n v="0"/>
    <s v="MANTENIMIENTO"/>
    <s v="LOCALIZACIÓN"/>
    <d v="2024-12-31T00:00:00"/>
    <n v="52"/>
    <x v="46"/>
    <n v="23"/>
    <x v="3"/>
    <x v="2"/>
    <x v="3"/>
  </r>
  <r>
    <n v="79788"/>
    <n v="45989403"/>
    <s v="52370581"/>
    <s v=""/>
    <s v=""/>
    <s v="Javier"/>
    <s v="Blas Fernández"/>
    <x v="1"/>
    <d v="1972-01-27T00:00:00"/>
    <s v="javierblasfer10@gmail.com"/>
    <s v="Calle Collado Villalba 2"/>
    <x v="0"/>
    <s v="Leganés"/>
    <s v=""/>
    <n v="690697725"/>
    <s v="ES3300750242970600516952"/>
    <s v="POPUESMMXXX"/>
    <s v="Javier Blas Fernandez"/>
    <s v="No"/>
    <x v="418"/>
    <s v=""/>
    <s v="MANTENIMIENTO"/>
    <s v="LOCALIZACIÓN"/>
    <x v="0"/>
    <d v="2019-04-01T00:00:00"/>
    <d v="2024-12-31T00:00:00"/>
    <n v="5200"/>
    <s v="No"/>
    <n v="0"/>
    <s v="MANTENIMIENTO"/>
    <s v="LOCALIZACIÓN"/>
    <d v="2024-12-31T00:00:00"/>
    <n v="52"/>
    <x v="40"/>
    <n v="69"/>
    <x v="4"/>
    <x v="10"/>
    <x v="6"/>
  </r>
  <r>
    <n v="79788"/>
    <n v="45987539"/>
    <s v="53903011"/>
    <s v=""/>
    <s v=""/>
    <s v="Javier"/>
    <s v="Blázquez Ramírez"/>
    <x v="1"/>
    <d v="2001-11-28T00:00:00"/>
    <s v="jblazquezr1@gmail.com"/>
    <s v="Calle San Lorenzo de El Escorial 12"/>
    <x v="0"/>
    <s v="Leganés"/>
    <s v=""/>
    <n v="686344773"/>
    <s v="ES0900494481582910017958"/>
    <s v="BSCHESMMXXX"/>
    <s v="Javier Blázquez Ramírez"/>
    <s v="No"/>
    <x v="419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7"/>
    <n v="66"/>
    <x v="4"/>
    <x v="1"/>
    <x v="6"/>
  </r>
  <r>
    <n v="79788"/>
    <n v="45987950"/>
    <s v="49586188"/>
    <s v=""/>
    <s v=""/>
    <s v="Javier"/>
    <s v="Carballo Hernández"/>
    <x v="1"/>
    <d v="2008-05-29T00:00:00"/>
    <s v="jcarballo2008@gmail.com"/>
    <s v="Calle Navalcarnero 64"/>
    <x v="0"/>
    <s v="Leganés"/>
    <s v=""/>
    <n v="682881108"/>
    <s v="ES7021001237960100001261"/>
    <s v="CAIXESBBXXX"/>
    <s v="Yolanda Hernandez Gonzalez"/>
    <s v="No"/>
    <x v="60"/>
    <s v=""/>
    <s v="MANTENIMIENTO"/>
    <s v="AMIGOS O FAMILIA"/>
    <x v="3"/>
    <d v="2024-09-01T00:00:00"/>
    <d v="2024-12-31T00:00:00"/>
    <n v="3900"/>
    <s v="No"/>
    <n v="0"/>
    <s v="MANTENIMIENTO"/>
    <s v="AMIGOS O FAMILIA"/>
    <d v="2024-12-31T00:00:00"/>
    <n v="39"/>
    <x v="17"/>
    <n v="15"/>
    <x v="4"/>
    <x v="9"/>
    <x v="3"/>
  </r>
  <r>
    <n v="79788"/>
    <n v="47344499"/>
    <s v="49453291W"/>
    <s v=""/>
    <s v=""/>
    <s v="Javier"/>
    <s v="Díaz Maroto"/>
    <x v="1"/>
    <d v="2006-06-30T00:00:00"/>
    <s v="javierdiazmaroto30@gmail.com"/>
    <s v="Calle Del Alcalde Alfredo de Castro 25, BAJO C"/>
    <x v="0"/>
    <s v="Leganés"/>
    <s v=""/>
    <n v="644739781"/>
    <s v="ES9401826167960201522358"/>
    <s v="BBVAESMMXXX"/>
    <s v=""/>
    <s v="No"/>
    <x v="319"/>
    <s v=""/>
    <s v="GANAR MÚSCULO"/>
    <s v="AMIGOS O FAMILIA"/>
    <x v="2"/>
    <d v="2024-08-01T00:00:00"/>
    <d v="2024-12-31T00:00:00"/>
    <n v="4900"/>
    <s v="No"/>
    <n v="0"/>
    <s v="GANAR MÚSCULO"/>
    <s v="AMIGOS O FAMILIA"/>
    <d v="2024-12-31T00:00:00"/>
    <n v="49"/>
    <x v="21"/>
    <n v="5"/>
    <x v="1"/>
    <x v="11"/>
    <x v="2"/>
  </r>
  <r>
    <n v="79788"/>
    <n v="45988500"/>
    <s v="47318990"/>
    <s v=""/>
    <s v=""/>
    <s v="Javier"/>
    <s v="Gallardo Gallardo"/>
    <x v="1"/>
    <d v="1998-03-04T00:00:00"/>
    <s v="javier04gallardo@gmail.com"/>
    <s v="Calle Laguna Negra 9"/>
    <x v="17"/>
    <s v="Getafe"/>
    <s v=""/>
    <n v="675894257"/>
    <s v="ES5901822786360201620385"/>
    <s v="INGDESMM"/>
    <s v="Javier Gallardo Gallardo"/>
    <s v="No"/>
    <x v="355"/>
    <s v=""/>
    <s v="GANAR MÚSCULO"/>
    <s v="BÚSQUEDA POR INTERNET"/>
    <x v="2"/>
    <d v="2023-01-01T00:00:00"/>
    <d v="2024-12-31T00:00:00"/>
    <n v="4900"/>
    <s v="No"/>
    <n v="0"/>
    <s v="GANAR MÚSCULO"/>
    <s v="BÚSQUEDA POR INTERNET"/>
    <d v="2024-12-31T00:00:00"/>
    <n v="49"/>
    <x v="20"/>
    <n v="24"/>
    <x v="2"/>
    <x v="7"/>
    <x v="0"/>
  </r>
  <r>
    <n v="79788"/>
    <n v="47954554"/>
    <s v="54033223"/>
    <s v=""/>
    <s v=""/>
    <s v="Javier"/>
    <s v="García Lagar"/>
    <x v="1"/>
    <d v="2007-09-09T00:00:00"/>
    <s v="javi.garcia.9907@gmail.com"/>
    <s v="Calle Del Alcalde Alfredo de Castro 27"/>
    <x v="0"/>
    <s v="Leganés"/>
    <s v=""/>
    <n v="722545665"/>
    <s v="ES3101826167910208518310"/>
    <s v="BBVAESMMXXX"/>
    <s v="Francisco Javier García"/>
    <s v="No"/>
    <x v="370"/>
    <s v=""/>
    <s v="GANAR MÚSCULO"/>
    <s v="AMIGOS O FAMILIA"/>
    <x v="0"/>
    <d v="2024-09-01T00:00:00"/>
    <d v="2024-12-31T00:00:00"/>
    <n v="5200"/>
    <s v="No"/>
    <n v="0"/>
    <s v="GANAR MÚSCULO"/>
    <s v="AMIGOS O FAMILIA"/>
    <d v="2024-12-31T00:00:00"/>
    <n v="52"/>
    <x v="15"/>
    <n v="4"/>
    <x v="2"/>
    <x v="5"/>
    <x v="2"/>
  </r>
  <r>
    <n v="79788"/>
    <n v="45987383"/>
    <s v="2583887"/>
    <s v=""/>
    <s v=""/>
    <s v="Javier"/>
    <s v="Garrido Ribas"/>
    <x v="1"/>
    <d v="1996-09-24T00:00:00"/>
    <s v="newstagebarbershop@gmail.com"/>
    <s v="Calle Portugal 24"/>
    <x v="31"/>
    <s v="Fuenlabrada"/>
    <s v=""/>
    <n v="695506663"/>
    <s v="ES1221005686200100042375"/>
    <s v="CAIXESBBXXX"/>
    <s v="Javier Garrido Ribas"/>
    <s v="No"/>
    <x v="420"/>
    <s v=""/>
    <s v="GANAR MÚSCULO"/>
    <s v="AMIGOS O FAMILIA"/>
    <x v="0"/>
    <d v="2022-11-01T00:00:00"/>
    <d v="2024-12-31T00:00:00"/>
    <n v="5200"/>
    <s v="No"/>
    <n v="0"/>
    <s v="GANAR MÚSCULO"/>
    <s v="AMIGOS O FAMILIA"/>
    <d v="2024-12-31T00:00:00"/>
    <n v="52"/>
    <x v="29"/>
    <n v="26"/>
    <x v="4"/>
    <x v="4"/>
    <x v="0"/>
  </r>
  <r>
    <n v="79788"/>
    <n v="49485946"/>
    <s v="58430920"/>
    <s v=""/>
    <s v=""/>
    <s v="Javier"/>
    <s v="González Ruiz"/>
    <x v="1"/>
    <d v="2002-10-18T00:00:00"/>
    <s v="astujavier@gmail.com"/>
    <s v="Calle Móstoles 24, 1A"/>
    <x v="0"/>
    <s v="Leganés"/>
    <s v=""/>
    <n v="601239057"/>
    <s v="ES6121006826810200065619"/>
    <s v=""/>
    <s v=""/>
    <s v="No"/>
    <x v="421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27"/>
    <n v="1"/>
    <x v="4"/>
    <x v="0"/>
    <x v="2"/>
  </r>
  <r>
    <n v="79788"/>
    <n v="45988866"/>
    <s v="54524806"/>
    <s v=""/>
    <s v=""/>
    <s v="Javier"/>
    <s v="Hernangómez Martín"/>
    <x v="1"/>
    <d v="2005-06-04T00:00:00"/>
    <s v="javihm05@gmail.com"/>
    <s v="Calle Alcalde Saturnino del Yerro Alonso 32 P03 B"/>
    <x v="0"/>
    <s v="Leganés"/>
    <s v=""/>
    <n v="611432794"/>
    <s v="ES7814650100911749396730"/>
    <s v="INGDESMMXXX"/>
    <s v="Francisco Javier Hernangomez"/>
    <s v="No"/>
    <x v="422"/>
    <s v=""/>
    <s v="GANAR MÚSCULO"/>
    <s v="AMIGOS O FAMILIA"/>
    <x v="0"/>
    <d v="2022-09-01T00:00:00"/>
    <d v="2024-12-31T00:00:00"/>
    <n v="5200"/>
    <s v="No"/>
    <n v="0"/>
    <s v="GANAR MÚSCULO"/>
    <s v="AMIGOS O FAMILIA"/>
    <d v="2024-12-31T00:00:00"/>
    <n v="52"/>
    <x v="12"/>
    <n v="27"/>
    <x v="3"/>
    <x v="9"/>
    <x v="0"/>
  </r>
  <r>
    <n v="79788"/>
    <n v="45987921"/>
    <s v="53908915"/>
    <s v=""/>
    <s v=""/>
    <s v="Javier"/>
    <s v="López Trillo"/>
    <x v="1"/>
    <d v="1998-03-30T00:00:00"/>
    <s v="javierlt3@gmail.com"/>
    <s v="Calle Pozuelo de Alarcón 29"/>
    <x v="0"/>
    <s v="Leganés"/>
    <s v=""/>
    <n v="680173291"/>
    <s v="ES1601829465610208426057"/>
    <s v="BBVAESMMXXX"/>
    <s v="Javier Lopez Trillo"/>
    <s v="No"/>
    <x v="224"/>
    <s v=""/>
    <s v=""/>
    <s v=""/>
    <x v="2"/>
    <d v="2021-10-01T00:00:00"/>
    <d v="2024-12-31T00:00:00"/>
    <n v="4900"/>
    <s v="No"/>
    <n v="0"/>
    <s v="DESCONOCIDA"/>
    <s v="DESCONOCIDA"/>
    <d v="2024-12-31T00:00:00"/>
    <n v="49"/>
    <x v="20"/>
    <n v="39"/>
    <x v="2"/>
    <x v="9"/>
    <x v="5"/>
  </r>
  <r>
    <n v="79788"/>
    <n v="45987027"/>
    <s v="53037320"/>
    <s v=""/>
    <s v=""/>
    <s v="Javier"/>
    <s v="Moreno Bernalte"/>
    <x v="1"/>
    <d v="1974-05-02T00:00:00"/>
    <s v="javiercecilia11@gmail.com"/>
    <s v="Calle Alcalá de Henares 10 2"/>
    <x v="0"/>
    <s v="Leganés"/>
    <s v=""/>
    <n v="630718552"/>
    <s v="ES8920382753663000385924"/>
    <s v="CAHMESMMXXX"/>
    <s v="Javier Moreno Bernalte"/>
    <s v="No"/>
    <x v="423"/>
    <s v=""/>
    <s v=""/>
    <s v=""/>
    <x v="2"/>
    <d v="2019-06-01T00:00:00"/>
    <d v="2024-12-31T00:00:00"/>
    <n v="4900"/>
    <s v="No"/>
    <n v="0"/>
    <s v="DESCONOCIDA"/>
    <s v="DESCONOCIDA"/>
    <d v="2024-12-31T00:00:00"/>
    <n v="49"/>
    <x v="34"/>
    <n v="67"/>
    <x v="1"/>
    <x v="6"/>
    <x v="6"/>
  </r>
  <r>
    <n v="79788"/>
    <n v="45989614"/>
    <s v="53907626"/>
    <s v=""/>
    <s v=""/>
    <s v="Javier"/>
    <s v="Motos García"/>
    <x v="1"/>
    <d v="2002-04-22T00:00:00"/>
    <s v="javiermotosgca@gmail.com"/>
    <s v="Calle Valdemoro"/>
    <x v="0"/>
    <s v="Fuenlabrada"/>
    <s v=""/>
    <n v="644933268"/>
    <s v="ES0921002372010200142243"/>
    <s v="CAIXESBBXXX"/>
    <s v="Javier Motos Garcia"/>
    <s v="No"/>
    <x v="424"/>
    <s v=""/>
    <s v="GANAR MÚSCULO"/>
    <s v="AMIGOS O FAMILIA"/>
    <x v="0"/>
    <d v="2020-03-01T00:00:00"/>
    <d v="2024-12-31T00:00:00"/>
    <n v="5200"/>
    <s v="No"/>
    <n v="0"/>
    <s v="GANAR MÚSCULO"/>
    <s v="AMIGOS O FAMILIA"/>
    <d v="2024-12-31T00:00:00"/>
    <n v="52"/>
    <x v="27"/>
    <n v="58"/>
    <x v="1"/>
    <x v="8"/>
    <x v="4"/>
  </r>
  <r>
    <n v="79788"/>
    <n v="45988115"/>
    <s v="53717632"/>
    <s v=""/>
    <s v=""/>
    <s v="Javier"/>
    <s v="Navarro Sánchez"/>
    <x v="1"/>
    <d v="1997-06-05T00:00:00"/>
    <s v="j.n.schez@gmail.com"/>
    <s v="Calle Sagasta 13"/>
    <x v="0"/>
    <s v="Leganés"/>
    <s v=""/>
    <n v="676335771"/>
    <s v="ES5220382753606000076382"/>
    <s v="CAHMESMMXXX"/>
    <s v="Javier  Navarro Sanchez"/>
    <s v="No"/>
    <x v="305"/>
    <s v=""/>
    <s v="GANAR MÚSCULO"/>
    <s v="AMIGOS O FAMILIA"/>
    <x v="2"/>
    <d v="2018-08-01T00:00:00"/>
    <d v="2024-12-31T00:00:00"/>
    <n v="4900"/>
    <s v="No"/>
    <n v="0"/>
    <s v="GANAR MÚSCULO"/>
    <s v="AMIGOS O FAMILIA"/>
    <d v="2024-12-31T00:00:00"/>
    <n v="49"/>
    <x v="16"/>
    <n v="76"/>
    <x v="0"/>
    <x v="5"/>
    <x v="1"/>
  </r>
  <r>
    <n v="79788"/>
    <n v="45988110"/>
    <s v="49159209"/>
    <s v=""/>
    <s v=""/>
    <s v="Javier"/>
    <s v="Pereda Nieto"/>
    <x v="1"/>
    <d v="2003-03-05T00:00:00"/>
    <s v="javier.pereda.nieto@barrioloranca.com"/>
    <s v="Calle Geranio"/>
    <x v="32"/>
    <s v="Moraleja de Enmedio"/>
    <s v=""/>
    <n v="620970808"/>
    <s v="ES5700493548192114025552"/>
    <s v="BSCHESMMXXX"/>
    <s v="Jose Luis Pereda De Paz"/>
    <s v="No"/>
    <x v="425"/>
    <s v=""/>
    <s v="SALUD"/>
    <s v="LOCALIZACIÓN"/>
    <x v="2"/>
    <d v="2021-12-01T00:00:00"/>
    <d v="2024-12-31T00:00:00"/>
    <n v="4900"/>
    <s v="No"/>
    <n v="0"/>
    <s v="SALUD"/>
    <s v="LOCALIZACIÓN"/>
    <d v="2024-12-31T00:00:00"/>
    <n v="49"/>
    <x v="37"/>
    <n v="37"/>
    <x v="0"/>
    <x v="0"/>
    <x v="5"/>
  </r>
  <r>
    <n v="79788"/>
    <n v="45987412"/>
    <s v="53446477"/>
    <s v=""/>
    <s v=""/>
    <s v="Javier"/>
    <s v="Robles Cabañas"/>
    <x v="1"/>
    <d v="1984-03-31T00:00:00"/>
    <s v="aquiles14_88@hotmail.com"/>
    <s v="Calle Libertad 89 Bloque 8 4C"/>
    <x v="33"/>
    <s v="Valdemoro"/>
    <s v=""/>
    <n v="608339533"/>
    <s v="ES8721006173511300263183"/>
    <s v="CAIXESBBXXX"/>
    <s v="Javier Robles Cabañas"/>
    <s v="No"/>
    <x v="426"/>
    <s v=""/>
    <s v="MANTENIMIENTO"/>
    <s v="AMIGOS O FAMILIA"/>
    <x v="0"/>
    <d v="2022-01-01T00:00:00"/>
    <d v="2024-12-31T00:00:00"/>
    <n v="5200"/>
    <s v="No"/>
    <n v="0"/>
    <s v="MANTENIMIENTO"/>
    <s v="AMIGOS O FAMILIA"/>
    <d v="2024-12-31T00:00:00"/>
    <n v="52"/>
    <x v="32"/>
    <n v="36"/>
    <x v="4"/>
    <x v="7"/>
    <x v="5"/>
  </r>
  <r>
    <n v="79788"/>
    <n v="45987198"/>
    <s v="53907338"/>
    <s v=""/>
    <s v=""/>
    <s v="Javier"/>
    <s v="Rodríguez Población"/>
    <x v="1"/>
    <d v="2004-08-03T00:00:00"/>
    <s v="javiirodriz04@gmail.com"/>
    <s v="Calle Mejorada del Campo 12"/>
    <x v="0"/>
    <s v="Leganés"/>
    <s v=""/>
    <n v="644442671"/>
    <s v="ES4600494481562010011038"/>
    <s v="BSCHESMMXXX"/>
    <s v="Alonso Rubinos Gonzalez"/>
    <s v="No"/>
    <x v="427"/>
    <s v=""/>
    <s v="GANAR MÚSCULO"/>
    <s v="LOCALIZACIÓN"/>
    <x v="2"/>
    <d v="2024-06-01T00:00:00"/>
    <d v="2024-12-31T00:00:00"/>
    <n v="4900"/>
    <s v="No"/>
    <n v="0"/>
    <s v="GANAR MÚSCULO"/>
    <s v="LOCALIZACIÓN"/>
    <d v="2024-12-31T00:00:00"/>
    <n v="49"/>
    <x v="10"/>
    <n v="30"/>
    <x v="3"/>
    <x v="1"/>
    <x v="0"/>
  </r>
  <r>
    <n v="79788"/>
    <n v="45988060"/>
    <s v="51160608"/>
    <s v=""/>
    <s v=""/>
    <s v="Javier"/>
    <s v="Rodríguez San José"/>
    <x v="1"/>
    <d v="2003-04-12T00:00:00"/>
    <s v="javiguezs@gmail.com"/>
    <s v="Calle Encina 14 4A"/>
    <x v="0"/>
    <s v="Leganés"/>
    <s v=""/>
    <n v="722464432"/>
    <s v="ES1021006308491300336681"/>
    <s v="CAIXESBBXXX"/>
    <s v="Javier Rodriguez San Jose"/>
    <s v="No"/>
    <x v="306"/>
    <s v=""/>
    <s v="GANAR MÚSCULO"/>
    <s v="AMIGOS O FAMILIA"/>
    <x v="0"/>
    <d v="2023-06-01T00:00:00"/>
    <d v="2024-12-31T00:00:00"/>
    <n v="5200"/>
    <s v="No"/>
    <n v="0"/>
    <s v="GANAR MÚSCULO"/>
    <s v="AMIGOS O FAMILIA"/>
    <d v="2024-12-31T00:00:00"/>
    <n v="52"/>
    <x v="37"/>
    <n v="19"/>
    <x v="3"/>
    <x v="6"/>
    <x v="3"/>
  </r>
  <r>
    <n v="79788"/>
    <n v="45987331"/>
    <s v="49147961"/>
    <s v=""/>
    <s v=""/>
    <s v="Javier"/>
    <s v="Salgado Heras"/>
    <x v="1"/>
    <d v="2001-12-25T00:00:00"/>
    <s v="salgadoaristos@gmail.com"/>
    <s v="Calle Rivas Vaciamadrid 21"/>
    <x v="0"/>
    <s v="Leganés"/>
    <s v=""/>
    <n v="639828892"/>
    <s v="ES5300494481562090004193"/>
    <s v="BSCHESMMXXX"/>
    <s v="Javier Salgado Heras"/>
    <s v="No"/>
    <x v="44"/>
    <s v=""/>
    <s v="GANAR MÚSCULO"/>
    <s v="LOCALIZACIÓN"/>
    <x v="1"/>
    <d v="2018-07-01T00:00:00"/>
    <d v="2024-12-31T00:00:00"/>
    <n v="4300"/>
    <s v="No"/>
    <n v="0"/>
    <s v="GANAR MÚSCULO"/>
    <s v="LOCALIZACIÓN"/>
    <d v="2024-12-31T00:00:00"/>
    <n v="43"/>
    <x v="27"/>
    <n v="78"/>
    <x v="2"/>
    <x v="1"/>
    <x v="1"/>
  </r>
  <r>
    <n v="79788"/>
    <n v="49672548"/>
    <s v="53456348"/>
    <s v=""/>
    <s v=""/>
    <s v="Javier"/>
    <s v="Sánchez González"/>
    <x v="1"/>
    <d v="1989-07-05T00:00:00"/>
    <s v="javier_sanchez_89@hotmail.com"/>
    <s v="Calle De Clara Campoamor 28"/>
    <x v="0"/>
    <s v="Leganés"/>
    <s v=""/>
    <n v="608146218"/>
    <s v="ES0921006826861300198212"/>
    <s v="CAIXESBBXXX"/>
    <s v=""/>
    <s v="No"/>
    <x v="17"/>
    <s v=""/>
    <s v="GANAR MÚSCULO"/>
    <s v="AMIGOS O FAMILIA"/>
    <x v="0"/>
    <d v="2025-01-01T00:00:00"/>
    <d v="2025-01-31T00:00:00"/>
    <n v="5200"/>
    <s v="No"/>
    <n v="0"/>
    <s v="GANAR MÚSCULO"/>
    <s v="AMIGOS O FAMILIA"/>
    <d v="2024-12-31T00:00:00"/>
    <n v="52"/>
    <x v="8"/>
    <n v="0"/>
    <x v="4"/>
    <x v="7"/>
    <x v="2"/>
  </r>
  <r>
    <n v="79788"/>
    <n v="45988693"/>
    <s v="25605543"/>
    <s v=""/>
    <s v=""/>
    <s v="Javier"/>
    <s v="Sánchez Rodríguez"/>
    <x v="1"/>
    <d v="1992-03-08T00:00:00"/>
    <s v="j.sanchez.hm@gmail.com"/>
    <s v="Calle Alcalde Alfredo de Castro 28 P3 2ºb"/>
    <x v="0"/>
    <s v="Leganés"/>
    <s v=""/>
    <n v="662000010"/>
    <s v="ES6021005047610100152156"/>
    <s v="CAIXESBBXXX"/>
    <s v="Javier Sanchez Rodriguez"/>
    <s v="No"/>
    <x v="212"/>
    <s v=""/>
    <s v="SALUD"/>
    <s v="AMIGOS O FAMILIA"/>
    <x v="0"/>
    <d v="2023-02-01T00:00:00"/>
    <d v="2024-12-31T00:00:00"/>
    <n v="5200"/>
    <s v="No"/>
    <n v="0"/>
    <s v="SALUD"/>
    <s v="AMIGOS O FAMILIA"/>
    <d v="2024-12-31T00:00:00"/>
    <n v="52"/>
    <x v="9"/>
    <n v="23"/>
    <x v="1"/>
    <x v="2"/>
    <x v="3"/>
  </r>
  <r>
    <n v="79788"/>
    <n v="45989227"/>
    <s v="53715772"/>
    <s v=""/>
    <s v=""/>
    <s v="Javier"/>
    <s v="Serrano Hermoso"/>
    <x v="1"/>
    <d v="2001-08-21T00:00:00"/>
    <s v="javierserranoh2001@hotmail.com"/>
    <s v="Calle Alcalde Pedro González González"/>
    <x v="0"/>
    <s v="Leganés"/>
    <s v=""/>
    <n v="665594276"/>
    <s v="ES8601826167930201524880"/>
    <s v="BBVAESMMXXX"/>
    <s v="Vicente Serrano Martinez"/>
    <s v="No"/>
    <x v="428"/>
    <s v=""/>
    <s v="GANAR MÚSCULO"/>
    <s v="AMIGOS O FAMILIA"/>
    <x v="2"/>
    <d v="2019-07-01T00:00:00"/>
    <d v="2024-12-31T00:00:00"/>
    <n v="4900"/>
    <s v="No"/>
    <n v="0"/>
    <s v="GANAR MÚSCULO"/>
    <s v="AMIGOS O FAMILIA"/>
    <d v="2024-12-31T00:00:00"/>
    <n v="49"/>
    <x v="7"/>
    <n v="66"/>
    <x v="0"/>
    <x v="1"/>
    <x v="6"/>
  </r>
  <r>
    <n v="79788"/>
    <n v="45987440"/>
    <s v="54303818"/>
    <s v=""/>
    <s v=""/>
    <s v="Javier"/>
    <s v="Verdejo Romero"/>
    <x v="1"/>
    <d v="2000-02-16T00:00:00"/>
    <s v="javierverdejoromero611@gmail.com"/>
    <s v="Calle Alcalde Pablo Montero y Montero Montero 1 1 2A"/>
    <x v="0"/>
    <s v="Leganés"/>
    <s v=""/>
    <n v="611660366"/>
    <s v="ES6620859262840330443074"/>
    <s v="CAZRES2ZXXX"/>
    <s v="Javier Verdejo Romero"/>
    <s v="No"/>
    <x v="82"/>
    <s v=""/>
    <s v="GANAR MÚSCULO"/>
    <s v="LOCALIZACIÓN"/>
    <x v="0"/>
    <d v="2024-09-01T00:00:00"/>
    <d v="2024-12-31T00:00:00"/>
    <n v="5200"/>
    <s v="No"/>
    <n v="0"/>
    <s v="GANAR MÚSCULO"/>
    <s v="LOCALIZACIÓN"/>
    <d v="2024-12-31T00:00:00"/>
    <n v="52"/>
    <x v="14"/>
    <n v="18"/>
    <x v="4"/>
    <x v="1"/>
    <x v="3"/>
  </r>
  <r>
    <n v="79788"/>
    <n v="45989368"/>
    <s v="53901360"/>
    <s v=""/>
    <s v=""/>
    <s v="Javier"/>
    <s v="Yepes Jaén"/>
    <x v="1"/>
    <d v="1993-07-06T00:00:00"/>
    <s v="javieryepes14.88@gmail.com"/>
    <s v="Calle De Colmenarejo 3"/>
    <x v="0"/>
    <s v="Leganés"/>
    <s v=""/>
    <n v="607308429"/>
    <s v="ES4901826167930201527292"/>
    <s v="BBVAESMMXXX"/>
    <s v="Javier Yepes Jaén"/>
    <s v="No"/>
    <x v="405"/>
    <s v=""/>
    <s v="GANAR MÚSCULO"/>
    <s v="LOCALIZACIÓN"/>
    <x v="0"/>
    <d v="2024-06-01T00:00:00"/>
    <d v="2024-12-31T00:00:00"/>
    <n v="5200"/>
    <s v="No"/>
    <n v="0"/>
    <s v="GANAR MÚSCULO"/>
    <s v="LOCALIZACIÓN"/>
    <d v="2024-12-31T00:00:00"/>
    <n v="52"/>
    <x v="30"/>
    <n v="31"/>
    <x v="4"/>
    <x v="6"/>
    <x v="0"/>
  </r>
  <r>
    <n v="79788"/>
    <n v="46765529"/>
    <s v="47429619"/>
    <s v=""/>
    <s v=""/>
    <s v="Jaime Jesús"/>
    <s v="Bonilla Sosa"/>
    <x v="1"/>
    <d v="1996-01-18T00:00:00"/>
    <s v="jaimebonillasosa@gmail.com"/>
    <s v="Calle del Tenis 2"/>
    <x v="0"/>
    <s v="Leganés"/>
    <s v=""/>
    <n v="625028702"/>
    <s v="ES3821002590320110782699"/>
    <s v="CAIXESBBXXX"/>
    <s v="Jaime Jesús Bonilla Sosa"/>
    <s v="No"/>
    <x v="302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29"/>
    <n v="8"/>
    <x v="0"/>
    <x v="3"/>
    <x v="2"/>
  </r>
  <r>
    <n v="79788"/>
    <n v="46963044"/>
    <s v="53456751"/>
    <s v=""/>
    <s v=""/>
    <s v="Jaime Eduardo"/>
    <s v="Blanco Dominguez"/>
    <x v="1"/>
    <d v="1987-01-10T00:00:00"/>
    <s v="jaimeblancodominguez@gmail.com"/>
    <s v="Calle De La  Alcarria 24, 7C"/>
    <x v="0"/>
    <s v="Leganés"/>
    <s v=""/>
    <n v="676682734"/>
    <s v="ES5620859279700330233667"/>
    <s v="CAZRES2ZXXX"/>
    <s v=""/>
    <s v="No"/>
    <x v="247"/>
    <s v=""/>
    <s v="PERDER PESO"/>
    <s v="AMIGOS O FAMILIA"/>
    <x v="2"/>
    <d v="2024-07-01T00:00:00"/>
    <d v="2024-12-31T00:00:00"/>
    <n v="4900"/>
    <s v="No"/>
    <n v="0"/>
    <s v="PERDER PESO"/>
    <s v="AMIGOS O FAMILIA"/>
    <d v="2024-12-31T00:00:00"/>
    <n v="49"/>
    <x v="45"/>
    <n v="6"/>
    <x v="4"/>
    <x v="1"/>
    <x v="2"/>
  </r>
  <r>
    <n v="79788"/>
    <n v="45987929"/>
    <s v="50194330"/>
    <s v=""/>
    <s v=""/>
    <s v="Jaime"/>
    <s v="Benito Vivar"/>
    <x v="1"/>
    <d v="1974-04-25T00:00:00"/>
    <s v="jbv999@gmail.com"/>
    <s v="Plaza Alcalde José Manuel Matheo Luaces"/>
    <x v="0"/>
    <s v="Leganés"/>
    <s v=""/>
    <n v="654253276"/>
    <s v="ES5301826167990201513831"/>
    <s v="BBVAESMMXXX"/>
    <s v="Jaime Benito Vivar"/>
    <s v="No"/>
    <x v="429"/>
    <s v=""/>
    <s v="GANAR MÚSCULO"/>
    <s v="LOCALIZACIÓN"/>
    <x v="0"/>
    <d v="2024-06-01T00:00:00"/>
    <d v="2024-12-31T00:00:00"/>
    <n v="5200"/>
    <s v="No"/>
    <n v="0"/>
    <s v="GANAR MÚSCULO"/>
    <s v="LOCALIZACIÓN"/>
    <d v="2024-12-31T00:00:00"/>
    <n v="52"/>
    <x v="34"/>
    <n v="58"/>
    <x v="5"/>
    <x v="8"/>
    <x v="4"/>
  </r>
  <r>
    <n v="79788"/>
    <n v="45988140"/>
    <s v="52978606"/>
    <s v=""/>
    <s v=""/>
    <s v="Jaime"/>
    <s v="Bernabé Torres"/>
    <x v="1"/>
    <d v="1976-05-19T00:00:00"/>
    <s v="jaimebt11@hotmail.es"/>
    <s v="Calle Alcalde Manuel Gómez Casado 25, 5"/>
    <x v="0"/>
    <s v="Leganés"/>
    <s v=""/>
    <n v="625470095"/>
    <s v="ES6101822786330011505443"/>
    <s v="BBVAESMMXXX"/>
    <s v="Jaime Bernabé Torres"/>
    <s v="No"/>
    <x v="159"/>
    <s v=""/>
    <s v="GANAR MÚSCULO"/>
    <s v="LOCALIZACIÓN"/>
    <x v="1"/>
    <d v="2018-07-01T00:00:00"/>
    <d v="2024-12-31T00:00:00"/>
    <n v="4300"/>
    <s v="No"/>
    <n v="0"/>
    <s v="GANAR MÚSCULO"/>
    <s v="LOCALIZACIÓN"/>
    <d v="2024-12-31T00:00:00"/>
    <n v="43"/>
    <x v="23"/>
    <n v="78"/>
    <x v="3"/>
    <x v="1"/>
    <x v="1"/>
  </r>
  <r>
    <n v="79788"/>
    <n v="49472242"/>
    <s v="54036543"/>
    <s v=""/>
    <s v=""/>
    <s v="Jaime"/>
    <s v="Conde Del Castillo"/>
    <x v="1"/>
    <d v="2006-03-16T00:00:00"/>
    <s v="jaimecdc1603@gmail.com"/>
    <s v="Calle De Manzanares El Real 17"/>
    <x v="0"/>
    <s v="Leganés"/>
    <s v=""/>
    <n v="683198214"/>
    <s v="ES8400490801432410259172"/>
    <s v="BSCHESMMXXX"/>
    <s v=""/>
    <s v="No"/>
    <x v="184"/>
    <s v=""/>
    <s v="GANAR MÚSCULO"/>
    <s v="LOCALIZACIÓN"/>
    <x v="0"/>
    <d v="2024-12-01T00:00:00"/>
    <d v="2024-12-31T00:00:00"/>
    <n v="5200"/>
    <s v="No"/>
    <n v="0"/>
    <s v="GANAR MÚSCULO"/>
    <s v="LOCALIZACIÓN"/>
    <d v="2024-12-31T00:00:00"/>
    <n v="52"/>
    <x v="21"/>
    <n v="1"/>
    <x v="1"/>
    <x v="0"/>
    <x v="2"/>
  </r>
  <r>
    <n v="79788"/>
    <n v="45989320"/>
    <s v="53459335"/>
    <s v=""/>
    <s v=""/>
    <s v="Jaime"/>
    <s v="Fernández Ribelles"/>
    <x v="1"/>
    <d v="1998-09-19T00:00:00"/>
    <s v="devo9070@gmail.com"/>
    <s v="Calle Torrelodones"/>
    <x v="0"/>
    <s v="Leganés"/>
    <s v=""/>
    <n v="676137128"/>
    <s v="ES5521004066422100264045"/>
    <s v="CAIXESBBXXX"/>
    <s v="Jaime Fernandez Ribelles"/>
    <s v="No"/>
    <x v="209"/>
    <s v=""/>
    <s v="MANTENIMIENTO"/>
    <s v="LOCALIZACIÓN"/>
    <x v="0"/>
    <d v="2024-06-01T00:00:00"/>
    <d v="2024-12-31T00:00:00"/>
    <n v="5200"/>
    <s v="No"/>
    <n v="0"/>
    <s v="MANTENIMIENTO"/>
    <s v="LOCALIZACIÓN"/>
    <d v="2024-12-31T00:00:00"/>
    <n v="52"/>
    <x v="20"/>
    <n v="63"/>
    <x v="4"/>
    <x v="9"/>
    <x v="6"/>
  </r>
  <r>
    <n v="79788"/>
    <n v="45987459"/>
    <s v="53909490"/>
    <s v=""/>
    <s v=""/>
    <s v="Jaime"/>
    <s v="Flores Montero"/>
    <x v="1"/>
    <d v="2004-05-07T00:00:00"/>
    <s v="jaimefm754@gmail.com"/>
    <s v="Calle Colmenar Viejo"/>
    <x v="0"/>
    <s v="Leganés"/>
    <s v=""/>
    <n v="609456883"/>
    <s v="ES2501826167990200225302"/>
    <s v="BBVAESMMXXX"/>
    <s v="Ana Isabel Montero Parreño"/>
    <s v="No"/>
    <x v="430"/>
    <s v=""/>
    <s v="GANAR MÚSCULO"/>
    <s v="LOCALIZACIÓN"/>
    <x v="2"/>
    <d v="2020-07-01T00:00:00"/>
    <d v="2024-12-31T00:00:00"/>
    <n v="4900"/>
    <s v="No"/>
    <n v="0"/>
    <s v="GANAR MÚSCULO"/>
    <s v="LOCALIZACIÓN"/>
    <d v="2024-12-31T00:00:00"/>
    <n v="49"/>
    <x v="10"/>
    <n v="54"/>
    <x v="1"/>
    <x v="1"/>
    <x v="4"/>
  </r>
  <r>
    <n v="79788"/>
    <n v="48403434"/>
    <s v="53904983"/>
    <s v=""/>
    <s v=""/>
    <s v="Jaime"/>
    <s v="Minaya Espinosa"/>
    <x v="1"/>
    <d v="1994-12-02T00:00:00"/>
    <s v="jaimeminayaespinosa@gmail.com"/>
    <s v="Calle Castilla Y León 3, E2, 4B"/>
    <x v="0"/>
    <s v="Leganés"/>
    <s v=""/>
    <n v="695857018"/>
    <s v="ES0921003703051300233104"/>
    <s v=""/>
    <s v=""/>
    <s v="No"/>
    <x v="121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6"/>
    <n v="3"/>
    <x v="1"/>
    <x v="9"/>
    <x v="2"/>
  </r>
  <r>
    <n v="79788"/>
    <n v="47735818"/>
    <s v="52129368"/>
    <s v=""/>
    <s v=""/>
    <s v="Jaime"/>
    <s v="Rebollos Sierra"/>
    <x v="1"/>
    <d v="1978-01-26T00:00:00"/>
    <s v="jaimejr78@hotmail.com"/>
    <s v="Jaen numero 7 portal 8 1B"/>
    <x v="0"/>
    <s v="Leganés"/>
    <s v=""/>
    <n v="691352522"/>
    <s v="ES1614650350231752033577"/>
    <s v="INGDESMM"/>
    <s v=""/>
    <s v="No"/>
    <x v="431"/>
    <s v=""/>
    <s v="GANAR MÚSCULO"/>
    <s v="AMIGOS O FAMILIA"/>
    <x v="0"/>
    <d v="2024-09-01T00:00:00"/>
    <d v="2024-12-31T00:00:00"/>
    <n v="5200"/>
    <s v="No"/>
    <n v="0"/>
    <s v="GANAR MÚSCULO"/>
    <s v="AMIGOS O FAMILIA"/>
    <d v="2024-12-31T00:00:00"/>
    <n v="52"/>
    <x v="24"/>
    <n v="4"/>
    <x v="1"/>
    <x v="5"/>
    <x v="2"/>
  </r>
  <r>
    <n v="79788"/>
    <n v="45988383"/>
    <s v="48206057"/>
    <s v=""/>
    <s v=""/>
    <s v="Jaime"/>
    <s v="Reguera Fraile"/>
    <x v="1"/>
    <d v="2005-05-12T00:00:00"/>
    <s v="jreguerafraile@gmail.com"/>
    <s v="Calle San Lorenzo de El Escorial 14"/>
    <x v="0"/>
    <s v="Leganés"/>
    <s v=""/>
    <n v="659533874"/>
    <s v="ES0801826167930201526381"/>
    <s v="BBVAESMMXXX"/>
    <s v="Ricardo Reguera Balboa"/>
    <s v="No"/>
    <x v="130"/>
    <s v=""/>
    <s v="GANAR MÚSCULO"/>
    <s v="AMIGOS O FAMILIA"/>
    <x v="0"/>
    <d v="2022-10-01T00:00:00"/>
    <d v="2024-12-31T00:00:00"/>
    <n v="5200"/>
    <s v="No"/>
    <n v="0"/>
    <s v="GANAR MÚSCULO"/>
    <s v="AMIGOS O FAMILIA"/>
    <d v="2024-12-31T00:00:00"/>
    <n v="52"/>
    <x v="12"/>
    <n v="27"/>
    <x v="2"/>
    <x v="9"/>
    <x v="0"/>
  </r>
  <r>
    <n v="79788"/>
    <n v="47991104"/>
    <s v="53904742"/>
    <s v=""/>
    <s v=""/>
    <s v="Izan"/>
    <s v="Muñoz Peña"/>
    <x v="1"/>
    <d v="2005-10-31T00:00:00"/>
    <s v="izanmp06@gmail.com"/>
    <s v="Calle Manuel Gómez Casado 6, P4, 2B"/>
    <x v="0"/>
    <s v="Leganés"/>
    <s v=""/>
    <n v="664651131"/>
    <s v="ES2600494481502610013146"/>
    <s v="BSCHESMMXXX"/>
    <s v="Daniel Muñoz Naranjo"/>
    <s v="No"/>
    <x v="50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12"/>
    <n v="3"/>
    <x v="1"/>
    <x v="9"/>
    <x v="2"/>
  </r>
  <r>
    <n v="79788"/>
    <n v="45988163"/>
    <s v="55185140"/>
    <s v=""/>
    <s v=""/>
    <s v="Izan"/>
    <s v="Rodríguez Luna"/>
    <x v="1"/>
    <d v="2007-09-27T00:00:00"/>
    <s v="rodriguezlunaizan@gmail.com"/>
    <s v="Calle Alcalde José María Durán y Pelayo 2 4 4A"/>
    <x v="0"/>
    <s v="Leganés"/>
    <s v=""/>
    <n v="646556593"/>
    <s v="ES5320382753653000385069"/>
    <s v="CAHMESMMXXX"/>
    <s v="Izan Rodriguez Luna"/>
    <s v="No"/>
    <x v="432"/>
    <s v=""/>
    <s v="GANAR MÚSCULO"/>
    <s v="AMIGOS O FAMILIA"/>
    <x v="0"/>
    <m/>
    <m/>
    <n v="5200"/>
    <s v="No,No"/>
    <n v="0"/>
    <s v="GANAR MÚSCULO"/>
    <s v="AMIGOS O FAMILIA"/>
    <d v="2024-12-31T00:00:00"/>
    <n v="52"/>
    <x v="15"/>
    <n v="15"/>
    <x v="3"/>
    <x v="9"/>
    <x v="3"/>
  </r>
  <r>
    <n v="79788"/>
    <n v="45989258"/>
    <s v="54405724"/>
    <s v=""/>
    <s v=""/>
    <s v="Izan"/>
    <s v="Sánchez Mancebo"/>
    <x v="2"/>
    <d v="2007-10-05T00:00:00"/>
    <s v="sanchezmanceboizan@gmail.com"/>
    <s v="Calle Aranjuez 8 1C"/>
    <x v="0"/>
    <s v="Leganés"/>
    <s v=""/>
    <n v="640326792"/>
    <s v="ES7701820957150208043633"/>
    <s v="BBVAESMMXXX"/>
    <s v="Izan Sanchez Mancebo"/>
    <s v="No"/>
    <x v="433"/>
    <s v=""/>
    <s v=""/>
    <s v=""/>
    <x v="2"/>
    <d v="2024-02-01T00:00:00"/>
    <d v="2024-12-31T00:00:00"/>
    <n v="4900"/>
    <s v="No"/>
    <n v="0"/>
    <s v="DESCONOCIDA"/>
    <s v="DESCONOCIDA"/>
    <d v="2024-12-31T00:00:00"/>
    <n v="49"/>
    <x v="15"/>
    <n v="11"/>
    <x v="1"/>
    <x v="2"/>
    <x v="2"/>
  </r>
  <r>
    <n v="79788"/>
    <n v="45989366"/>
    <s v="54406031"/>
    <s v=""/>
    <s v=""/>
    <s v="Izan"/>
    <s v="Zúñiga Mencías"/>
    <x v="1"/>
    <d v="2007-06-27T00:00:00"/>
    <s v="zmenciasizan@gmail.com"/>
    <s v="Calle De Alcobendas 3"/>
    <x v="0"/>
    <s v="Leganés"/>
    <s v=""/>
    <n v="626873172"/>
    <s v="ES1600494631622395015796"/>
    <s v="BSCHESMMXXX"/>
    <s v="Izan Zuñiga Mencías"/>
    <s v="No"/>
    <x v="434"/>
    <s v=""/>
    <s v="GANAR MÚSCULO"/>
    <s v="AMIGOS O FAMILIA"/>
    <x v="0"/>
    <d v="2023-11-01T00:00:00"/>
    <d v="2024-12-31T00:00:00"/>
    <n v="5200"/>
    <s v="No"/>
    <n v="0"/>
    <s v="GANAR MÚSCULO"/>
    <s v="AMIGOS O FAMILIA"/>
    <d v="2024-12-31T00:00:00"/>
    <n v="52"/>
    <x v="15"/>
    <n v="14"/>
    <x v="3"/>
    <x v="4"/>
    <x v="3"/>
  </r>
  <r>
    <n v="79788"/>
    <n v="45988938"/>
    <s v="53905038"/>
    <s v=""/>
    <s v=""/>
    <s v="Iván"/>
    <s v="Alonso Selas"/>
    <x v="2"/>
    <d v="2006-11-30T00:00:00"/>
    <s v="ivanalonso3011@gmail.com"/>
    <s v="Calle Alcalde Manuel Gómez Casado 21 P1 3D"/>
    <x v="0"/>
    <s v="Leganés"/>
    <s v=""/>
    <n v="635766774"/>
    <s v="ES0901826167900208505563"/>
    <s v="BBVAESMMXXX"/>
    <s v="Ivan Alonso Selas"/>
    <s v="No"/>
    <x v="435"/>
    <s v=""/>
    <s v=""/>
    <s v=""/>
    <x v="0"/>
    <d v="2024-06-01T00:00:00"/>
    <d v="2024-12-31T00:00:00"/>
    <n v="5200"/>
    <s v="No"/>
    <n v="0"/>
    <s v="DESCONOCIDA"/>
    <s v="DESCONOCIDA"/>
    <d v="2024-12-31T00:00:00"/>
    <n v="52"/>
    <x v="21"/>
    <n v="25"/>
    <x v="0"/>
    <x v="0"/>
    <x v="0"/>
  </r>
  <r>
    <n v="79788"/>
    <n v="45988554"/>
    <s v="53905552"/>
    <s v=""/>
    <s v=""/>
    <s v="Iván"/>
    <s v="Domínguez Romero"/>
    <x v="1"/>
    <d v="2001-03-16T00:00:00"/>
    <s v="ivansiclaro@gmail.com"/>
    <s v="Calle Mejorada del Campo 5"/>
    <x v="0"/>
    <s v="Leganés"/>
    <s v=""/>
    <n v="601351847"/>
    <s v="ES6221006826881300140415"/>
    <s v="CAIXESBBXXX"/>
    <s v="Rafaela Romero Moreno"/>
    <s v="No"/>
    <x v="436"/>
    <s v=""/>
    <s v="GANAR MÚSCULO"/>
    <s v="AMIGOS O FAMILIA"/>
    <x v="2"/>
    <d v="2018-11-01T00:00:00"/>
    <d v="2024-12-31T00:00:00"/>
    <n v="4900"/>
    <s v="No"/>
    <n v="0"/>
    <s v="GANAR MÚSCULO"/>
    <s v="AMIGOS O FAMILIA"/>
    <d v="2024-12-31T00:00:00"/>
    <n v="49"/>
    <x v="7"/>
    <n v="74"/>
    <x v="2"/>
    <x v="4"/>
    <x v="1"/>
  </r>
  <r>
    <n v="79788"/>
    <n v="45988198"/>
    <s v="1189646"/>
    <s v=""/>
    <s v=""/>
    <s v="Iván"/>
    <s v="Fernández Navarro"/>
    <x v="1"/>
    <d v="1999-10-29T00:00:00"/>
    <s v="ifnavarro99@gmail.com"/>
    <s v="Calle Aranjuez"/>
    <x v="8"/>
    <s v="Leganés"/>
    <s v=""/>
    <n v="684055656"/>
    <s v="ES8800730100590573982356"/>
    <s v="OPENESMMXXX"/>
    <s v="Ivan Fernandez Navarro"/>
    <s v="No"/>
    <x v="437"/>
    <s v=""/>
    <s v="GANAR MÚSCULO"/>
    <s v="AMIGOS O FAMILIA"/>
    <x v="2"/>
    <d v="2021-09-01T00:00:00"/>
    <d v="2024-12-31T00:00:00"/>
    <n v="4900"/>
    <s v="No"/>
    <n v="0"/>
    <s v="GANAR MÚSCULO"/>
    <s v="AMIGOS O FAMILIA"/>
    <d v="2024-12-31T00:00:00"/>
    <n v="49"/>
    <x v="3"/>
    <n v="40"/>
    <x v="4"/>
    <x v="5"/>
    <x v="5"/>
  </r>
  <r>
    <n v="79788"/>
    <n v="45988316"/>
    <s v="52120386"/>
    <s v=""/>
    <s v=""/>
    <s v="Iván"/>
    <s v="García García"/>
    <x v="1"/>
    <d v="1971-11-25T00:00:00"/>
    <s v="ivan.mara@hotmail.com"/>
    <s v="Calle Paraguay"/>
    <x v="0"/>
    <s v="Leganés"/>
    <s v=""/>
    <n v="615323795"/>
    <s v="ES8401822651550201540491"/>
    <s v="BBVAESMMXXX"/>
    <s v="Ivan Garica Garcia"/>
    <s v="No"/>
    <x v="317"/>
    <s v=""/>
    <s v="GANAR MÚSCULO"/>
    <s v="LOCALIZACIÓN"/>
    <x v="0"/>
    <d v="2022-09-01T00:00:00"/>
    <d v="2024-12-31T00:00:00"/>
    <n v="5200"/>
    <s v="No"/>
    <n v="0"/>
    <s v="GANAR MÚSCULO"/>
    <s v="LOCALIZACIÓN"/>
    <d v="2024-12-31T00:00:00"/>
    <n v="52"/>
    <x v="2"/>
    <n v="28"/>
    <x v="0"/>
    <x v="5"/>
    <x v="0"/>
  </r>
  <r>
    <n v="79788"/>
    <n v="45988885"/>
    <s v="52127795"/>
    <s v=""/>
    <s v=""/>
    <s v="Iván"/>
    <s v="Garrido Gómez"/>
    <x v="1"/>
    <d v="1975-11-17T00:00:00"/>
    <s v="ivangarrido75@hotmail.com"/>
    <s v="Avenida los Frailes"/>
    <x v="0"/>
    <s v="Leganés"/>
    <s v=""/>
    <n v="626037069"/>
    <s v="ES2621002214200200681727"/>
    <s v="CAIXESBBXXX"/>
    <s v="Ivan Garrido Gomez"/>
    <s v="No"/>
    <x v="186"/>
    <s v=""/>
    <s v="GANAR MÚSCULO"/>
    <s v="LOCALIZACIÓN"/>
    <x v="1"/>
    <d v="2018-09-01T00:00:00"/>
    <d v="2024-12-31T00:00:00"/>
    <n v="4300"/>
    <s v="No"/>
    <n v="0"/>
    <s v="GANAR MÚSCULO"/>
    <s v="LOCALIZACIÓN"/>
    <d v="2024-12-31T00:00:00"/>
    <n v="43"/>
    <x v="22"/>
    <n v="76"/>
    <x v="1"/>
    <x v="5"/>
    <x v="1"/>
  </r>
  <r>
    <n v="79788"/>
    <n v="47068555"/>
    <s v="49145548"/>
    <s v=""/>
    <s v=""/>
    <s v="Ivan"/>
    <s v="Martín Martín"/>
    <x v="1"/>
    <d v="2006-05-16T00:00:00"/>
    <s v="martinivan1605@gmail.com"/>
    <s v="Calle De Aranjuez 8"/>
    <x v="0"/>
    <s v="Leganés"/>
    <s v=""/>
    <n v="686958195"/>
    <s v="ES6321006826830200044242"/>
    <s v="CAIXESBBXXX"/>
    <s v="Ivan Martín Martín"/>
    <s v="No"/>
    <x v="438"/>
    <s v=""/>
    <s v="RECUPERACIÓN LESIÓN"/>
    <s v="AMIGOS O FAMILIA"/>
    <x v="0"/>
    <d v="2024-07-01T00:00:00"/>
    <d v="2024-12-31T00:00:00"/>
    <n v="5200"/>
    <s v="No"/>
    <n v="0"/>
    <s v="RECUPERACIÓN LESIÓN"/>
    <s v="AMIGOS O FAMILIA"/>
    <d v="2024-12-31T00:00:00"/>
    <n v="52"/>
    <x v="21"/>
    <n v="6"/>
    <x v="2"/>
    <x v="1"/>
    <x v="2"/>
  </r>
  <r>
    <n v="79788"/>
    <n v="45989794"/>
    <s v="53905283"/>
    <s v=""/>
    <s v=""/>
    <s v="Iván"/>
    <s v="Merchán Ruiz"/>
    <x v="1"/>
    <d v="2000-08-20T00:00:00"/>
    <s v="vannds2002@gmail.com"/>
    <s v="Calle Paracuellos del Jarama 15"/>
    <x v="0"/>
    <s v="Leganés"/>
    <s v=""/>
    <n v="622284518"/>
    <s v="ES0800730100560631311428"/>
    <s v="OPENESMMXXX"/>
    <s v="Ivan Merchan Ruiz"/>
    <s v="No"/>
    <x v="439"/>
    <s v=""/>
    <s v="GANAR MÚSCULO"/>
    <s v="LOCALIZACIÓN"/>
    <x v="2"/>
    <d v="2024-03-01T00:00:00"/>
    <d v="2024-12-31T00:00:00"/>
    <n v="4900"/>
    <s v="No"/>
    <n v="0"/>
    <s v="GANAR MÚSCULO"/>
    <s v="LOCALIZACIÓN"/>
    <d v="2024-12-31T00:00:00"/>
    <n v="49"/>
    <x v="14"/>
    <n v="10"/>
    <x v="3"/>
    <x v="8"/>
    <x v="2"/>
  </r>
  <r>
    <n v="79788"/>
    <n v="47186188"/>
    <s v="53900021"/>
    <s v=""/>
    <s v=""/>
    <s v="Ivan"/>
    <s v="Minguez Sánchez"/>
    <x v="1"/>
    <d v="2003-09-21T00:00:00"/>
    <s v="iviims12@gmail.com"/>
    <s v="Calle De Josep Tadarradellas"/>
    <x v="0"/>
    <s v="Leganés"/>
    <s v=""/>
    <n v="616407738"/>
    <s v="ES7021006826861300164134"/>
    <s v="CAIXESBBXXX"/>
    <s v=""/>
    <s v="No"/>
    <x v="440"/>
    <s v=""/>
    <s v="GANAR MÚSCULO"/>
    <s v="AMIGOS O FAMILIA"/>
    <x v="3"/>
    <d v="2024-10-01T00:00:00"/>
    <d v="2024-12-31T00:00:00"/>
    <n v="3900"/>
    <s v="No"/>
    <n v="0"/>
    <s v="GANAR MÚSCULO"/>
    <s v="AMIGOS O FAMILIA"/>
    <d v="2024-12-31T00:00:00"/>
    <n v="39"/>
    <x v="37"/>
    <n v="5"/>
    <x v="1"/>
    <x v="11"/>
    <x v="2"/>
  </r>
  <r>
    <n v="79788"/>
    <n v="45987869"/>
    <s v="53048229"/>
    <s v=""/>
    <s v=""/>
    <s v="Iván"/>
    <s v="Román López"/>
    <x v="1"/>
    <d v="1985-12-07T00:00:00"/>
    <s v="i.roman@tecnirepar.com"/>
    <s v="Calle Alcalde Pedro González González 11"/>
    <x v="0"/>
    <s v="Leganés"/>
    <s v=""/>
    <n v="626190330"/>
    <s v="ES1521006826871300064680"/>
    <s v="CAIXESBBXXX"/>
    <s v="Ivan Roman Lopez"/>
    <s v="No"/>
    <x v="441"/>
    <s v=""/>
    <s v="GANAR MÚSCULO"/>
    <s v="LOCALIZACIÓN"/>
    <x v="0"/>
    <d v="2019-08-01T00:00:00"/>
    <d v="2024-12-31T00:00:00"/>
    <n v="5200"/>
    <s v="No"/>
    <n v="0"/>
    <s v="GANAR MÚSCULO"/>
    <s v="LOCALIZACIÓN"/>
    <d v="2024-12-31T00:00:00"/>
    <n v="52"/>
    <x v="46"/>
    <n v="65"/>
    <x v="1"/>
    <x v="11"/>
    <x v="6"/>
  </r>
  <r>
    <n v="79788"/>
    <n v="45987169"/>
    <s v="5322846"/>
    <s v=""/>
    <s v=""/>
    <s v="Iván"/>
    <s v="Sierra Hernández"/>
    <x v="1"/>
    <d v="1998-10-15T00:00:00"/>
    <s v="ivansierrash10@gmail.com"/>
    <s v="Calle Navalcarnero 19"/>
    <x v="0"/>
    <s v="Leganés"/>
    <s v=""/>
    <n v="650652932"/>
    <s v="ES7821003595821300109329"/>
    <s v="CAIXESBBXXX"/>
    <s v="Ivan Sierra Hernandez"/>
    <s v="No"/>
    <x v="442"/>
    <s v=""/>
    <s v="GANAR MÚSCULO"/>
    <s v="AMIGOS O FAMILIA"/>
    <x v="2"/>
    <d v="2020-11-01T00:00:00"/>
    <d v="2024-12-31T00:00:00"/>
    <n v="4900"/>
    <s v="No"/>
    <n v="0"/>
    <s v="GANAR MÚSCULO"/>
    <s v="AMIGOS O FAMILIA"/>
    <d v="2024-12-31T00:00:00"/>
    <n v="49"/>
    <x v="20"/>
    <n v="50"/>
    <x v="3"/>
    <x v="4"/>
    <x v="4"/>
  </r>
  <r>
    <n v="79788"/>
    <n v="45988556"/>
    <s v="54033902"/>
    <s v=""/>
    <s v=""/>
    <s v="Iván"/>
    <s v="Toledano Buendía"/>
    <x v="1"/>
    <d v="1995-09-07T00:00:00"/>
    <s v="i.toledanob@gmail.com"/>
    <s v="Calle Diego Martínez Barrio"/>
    <x v="0"/>
    <s v="Leganés"/>
    <s v=""/>
    <n v="667899393"/>
    <s v="ES9100750242970600657819"/>
    <s v="POPUESMMXXX"/>
    <s v="Ivan Toledano Buendia"/>
    <s v="No"/>
    <x v="373"/>
    <s v=""/>
    <s v="GANAR MÚSCULO"/>
    <s v="AMIGOS O FAMILIA"/>
    <x v="0"/>
    <d v="2021-10-01T00:00:00"/>
    <d v="2024-12-31T00:00:00"/>
    <n v="5200"/>
    <s v="No"/>
    <n v="0"/>
    <s v="GANAR MÚSCULO"/>
    <s v="AMIGOS O FAMILIA"/>
    <d v="2024-12-31T00:00:00"/>
    <n v="52"/>
    <x v="4"/>
    <n v="39"/>
    <x v="4"/>
    <x v="9"/>
    <x v="5"/>
  </r>
  <r>
    <n v="79788"/>
    <n v="48655992"/>
    <s v="54243543K"/>
    <s v=""/>
    <s v=""/>
    <s v="Itziar"/>
    <s v="Canterla González"/>
    <x v="0"/>
    <d v="2006-11-26T00:00:00"/>
    <s v="itziarcanterla@gmail.com"/>
    <s v="Calle Del Alcalde Pedro González González 16C, 1E"/>
    <x v="0"/>
    <s v="Leganés"/>
    <s v=""/>
    <n v="664676530"/>
    <s v="ES6720858195830330005150"/>
    <s v="CAZRES2ZXXX"/>
    <s v=""/>
    <s v="No"/>
    <x v="49"/>
    <s v=""/>
    <s v="GANAR MÚSCULO"/>
    <s v="AMIGOS O FAMILIA"/>
    <x v="0"/>
    <d v="2024-11-01T00:00:00"/>
    <d v="2024-12-31T00:00:00"/>
    <n v="5200"/>
    <s v="No"/>
    <n v="0"/>
    <s v="GANAR MÚSCULO"/>
    <s v="AMIGOS O FAMILIA"/>
    <d v="2024-12-31T00:00:00"/>
    <n v="52"/>
    <x v="21"/>
    <n v="2"/>
    <x v="0"/>
    <x v="4"/>
    <x v="2"/>
  </r>
  <r>
    <n v="79788"/>
    <n v="45989670"/>
    <s v="49147962"/>
    <s v=""/>
    <s v=""/>
    <s v="Itziar"/>
    <s v="Salgado Heras"/>
    <x v="0"/>
    <d v="1998-03-10T00:00:00"/>
    <s v="isalgadoaristos@gmail.com"/>
    <s v="Calle Rivas Vaciamadrid 21"/>
    <x v="0"/>
    <s v="Leganés"/>
    <s v=""/>
    <n v="680685093"/>
    <s v="ES5300494481562090004193"/>
    <s v="BSCHESMMXXX"/>
    <s v="Itziar Salgado Heras"/>
    <s v="No"/>
    <x v="44"/>
    <s v=""/>
    <s v="MANTENIMIENTO"/>
    <s v="LOCALIZACIÓN"/>
    <x v="1"/>
    <d v="2018-07-01T00:00:00"/>
    <d v="2024-12-31T00:00:00"/>
    <n v="4300"/>
    <s v="No"/>
    <n v="0"/>
    <s v="MANTENIMIENTO"/>
    <s v="LOCALIZACIÓN"/>
    <d v="2024-12-31T00:00:00"/>
    <n v="43"/>
    <x v="20"/>
    <n v="78"/>
    <x v="2"/>
    <x v="1"/>
    <x v="1"/>
  </r>
  <r>
    <n v="79788"/>
    <n v="45989313"/>
    <s v="47302289"/>
    <s v=""/>
    <s v=""/>
    <s v="Ismael"/>
    <s v="de las Heras de la Cruz"/>
    <x v="1"/>
    <d v="1993-10-10T00:00:00"/>
    <s v="iheras93@gmail.com"/>
    <s v="Calle Del  Alcalde Pedro González González 9"/>
    <x v="34"/>
    <s v="Leganés"/>
    <s v=""/>
    <n v="661165519"/>
    <s v="ES3400491669902210054384"/>
    <s v="BSCHESMMXXX"/>
    <s v="Ismael De Las Heras De La Cruz"/>
    <s v="No"/>
    <x v="72"/>
    <s v=""/>
    <s v="GANAR MÚSCULO"/>
    <s v="AMIGOS O FAMILIA"/>
    <x v="0"/>
    <d v="2023-06-01T00:00:00"/>
    <d v="2024-12-31T00:00:00"/>
    <n v="5200"/>
    <s v="No"/>
    <n v="0"/>
    <s v="GANAR MÚSCULO"/>
    <s v="AMIGOS O FAMILIA"/>
    <d v="2024-12-31T00:00:00"/>
    <n v="52"/>
    <x v="30"/>
    <n v="19"/>
    <x v="0"/>
    <x v="6"/>
    <x v="3"/>
  </r>
  <r>
    <n v="79788"/>
    <n v="45987352"/>
    <s v="55002557"/>
    <s v=""/>
    <s v=""/>
    <s v="Ismael"/>
    <s v="Igalla el Youssfi"/>
    <x v="1"/>
    <d v="2002-09-25T00:00:00"/>
    <s v="isma.iga535@gmail.com"/>
    <s v="Calle Alcalde Saturnino del Yerro Alonso 46 E3 1A"/>
    <x v="0"/>
    <s v="Leganés"/>
    <s v=""/>
    <n v="632552120"/>
    <s v="ES6321006826801300094714"/>
    <s v=""/>
    <s v="Ismail Igalla El Youssfi"/>
    <s v="No"/>
    <x v="443"/>
    <s v=""/>
    <s v="GANAR MÚSCULO"/>
    <s v="LOCALIZACIÓN"/>
    <x v="0"/>
    <d v="2024-06-01T00:00:00"/>
    <d v="2024-12-31T00:00:00"/>
    <n v="5200"/>
    <s v="No"/>
    <n v="0"/>
    <s v="GANAR MÚSCULO"/>
    <s v="LOCALIZACIÓN"/>
    <d v="2024-12-31T00:00:00"/>
    <n v="52"/>
    <x v="27"/>
    <n v="15"/>
    <x v="4"/>
    <x v="9"/>
    <x v="3"/>
  </r>
  <r>
    <n v="79788"/>
    <n v="45988692"/>
    <s v="2289209"/>
    <s v=""/>
    <s v=""/>
    <s v="Ismael"/>
    <s v="Pezuela Felipe"/>
    <x v="1"/>
    <d v="1986-05-20T00:00:00"/>
    <s v="ismaelpezuela@hotmail.es"/>
    <s v="Calle Puebla de Sanabria 12 P06 A"/>
    <x v="0"/>
    <s v="Leganés"/>
    <s v=""/>
    <n v="665873642"/>
    <s v="ES9501824470140201629056"/>
    <s v="BBVAESMMXXX"/>
    <s v="Ismael Pezuela Felipe"/>
    <s v="No"/>
    <x v="145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49"/>
    <n v="22"/>
    <x v="1"/>
    <x v="8"/>
    <x v="3"/>
  </r>
  <r>
    <n v="79788"/>
    <n v="45988873"/>
    <s v="49065318"/>
    <s v=""/>
    <s v=""/>
    <s v="Ismael"/>
    <s v="Queipo Cedeira"/>
    <x v="1"/>
    <d v="1993-03-30T00:00:00"/>
    <s v="ismaelqueipo@gmail.com"/>
    <s v="Calle Del Alcalde Alfredo de Castro 28, PORTAL 4 , 2A"/>
    <x v="0"/>
    <s v="Leganés"/>
    <s v=""/>
    <n v="664242764"/>
    <s v="ES2500810337110002080120"/>
    <s v="BSABESBBXXX"/>
    <s v="Ismael Queipo Cedeira"/>
    <s v="No"/>
    <x v="444"/>
    <s v=""/>
    <s v="GANAR MÚSCULO"/>
    <s v="AMIGOS O FAMILIA"/>
    <x v="2"/>
    <d v="2023-02-01T00:00:00"/>
    <d v="2024-12-31T00:00:00"/>
    <n v="4900"/>
    <s v="No"/>
    <n v="0"/>
    <s v="GANAR MÚSCULO"/>
    <s v="AMIGOS O FAMILIA"/>
    <d v="2024-12-31T00:00:00"/>
    <n v="49"/>
    <x v="30"/>
    <n v="23"/>
    <x v="2"/>
    <x v="2"/>
    <x v="3"/>
  </r>
  <r>
    <n v="79788"/>
    <n v="49692075"/>
    <s v="51492075"/>
    <s v=""/>
    <s v=""/>
    <s v="Isabel"/>
    <s v="Martínez Ruiz"/>
    <x v="0"/>
    <d v="1995-10-23T00:00:00"/>
    <s v="isabelenmadrid@hotmail.com"/>
    <s v="Calle Río Pisuegra 2, 2B"/>
    <x v="3"/>
    <s v="Leganés"/>
    <s v=""/>
    <n v="699571775"/>
    <s v="ES8921005840311300029644"/>
    <s v=""/>
    <s v=""/>
    <s v="No"/>
    <x v="445"/>
    <s v=""/>
    <s v="GANAR MÚSCULO"/>
    <s v="AMIGOS O FAMILIA"/>
    <x v="2"/>
    <d v="2025-01-01T00:00:00"/>
    <d v="2025-01-31T00:00:00"/>
    <n v="4900"/>
    <s v="No"/>
    <n v="0"/>
    <s v="GANAR MÚSCULO"/>
    <s v="AMIGOS O FAMILIA"/>
    <d v="2024-12-31T00:00:00"/>
    <n v="49"/>
    <x v="4"/>
    <n v="0"/>
    <x v="3"/>
    <x v="7"/>
    <x v="2"/>
  </r>
  <r>
    <n v="79788"/>
    <n v="45987617"/>
    <s v="50162413"/>
    <s v=""/>
    <s v=""/>
    <s v="Isabel"/>
    <s v="Nieto Sevilla"/>
    <x v="0"/>
    <d v="1965-07-05T00:00:00"/>
    <s v="isnieto90@gmail.com"/>
    <s v="Calle Geranio 20"/>
    <x v="32"/>
    <s v="Moraleja de Enmedio"/>
    <s v=""/>
    <n v="679099655"/>
    <s v="ES5700493548192114025552"/>
    <s v="BSCHESMMXXX"/>
    <s v="Isabel Nieto Sevilla"/>
    <s v="No"/>
    <x v="446"/>
    <s v=""/>
    <s v="MANTENIMIENTO"/>
    <s v="AMIGOS O FAMILIA"/>
    <x v="0"/>
    <d v="2022-02-01T00:00:00"/>
    <d v="2024-12-31T00:00:00"/>
    <n v="5200"/>
    <s v="No"/>
    <n v="0"/>
    <s v="MANTENIMIENTO"/>
    <s v="AMIGOS O FAMILIA"/>
    <d v="2024-12-31T00:00:00"/>
    <n v="52"/>
    <x v="39"/>
    <n v="35"/>
    <x v="0"/>
    <x v="2"/>
    <x v="0"/>
  </r>
  <r>
    <n v="79788"/>
    <n v="45987863"/>
    <s v="5709113"/>
    <s v=""/>
    <s v=""/>
    <s v="Irene"/>
    <s v="Alonso Nieto"/>
    <x v="0"/>
    <d v="1991-10-20T00:00:00"/>
    <s v="irenealonso20@gmail.com"/>
    <s v="Calle Alcalde Saturnino del Yerro Alonso 25 P2 1ºb"/>
    <x v="0"/>
    <s v="Leganés"/>
    <s v=""/>
    <n v="690260510"/>
    <s v="ES9614650100911749877720"/>
    <s v="INGDESMMXXX"/>
    <s v="Irene Alonso Nieto"/>
    <s v="No"/>
    <x v="0"/>
    <s v=""/>
    <s v="GANAR MÚSCULO"/>
    <s v="LOCALIZACIÓN"/>
    <x v="2"/>
    <d v="2022-12-01T00:00:00"/>
    <d v="2024-12-31T00:00:00"/>
    <n v="4900"/>
    <s v="No"/>
    <n v="0"/>
    <s v="GANAR MÚSCULO"/>
    <s v="LOCALIZACIÓN"/>
    <d v="2024-12-31T00:00:00"/>
    <n v="49"/>
    <x v="5"/>
    <n v="25"/>
    <x v="0"/>
    <x v="0"/>
    <x v="0"/>
  </r>
  <r>
    <n v="79788"/>
    <n v="45989823"/>
    <s v="49142294"/>
    <s v=""/>
    <s v=""/>
    <s v="Irene"/>
    <s v="Díaz Portales Chaves"/>
    <x v="0"/>
    <d v="1994-11-10T00:00:00"/>
    <s v="irene.diazportales@gmail.com"/>
    <s v="Calle Del Alcalde Pedro González González 19"/>
    <x v="0"/>
    <s v="Leganés"/>
    <s v=""/>
    <n v="663771623"/>
    <s v="ES4400730100580799121167"/>
    <s v="OPENESMMXXX"/>
    <s v="Irene Díaz Portales Chaves"/>
    <s v="No"/>
    <x v="447"/>
    <s v=""/>
    <s v=""/>
    <s v=""/>
    <x v="1"/>
    <d v="2018-07-01T00:00:00"/>
    <d v="2024-12-31T00:00:00"/>
    <n v="4300"/>
    <s v="No"/>
    <n v="0"/>
    <s v="DESCONOCIDA"/>
    <s v="DESCONOCIDA"/>
    <d v="2024-12-31T00:00:00"/>
    <n v="43"/>
    <x v="6"/>
    <n v="78"/>
    <x v="1"/>
    <x v="1"/>
    <x v="1"/>
  </r>
  <r>
    <n v="79788"/>
    <n v="45987765"/>
    <s v="54035508"/>
    <s v=""/>
    <s v=""/>
    <s v="Irene"/>
    <s v="Domingo García"/>
    <x v="0"/>
    <d v="1997-08-15T00:00:00"/>
    <s v="irenedgarcia13@gmail.com"/>
    <s v="Calle Guadarrama 7"/>
    <x v="0"/>
    <s v="Leganés"/>
    <s v=""/>
    <n v="695110255"/>
    <s v="ES9621006826841300100035"/>
    <s v="CAIXESBBXXX"/>
    <s v="Irene Domingo Garcia"/>
    <s v="No"/>
    <x v="206"/>
    <s v=""/>
    <s v=""/>
    <s v="AMIGOS O FAMILIA"/>
    <x v="2"/>
    <d v="2024-03-01T00:00:00"/>
    <d v="2024-12-31T00:00:00"/>
    <n v="4900"/>
    <s v="No"/>
    <n v="0"/>
    <s v="DESCONOCIDA"/>
    <s v="AMIGOS O FAMILIA"/>
    <d v="2024-12-31T00:00:00"/>
    <n v="49"/>
    <x v="16"/>
    <n v="10"/>
    <x v="1"/>
    <x v="8"/>
    <x v="2"/>
  </r>
  <r>
    <n v="79788"/>
    <n v="45988119"/>
    <s v="2740220"/>
    <s v=""/>
    <s v=""/>
    <s v="Irene"/>
    <s v="Fernández Fernández"/>
    <x v="2"/>
    <d v="2001-07-01T00:00:00"/>
    <s v="irene.fernandez2001@gmail.com"/>
    <s v="Calle Majadahonda 3"/>
    <x v="0"/>
    <s v="Leganés"/>
    <s v=""/>
    <n v="608400348"/>
    <s v="ES2001826167900201506136"/>
    <s v="BBVAESMMXXX"/>
    <s v="Maria Del Mar Fernandez Espada"/>
    <s v="No"/>
    <x v="448"/>
    <s v=""/>
    <s v=""/>
    <s v=""/>
    <x v="2"/>
    <d v="2019-09-01T00:00:00"/>
    <d v="2024-12-31T00:00:00"/>
    <n v="4900"/>
    <s v="No"/>
    <n v="0"/>
    <s v="DESCONOCIDA"/>
    <s v="DESCONOCIDA"/>
    <d v="2024-12-31T00:00:00"/>
    <n v="49"/>
    <x v="7"/>
    <n v="64"/>
    <x v="2"/>
    <x v="5"/>
    <x v="6"/>
  </r>
  <r>
    <n v="79788"/>
    <n v="45988639"/>
    <s v="50186113"/>
    <s v=""/>
    <s v=""/>
    <s v="Irene"/>
    <s v="Fernández Schwarz"/>
    <x v="0"/>
    <d v="1977-10-23T00:00:00"/>
    <s v="fdez.schwarz@gmail.com"/>
    <s v="Calle Alcalde José María Durán y Pelayo 33 E2 P01 B"/>
    <x v="0"/>
    <s v="Leganés"/>
    <s v=""/>
    <n v="665893065"/>
    <s v="ES2321037843310030649509"/>
    <s v="UCJAES2MXXX"/>
    <s v="Irene Fernández Schwarz"/>
    <s v="No"/>
    <x v="243"/>
    <s v=""/>
    <s v="SALUD"/>
    <s v="AMIGOS O FAMILIA"/>
    <x v="2"/>
    <d v="2023-03-01T00:00:00"/>
    <d v="2024-12-31T00:00:00"/>
    <n v="4900"/>
    <s v="No"/>
    <n v="0"/>
    <s v="SALUD"/>
    <s v="AMIGOS O FAMILIA"/>
    <d v="2024-12-31T00:00:00"/>
    <n v="49"/>
    <x v="13"/>
    <n v="22"/>
    <x v="4"/>
    <x v="8"/>
    <x v="3"/>
  </r>
  <r>
    <n v="79788"/>
    <n v="45987472"/>
    <s v="47303085"/>
    <s v=""/>
    <s v=""/>
    <s v="Irene"/>
    <s v="García Gil"/>
    <x v="0"/>
    <d v="1997-03-02T00:00:00"/>
    <s v="irenegargil@hotmail.com"/>
    <s v="Calle Alcalá de Henares 6 P1 1B"/>
    <x v="0"/>
    <s v="Leganés"/>
    <s v=""/>
    <n v="636759953"/>
    <s v="ES8221004671020200053090"/>
    <s v="CAIXESBBXXX"/>
    <s v="Irene Garcia Gil"/>
    <s v="No"/>
    <x v="144"/>
    <s v=""/>
    <s v="GANAR MÚSCULO"/>
    <s v="LOCALIZACIÓN"/>
    <x v="2"/>
    <d v="2023-02-01T00:00:00"/>
    <d v="2024-12-31T00:00:00"/>
    <n v="4900"/>
    <s v="No"/>
    <n v="0"/>
    <s v="GANAR MÚSCULO"/>
    <s v="LOCALIZACIÓN"/>
    <d v="2024-12-31T00:00:00"/>
    <n v="49"/>
    <x v="16"/>
    <n v="23"/>
    <x v="4"/>
    <x v="2"/>
    <x v="3"/>
  </r>
  <r>
    <n v="79788"/>
    <n v="47583769"/>
    <s v="47046041"/>
    <s v=""/>
    <s v=""/>
    <s v="Irene"/>
    <s v="Haro Honrubia"/>
    <x v="0"/>
    <d v="1993-09-12T00:00:00"/>
    <s v="ireneharo93@gmail.com"/>
    <s v="Calle Del Alcalde Alfredo De Castro 21, P1, 1B"/>
    <x v="0"/>
    <s v="Leganés"/>
    <s v=""/>
    <n v="660196362"/>
    <s v="ES6901822786360201553663"/>
    <s v="BBVAESMMXXX"/>
    <s v=""/>
    <s v="No"/>
    <x v="449"/>
    <s v=""/>
    <s v="SALUD"/>
    <s v="LOCALIZACIÓN"/>
    <x v="2"/>
    <d v="2024-09-01T00:00:00"/>
    <d v="2024-12-31T00:00:00"/>
    <n v="4900"/>
    <s v="No"/>
    <n v="0"/>
    <s v="SALUD"/>
    <s v="LOCALIZACIÓN"/>
    <d v="2024-12-31T00:00:00"/>
    <n v="49"/>
    <x v="30"/>
    <n v="4"/>
    <x v="1"/>
    <x v="5"/>
    <x v="2"/>
  </r>
  <r>
    <n v="79788"/>
    <n v="45987642"/>
    <s v="54301918"/>
    <s v=""/>
    <s v=""/>
    <s v="Irene"/>
    <s v="Martínez Sánchez"/>
    <x v="0"/>
    <d v="2001-09-11T00:00:00"/>
    <s v="iremasa11@gmail.com"/>
    <s v="Calle De Tarragona 33"/>
    <x v="0"/>
    <s v="Leganés"/>
    <s v=""/>
    <n v="677719433"/>
    <s v="ES6600495525592813482857"/>
    <s v=""/>
    <s v="Irene Martinez Sanchez"/>
    <s v="No"/>
    <x v="218"/>
    <s v=""/>
    <s v="SALUD"/>
    <s v="AMIGOS O FAMILIA"/>
    <x v="2"/>
    <d v="2024-09-01T00:00:00"/>
    <d v="2024-12-31T00:00:00"/>
    <n v="4900"/>
    <s v="No"/>
    <n v="0"/>
    <s v="SALUD"/>
    <s v="AMIGOS O FAMILIA"/>
    <d v="2024-12-31T00:00:00"/>
    <n v="49"/>
    <x v="7"/>
    <n v="46"/>
    <x v="1"/>
    <x v="8"/>
    <x v="5"/>
  </r>
  <r>
    <n v="79788"/>
    <n v="46765383"/>
    <s v="54036865"/>
    <s v=""/>
    <s v=""/>
    <s v="Irene"/>
    <s v="Sobrino Ferrero"/>
    <x v="0"/>
    <d v="2004-04-16T00:00:00"/>
    <s v="ireneferrero16@gmail.com"/>
    <s v="Avenida Vicente Ferrer 10"/>
    <x v="2"/>
    <s v="Leganés"/>
    <s v=""/>
    <n v="656864063"/>
    <s v="ES3001824003180201581309"/>
    <s v="BBVAESMMXXX"/>
    <s v="Irene Sobrino Ferrero"/>
    <s v="No"/>
    <x v="450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10"/>
    <n v="8"/>
    <x v="4"/>
    <x v="3"/>
    <x v="2"/>
  </r>
  <r>
    <n v="79788"/>
    <n v="45989592"/>
    <s v="32719613"/>
    <s v=""/>
    <s v=""/>
    <s v="Irea"/>
    <s v="Villares Alonso"/>
    <x v="0"/>
    <d v="1994-08-18T00:00:00"/>
    <s v="ireavillares.a@gmail.com"/>
    <s v="Calle Alcalde José María Durán y Pelayo 14 2A"/>
    <x v="0"/>
    <s v="Leganés"/>
    <s v=""/>
    <n v="618301592"/>
    <s v="ES8821002215770100295087"/>
    <s v="CAIXESBBXXX"/>
    <s v="Irea Villares Alonso"/>
    <s v="No"/>
    <x v="321"/>
    <s v=""/>
    <s v="MANTENIMIENTO"/>
    <s v="LOCALIZACIÓN"/>
    <x v="0"/>
    <d v="2023-10-01T00:00:00"/>
    <d v="2024-12-31T00:00:00"/>
    <n v="5200"/>
    <s v="No"/>
    <n v="0"/>
    <s v="MANTENIMIENTO"/>
    <s v="LOCALIZACIÓN"/>
    <d v="2024-12-31T00:00:00"/>
    <n v="52"/>
    <x v="6"/>
    <n v="15"/>
    <x v="2"/>
    <x v="9"/>
    <x v="3"/>
  </r>
  <r>
    <n v="79788"/>
    <n v="45989575"/>
    <s v="77335511"/>
    <s v=""/>
    <s v=""/>
    <s v="Inmaculada"/>
    <s v="Cano López"/>
    <x v="0"/>
    <d v="1982-03-29T00:00:00"/>
    <s v="inmi.canolopez@hotmail.es"/>
    <s v="Calle Coslada 20 Pbj D"/>
    <x v="0"/>
    <s v="Leganés"/>
    <s v=""/>
    <n v="699232943"/>
    <s v="ES9601826167950208500551"/>
    <s v="BBVAESMMXXX"/>
    <s v="Inmaculada Cano Lopez"/>
    <s v="No"/>
    <x v="451"/>
    <s v=""/>
    <s v="PERDER PESO"/>
    <s v="AMIGOS O FAMILIA"/>
    <x v="0"/>
    <d v="2022-02-01T00:00:00"/>
    <d v="2024-12-31T00:00:00"/>
    <n v="5200"/>
    <s v="No"/>
    <n v="0"/>
    <s v="PERDER PESO"/>
    <s v="AMIGOS O FAMILIA"/>
    <d v="2024-12-31T00:00:00"/>
    <n v="52"/>
    <x v="0"/>
    <n v="35"/>
    <x v="5"/>
    <x v="2"/>
    <x v="0"/>
  </r>
  <r>
    <n v="79788"/>
    <n v="45988400"/>
    <s v="53040828"/>
    <s v=""/>
    <s v=""/>
    <s v="Inmaculada"/>
    <s v="Martínez Navarro"/>
    <x v="0"/>
    <d v="1975-12-06T00:00:00"/>
    <s v="inmichu31@hotmail.com"/>
    <s v="Calle Alcobendas"/>
    <x v="0"/>
    <s v="Leganés"/>
    <s v=""/>
    <n v="636157811"/>
    <s v="ES4120382753683000091131"/>
    <s v="CAHMESMMXXX"/>
    <s v="Inmaculada Martinez Navarro"/>
    <s v="No"/>
    <x v="12"/>
    <s v=""/>
    <s v="MANTENIMIENTO"/>
    <s v="LOCALIZACIÓN"/>
    <x v="0"/>
    <d v="2018-09-01T00:00:00"/>
    <d v="2024-12-31T00:00:00"/>
    <n v="5200"/>
    <s v="No"/>
    <n v="0"/>
    <s v="MANTENIMIENTO"/>
    <s v="LOCALIZACIÓN"/>
    <d v="2024-12-31T00:00:00"/>
    <n v="52"/>
    <x v="22"/>
    <n v="76"/>
    <x v="4"/>
    <x v="5"/>
    <x v="1"/>
  </r>
  <r>
    <n v="79788"/>
    <n v="45988421"/>
    <s v="53477335"/>
    <s v=""/>
    <s v=""/>
    <s v="Ingrid"/>
    <s v="Ramos Benítez"/>
    <x v="0"/>
    <d v="1978-04-25T00:00:00"/>
    <s v="maely15@yahoo.com"/>
    <s v="Calle Alcalde Pedro González González"/>
    <x v="0"/>
    <s v="Leganés"/>
    <s v=""/>
    <n v="699831108"/>
    <s v="ES6421003912000100096102"/>
    <s v="CAIXESBBXXX"/>
    <s v="Ingrid Ramos Benitez"/>
    <s v="No"/>
    <x v="152"/>
    <s v=""/>
    <s v="SALUD"/>
    <s v="LOCALIZACIÓN"/>
    <x v="0"/>
    <d v="2019-12-01T00:00:00"/>
    <d v="2024-12-31T00:00:00"/>
    <n v="5200"/>
    <s v="No"/>
    <n v="0"/>
    <s v="SALUD"/>
    <s v="LOCALIZACIÓN"/>
    <d v="2024-12-31T00:00:00"/>
    <n v="52"/>
    <x v="24"/>
    <n v="61"/>
    <x v="1"/>
    <x v="0"/>
    <x v="6"/>
  </r>
  <r>
    <n v="79788"/>
    <n v="47918848"/>
    <s v="50255185"/>
    <s v=""/>
    <s v=""/>
    <s v="Inés"/>
    <s v="Fernández Nieto"/>
    <x v="0"/>
    <d v="2005-03-29T00:00:00"/>
    <s v="fdez.nieto16@gmail.com"/>
    <s v="Calle Móstoles 24, 2D"/>
    <x v="0"/>
    <s v="Leganés"/>
    <s v=""/>
    <n v="683236701"/>
    <s v="ES5500490390712191909853"/>
    <s v="BSCHESMMXXX"/>
    <s v="Inés Fernández Nieto"/>
    <s v="No"/>
    <x v="11"/>
    <s v=""/>
    <s v="GANAR MÚSCULO"/>
    <s v="LOCALIZACIÓN"/>
    <x v="0"/>
    <d v="2024-09-01T00:00:00"/>
    <d v="2024-12-31T00:00:00"/>
    <n v="5200"/>
    <s v="No"/>
    <n v="0"/>
    <s v="GANAR MÚSCULO"/>
    <s v="LOCALIZACIÓN"/>
    <d v="2024-12-31T00:00:00"/>
    <n v="52"/>
    <x v="12"/>
    <n v="4"/>
    <x v="4"/>
    <x v="5"/>
    <x v="2"/>
  </r>
  <r>
    <n v="79788"/>
    <n v="45987351"/>
    <s v="47551434"/>
    <s v=""/>
    <s v=""/>
    <s v="Iker"/>
    <s v="Carbajal Irazu"/>
    <x v="1"/>
    <d v="2004-09-08T00:00:00"/>
    <s v="ikercarbajal2004@gmail.com"/>
    <s v="Calle Alcalde Pedro González González"/>
    <x v="0"/>
    <s v="Leganés"/>
    <s v=""/>
    <n v="629761443"/>
    <s v="ES5021006826820200035698"/>
    <s v="CAIXESBBXXX"/>
    <s v="Maitane Irazu Perona"/>
    <s v="No"/>
    <x v="452"/>
    <s v=""/>
    <s v="GANAR MÚSCULO"/>
    <s v="AMIGOS O FAMILIA"/>
    <x v="0"/>
    <d v="2021-11-01T00:00:00"/>
    <d v="2024-12-31T00:00:00"/>
    <n v="5200"/>
    <s v="No"/>
    <n v="0"/>
    <s v="GANAR MÚSCULO"/>
    <s v="AMIGOS O FAMILIA"/>
    <d v="2024-12-31T00:00:00"/>
    <n v="52"/>
    <x v="10"/>
    <n v="38"/>
    <x v="3"/>
    <x v="4"/>
    <x v="5"/>
  </r>
  <r>
    <n v="79788"/>
    <n v="45989826"/>
    <s v="54128763"/>
    <s v=""/>
    <s v=""/>
    <s v="Iker"/>
    <s v="Novillo Martínez"/>
    <x v="1"/>
    <d v="2005-08-08T00:00:00"/>
    <s v="iker.novillo@gmail.com"/>
    <s v="Cercedilla numero 32"/>
    <x v="0"/>
    <s v="Leganés"/>
    <s v=""/>
    <n v="625906298"/>
    <s v="ES1500494481582910017753"/>
    <s v="BSCHESMMXXX"/>
    <s v="Iker Novillo Martínez"/>
    <s v="No"/>
    <x v="453"/>
    <s v=""/>
    <s v="GANAR MÚSCULO"/>
    <s v="LOCALIZACIÓN"/>
    <x v="1"/>
    <d v="2020-11-01T00:00:00"/>
    <d v="2024-12-31T00:00:00"/>
    <n v="4300"/>
    <s v="No"/>
    <n v="0"/>
    <s v="GANAR MÚSCULO"/>
    <s v="LOCALIZACIÓN"/>
    <d v="2024-12-31T00:00:00"/>
    <n v="43"/>
    <x v="12"/>
    <n v="50"/>
    <x v="1"/>
    <x v="4"/>
    <x v="4"/>
  </r>
  <r>
    <n v="79788"/>
    <n v="45988287"/>
    <s v="53909830"/>
    <s v=""/>
    <s v=""/>
    <s v="Iker"/>
    <s v="Villalba Fernández"/>
    <x v="1"/>
    <d v="2007-05-07T00:00:00"/>
    <s v="ikerlega07@gmail.com"/>
    <s v="Calle Alcalde Pedro González González 19 5 3B"/>
    <x v="0"/>
    <s v="Leganés"/>
    <s v=""/>
    <n v="644700369"/>
    <s v="ES8820950504309117457466"/>
    <s v="BASKES2BXXX"/>
    <s v="Iker Villalba Fernandez"/>
    <s v="No"/>
    <x v="75"/>
    <s v=""/>
    <s v=""/>
    <s v=""/>
    <x v="0"/>
    <d v="2023-09-01T00:00:00"/>
    <d v="2024-12-31T00:00:00"/>
    <n v="5200"/>
    <s v="No"/>
    <n v="0"/>
    <s v="DESCONOCIDA"/>
    <s v="DESCONOCIDA"/>
    <d v="2024-12-31T00:00:00"/>
    <n v="52"/>
    <x v="15"/>
    <n v="15"/>
    <x v="2"/>
    <x v="9"/>
    <x v="3"/>
  </r>
  <r>
    <n v="79788"/>
    <n v="48602841"/>
    <s v="50195876"/>
    <s v=""/>
    <s v=""/>
    <s v="Ignacio"/>
    <s v="Pérez Pérez"/>
    <x v="1"/>
    <d v="1973-02-25T00:00:00"/>
    <s v="nachpp@hotmail.com"/>
    <s v="Calle Francisco Ribero 1, E5, 2A"/>
    <x v="2"/>
    <s v="Leganés"/>
    <s v=""/>
    <n v="605020669"/>
    <s v="ES4414650100911706507240"/>
    <s v="INGDESMM"/>
    <s v=""/>
    <s v="No"/>
    <x v="49"/>
    <s v=""/>
    <s v="GANAR MÚSCULO"/>
    <s v="LOCALIZACIÓN"/>
    <x v="2"/>
    <d v="2024-11-01T00:00:00"/>
    <d v="2024-12-31T00:00:00"/>
    <n v="4900"/>
    <s v="No"/>
    <n v="0"/>
    <s v="GANAR MÚSCULO"/>
    <s v="LOCALIZACIÓN"/>
    <d v="2024-12-31T00:00:00"/>
    <n v="49"/>
    <x v="1"/>
    <n v="2"/>
    <x v="0"/>
    <x v="4"/>
    <x v="2"/>
  </r>
  <r>
    <n v="79788"/>
    <n v="45989441"/>
    <s v="50715018"/>
    <s v=""/>
    <s v=""/>
    <s v="Ignacio"/>
    <s v="Villar Pacheco"/>
    <x v="1"/>
    <d v="1978-06-18T00:00:00"/>
    <s v="ivillart11@gmail.com"/>
    <s v="Calle Alcalá de Henares 10 5 1B"/>
    <x v="0"/>
    <s v="Leganés"/>
    <s v=""/>
    <n v="620940365"/>
    <s v="ES2620858195810330196106"/>
    <s v="CAZRES2ZXXX"/>
    <s v="Ignacio Villar Pacheco"/>
    <s v="No"/>
    <x v="454"/>
    <s v=""/>
    <s v="GANAR MÚSCULO"/>
    <s v="AMIGOS O FAMILIA"/>
    <x v="2"/>
    <d v="2023-04-01T00:00:00"/>
    <d v="2024-12-31T00:00:00"/>
    <n v="4900"/>
    <s v="No"/>
    <n v="0"/>
    <s v="GANAR MÚSCULO"/>
    <s v="AMIGOS O FAMILIA"/>
    <d v="2024-12-31T00:00:00"/>
    <n v="49"/>
    <x v="24"/>
    <n v="21"/>
    <x v="2"/>
    <x v="10"/>
    <x v="3"/>
  </r>
  <r>
    <n v="79788"/>
    <n v="45988279"/>
    <s v="55001074"/>
    <s v=""/>
    <s v=""/>
    <s v="Iciar"/>
    <s v="Herance Muñoz"/>
    <x v="0"/>
    <d v="2004-07-11T00:00:00"/>
    <s v="iherance11@gmail.com"/>
    <s v="Calle Alcalde José María Durán y Pelayo 31 P4 4C"/>
    <x v="0"/>
    <s v="Leganés"/>
    <s v=""/>
    <n v="635999361"/>
    <s v="ES3121003738532200162305"/>
    <s v="CAIXESBBXXX"/>
    <s v="Iciar Herance Muñoz"/>
    <s v="No"/>
    <x v="455"/>
    <s v=""/>
    <s v="GANAR MÚSCULO"/>
    <s v="AMIGOS O FAMILIA"/>
    <x v="2"/>
    <d v="2023-06-01T00:00:00"/>
    <d v="2024-12-31T00:00:00"/>
    <n v="4900"/>
    <s v="No"/>
    <n v="0"/>
    <s v="GANAR MÚSCULO"/>
    <s v="AMIGOS O FAMILIA"/>
    <d v="2024-12-31T00:00:00"/>
    <n v="49"/>
    <x v="10"/>
    <n v="19"/>
    <x v="3"/>
    <x v="6"/>
    <x v="3"/>
  </r>
  <r>
    <n v="79788"/>
    <n v="45987562"/>
    <s v="4244015"/>
    <s v=""/>
    <s v=""/>
    <s v="Ibai"/>
    <s v="Cachorro Vázquez"/>
    <x v="1"/>
    <d v="2005-09-27T00:00:00"/>
    <s v="ibaicachorro10@gmail.com"/>
    <s v="Calle Sagasta 19"/>
    <x v="0"/>
    <s v="Leganés"/>
    <s v=""/>
    <n v="684272056"/>
    <s v="ES3214650350291728540371"/>
    <s v="INGDESMMXXX"/>
    <s v="Ibai Cachorro Vazquez"/>
    <s v="No"/>
    <x v="225"/>
    <s v=""/>
    <s v="GANAR MÚSCULO"/>
    <s v="LOCALIZACIÓN"/>
    <x v="0"/>
    <d v="2024-02-01T00:00:00"/>
    <d v="2024-12-31T00:00:00"/>
    <n v="5200"/>
    <s v="No"/>
    <n v="0"/>
    <s v="GANAR MÚSCULO"/>
    <s v="LOCALIZACIÓN"/>
    <d v="2024-12-31T00:00:00"/>
    <n v="52"/>
    <x v="12"/>
    <n v="11"/>
    <x v="0"/>
    <x v="2"/>
    <x v="2"/>
  </r>
  <r>
    <n v="79788"/>
    <n v="45989127"/>
    <s v="54303085"/>
    <s v=""/>
    <s v=""/>
    <s v="Hugo"/>
    <s v="de Juan Campos"/>
    <x v="1"/>
    <d v="2005-08-19T00:00:00"/>
    <s v="hugodejuan8@gmail.com"/>
    <s v="Calle Alcalde Pedro González González 11 4 Bc"/>
    <x v="0"/>
    <s v="Leganés"/>
    <s v=""/>
    <n v="640618405"/>
    <s v="ES7920859262810330550172"/>
    <s v="CAZRES2ZXXX"/>
    <s v="Hugo De Juan Campos"/>
    <s v="No"/>
    <x v="76"/>
    <s v=""/>
    <s v="GANAR MÚSCULO"/>
    <s v="AMIGOS O FAMILIA"/>
    <x v="0"/>
    <d v="2023-10-01T00:00:00"/>
    <d v="2024-12-31T00:00:00"/>
    <n v="5200"/>
    <s v="No"/>
    <n v="0"/>
    <s v="GANAR MÚSCULO"/>
    <s v="AMIGOS O FAMILIA"/>
    <d v="2024-12-31T00:00:00"/>
    <n v="52"/>
    <x v="12"/>
    <n v="15"/>
    <x v="1"/>
    <x v="9"/>
    <x v="3"/>
  </r>
  <r>
    <n v="79788"/>
    <n v="48451178"/>
    <s v="54400380"/>
    <s v=""/>
    <s v=""/>
    <s v="Hugo"/>
    <s v="Drozd Sánchez"/>
    <x v="1"/>
    <d v="2008-04-19T00:00:00"/>
    <s v="gregougs@gmail.com"/>
    <s v="Calle Las Rozas de Madrid 3"/>
    <x v="0"/>
    <s v="Leganés"/>
    <s v=""/>
    <n v="644015384"/>
    <s v="ES8414650100991754745101"/>
    <s v="INGDESMM"/>
    <s v=""/>
    <s v="No"/>
    <x v="71"/>
    <s v=""/>
    <s v="GANAR MÚSCULO"/>
    <s v="AMIGOS O FAMILIA"/>
    <x v="3"/>
    <d v="2024-11-01T00:00:00"/>
    <d v="2024-12-31T00:00:00"/>
    <n v="3900"/>
    <s v="No"/>
    <n v="0"/>
    <s v="GANAR MÚSCULO"/>
    <s v="AMIGOS O FAMILIA"/>
    <d v="2024-12-31T00:00:00"/>
    <n v="39"/>
    <x v="17"/>
    <n v="2"/>
    <x v="4"/>
    <x v="4"/>
    <x v="2"/>
  </r>
  <r>
    <n v="79788"/>
    <n v="45989075"/>
    <s v="52372764"/>
    <s v=""/>
    <s v=""/>
    <s v="Hugo"/>
    <s v="López Puerta"/>
    <x v="1"/>
    <d v="1978-05-16T00:00:00"/>
    <s v="hugo_arb@icloud.com"/>
    <s v="Calle Coslada 11"/>
    <x v="0"/>
    <s v="Leganés"/>
    <s v=""/>
    <n v="609673019"/>
    <s v="ES8114650100971702332273"/>
    <s v="INGDESMMXXX"/>
    <s v="Hugo Lopez Puerta"/>
    <s v="No"/>
    <x v="456"/>
    <s v=""/>
    <s v=""/>
    <s v=""/>
    <x v="0"/>
    <d v="2019-01-01T00:00:00"/>
    <d v="2024-12-31T00:00:00"/>
    <n v="5200"/>
    <s v="No"/>
    <n v="0"/>
    <s v="DESCONOCIDA"/>
    <s v="DESCONOCIDA"/>
    <d v="2024-12-31T00:00:00"/>
    <n v="52"/>
    <x v="24"/>
    <n v="72"/>
    <x v="0"/>
    <x v="7"/>
    <x v="1"/>
  </r>
  <r>
    <n v="79788"/>
    <n v="45989150"/>
    <s v="53417304"/>
    <s v=""/>
    <s v=""/>
    <s v="Hortensia"/>
    <s v="Martín Alfaro"/>
    <x v="0"/>
    <d v="1978-07-13T00:00:00"/>
    <s v="martinhalfaro@gmail.com"/>
    <s v="Plaza Alcalde José Manuel Matheo Luaces 4 P04 B"/>
    <x v="0"/>
    <s v="Leganés"/>
    <s v=""/>
    <n v="638051010"/>
    <s v="ES7714650100911733154389"/>
    <s v="INGDESMMXXX"/>
    <s v="Hortensia Martin Alfaro"/>
    <s v="No"/>
    <x v="457"/>
    <s v=""/>
    <s v="SALUD"/>
    <s v="LOCALIZACIÓN"/>
    <x v="0"/>
    <d v="2023-01-01T00:00:00"/>
    <d v="2024-12-31T00:00:00"/>
    <n v="5200"/>
    <s v="No"/>
    <n v="0"/>
    <s v="SALUD"/>
    <s v="LOCALIZACIÓN"/>
    <d v="2024-12-31T00:00:00"/>
    <n v="52"/>
    <x v="24"/>
    <n v="24"/>
    <x v="2"/>
    <x v="7"/>
    <x v="0"/>
  </r>
  <r>
    <n v="79788"/>
    <n v="48013847"/>
    <s v="7005867"/>
    <s v=""/>
    <s v=""/>
    <s v="Hildiana"/>
    <s v="Carrera Zambrano"/>
    <x v="0"/>
    <d v="1980-01-03T00:00:00"/>
    <s v="hildianac@hotmail.com"/>
    <s v="Calle Alcalde Pedro González González 18A , 2C"/>
    <x v="0"/>
    <s v="Leganés"/>
    <s v=""/>
    <n v="637518990"/>
    <s v="ES4421003424991300646405"/>
    <s v="CAIXESBBXXX"/>
    <s v="Hildiana Carrera Zambrano"/>
    <s v="No"/>
    <x v="38"/>
    <s v=""/>
    <s v="GANAR MÚSCULO"/>
    <s v="LOCALIZACIÓN"/>
    <x v="0"/>
    <d v="2024-10-01T00:00:00"/>
    <d v="2024-12-31T00:00:00"/>
    <n v="5200"/>
    <s v="No"/>
    <n v="0"/>
    <s v="GANAR MÚSCULO"/>
    <s v="LOCALIZACIÓN"/>
    <d v="2024-12-31T00:00:00"/>
    <n v="52"/>
    <x v="25"/>
    <n v="3"/>
    <x v="4"/>
    <x v="9"/>
    <x v="2"/>
  </r>
  <r>
    <n v="79788"/>
    <n v="45988647"/>
    <s v="49004372"/>
    <s v=""/>
    <s v=""/>
    <s v="Henry Tomás"/>
    <s v="Bueicheku Mohaba"/>
    <x v="1"/>
    <d v="1987-05-13T00:00:00"/>
    <s v="henrygolf87@hotmail.com"/>
    <s v="Calle Oviedo"/>
    <x v="22"/>
    <s v="Fuenlabrada"/>
    <s v=""/>
    <n v="633456173"/>
    <s v="ES6301280076140100034787"/>
    <s v="BKBKESMMXXX"/>
    <s v="Henry Tomas Bueicheku Mohaba"/>
    <s v="No"/>
    <x v="458"/>
    <s v=""/>
    <s v="PERDER PESO"/>
    <s v="LOCALIZACIÓN"/>
    <x v="0"/>
    <d v="2019-02-01T00:00:00"/>
    <d v="2024-12-31T00:00:00"/>
    <n v="5200"/>
    <s v="No"/>
    <n v="0"/>
    <s v="PERDER PESO"/>
    <s v="LOCALIZACIÓN"/>
    <d v="2024-12-31T00:00:00"/>
    <n v="52"/>
    <x v="45"/>
    <n v="71"/>
    <x v="3"/>
    <x v="2"/>
    <x v="6"/>
  </r>
  <r>
    <n v="79788"/>
    <n v="45987196"/>
    <s v="35683914"/>
    <s v=""/>
    <s v=""/>
    <s v="Henao"/>
    <s v="Morales Camilo"/>
    <x v="1"/>
    <d v="1994-10-03T00:00:00"/>
    <s v="camilo1004.chm@gmail.com"/>
    <s v="Calle Jesús Miguel Haddad Blanco 11 E9 3 A"/>
    <x v="0"/>
    <s v="Leganés"/>
    <s v=""/>
    <n v="669947594"/>
    <s v="ES5601825322220208187228"/>
    <s v=""/>
    <s v="Henao Morales Camilo"/>
    <s v="No"/>
    <x v="128"/>
    <s v=""/>
    <s v="GANAR MÚSCULO"/>
    <s v="AMIGOS O FAMILIA"/>
    <x v="0"/>
    <d v="2022-10-01T00:00:00"/>
    <d v="2024-12-31T00:00:00"/>
    <n v="5200"/>
    <s v="No"/>
    <n v="0"/>
    <s v="GANAR MÚSCULO"/>
    <s v="AMIGOS O FAMILIA"/>
    <d v="2024-12-31T00:00:00"/>
    <n v="52"/>
    <x v="6"/>
    <n v="27"/>
    <x v="1"/>
    <x v="9"/>
    <x v="0"/>
  </r>
  <r>
    <n v="79788"/>
    <n v="46765311"/>
    <s v="53427580"/>
    <s v=""/>
    <s v=""/>
    <s v="Héctor Manuel"/>
    <s v="Pérez Benito"/>
    <x v="1"/>
    <d v="1992-03-02T00:00:00"/>
    <s v="hector.h.leganes@gmail.com"/>
    <s v="Calle Del Tenis 4 , PORTAL 2, ÁTICO C"/>
    <x v="0"/>
    <s v="Leganés"/>
    <s v=""/>
    <n v="618972339"/>
    <s v="ES2801821294140205265251"/>
    <s v="BBVAESMMXXX"/>
    <s v="Héctor Manuel Perez Benito"/>
    <s v="No"/>
    <x v="10"/>
    <s v=""/>
    <s v="GANAR MÚSCULO"/>
    <s v="LOCALIZACIÓN"/>
    <x v="0"/>
    <d v="2024-06-01T00:00:00"/>
    <d v="2024-12-31T00:00:00"/>
    <n v="5200"/>
    <s v="No"/>
    <n v="0"/>
    <s v="GANAR MÚSCULO"/>
    <s v="LOCALIZACIÓN"/>
    <d v="2024-12-31T00:00:00"/>
    <n v="52"/>
    <x v="9"/>
    <n v="7"/>
    <x v="0"/>
    <x v="6"/>
    <x v="2"/>
  </r>
  <r>
    <n v="79788"/>
    <n v="48050869"/>
    <s v="4843781"/>
    <s v=""/>
    <s v=""/>
    <s v="Héctor"/>
    <s v="Fernández Jiménez Ortiz"/>
    <x v="1"/>
    <d v="1978-09-02T00:00:00"/>
    <s v="hectorfjo@gmail.com"/>
    <s v="Calle De Antonio Cánovas Del Castillo 87"/>
    <x v="0"/>
    <s v="Leganés"/>
    <s v=""/>
    <n v="610753998"/>
    <s v="ES9421003775082200204109"/>
    <s v="CAIXESBBXXX"/>
    <s v=""/>
    <s v="No"/>
    <x v="459"/>
    <s v=""/>
    <s v="GANAR MÚSCULO"/>
    <s v="LOCALIZACIÓN"/>
    <x v="0"/>
    <m/>
    <m/>
    <n v="5200"/>
    <s v="No,No"/>
    <n v="0"/>
    <s v="GANAR MÚSCULO"/>
    <s v="LOCALIZACIÓN"/>
    <d v="2024-12-31T00:00:00"/>
    <n v="52"/>
    <x v="24"/>
    <n v="3"/>
    <x v="3"/>
    <x v="9"/>
    <x v="2"/>
  </r>
  <r>
    <n v="79788"/>
    <n v="45986986"/>
    <s v="54239122"/>
    <s v=""/>
    <s v=""/>
    <s v="Héctor"/>
    <s v="Molina Garde"/>
    <x v="1"/>
    <d v="2005-03-11T00:00:00"/>
    <s v="hectorusuario@gmail.com"/>
    <s v="Avenida Conde de Barcelona"/>
    <x v="0"/>
    <s v="Leganés"/>
    <s v=""/>
    <n v="644193942"/>
    <s v="ES1614650100971701485663"/>
    <s v="INGDESMMXXX"/>
    <s v="Gonzalo Molina Apestegui"/>
    <s v="No"/>
    <x v="452"/>
    <s v=""/>
    <s v="GANAR MÚSCULO"/>
    <s v="LOCALIZACIÓN"/>
    <x v="0"/>
    <d v="2021-11-01T00:00:00"/>
    <d v="2024-12-31T00:00:00"/>
    <n v="5200"/>
    <s v="No"/>
    <n v="0"/>
    <s v="GANAR MÚSCULO"/>
    <s v="LOCALIZACIÓN"/>
    <d v="2024-12-31T00:00:00"/>
    <n v="52"/>
    <x v="12"/>
    <n v="38"/>
    <x v="3"/>
    <x v="4"/>
    <x v="5"/>
  </r>
  <r>
    <n v="79788"/>
    <n v="45987993"/>
    <s v="49157663"/>
    <s v=""/>
    <s v=""/>
    <s v="Héctor"/>
    <s v="Moya Sánchez Aranzueque"/>
    <x v="1"/>
    <d v="2005-05-18T00:00:00"/>
    <s v="hector.moya.1789@gmail.com"/>
    <s v="Calle Griñón 8"/>
    <x v="0"/>
    <s v="Leganés"/>
    <s v=""/>
    <n v="645407866"/>
    <s v="ES8321006826811300218853"/>
    <s v="CAIXESBBXXX"/>
    <s v="Héctor Moya Sanchez Aranzueque"/>
    <s v="No"/>
    <x v="460"/>
    <s v=""/>
    <s v="GANAR MÚSCULO"/>
    <s v="AMIGOS O FAMILIA"/>
    <x v="0"/>
    <d v="2024-01-01T00:00:00"/>
    <d v="2024-12-31T00:00:00"/>
    <n v="5200"/>
    <s v="No"/>
    <n v="0"/>
    <s v="GANAR MÚSCULO"/>
    <s v="AMIGOS O FAMILIA"/>
    <d v="2024-12-31T00:00:00"/>
    <n v="52"/>
    <x v="12"/>
    <n v="12"/>
    <x v="3"/>
    <x v="7"/>
    <x v="3"/>
  </r>
  <r>
    <n v="79788"/>
    <n v="45988288"/>
    <s v="55596297"/>
    <s v=""/>
    <s v=""/>
    <s v="Héctor"/>
    <s v="Rivero Urdaneta"/>
    <x v="1"/>
    <d v="1984-10-05T00:00:00"/>
    <s v="hector0584@hotmail.com"/>
    <s v="Calle Alcalde José María Durán y Pelayo 31"/>
    <x v="0"/>
    <s v="Leganés"/>
    <s v=""/>
    <n v="651608560"/>
    <s v="ES2021003253981300021735"/>
    <s v="CAIXESBBXXX"/>
    <s v="Hector Rivero Urdaneta"/>
    <s v="No"/>
    <x v="461"/>
    <s v=""/>
    <s v="PERDER PESO"/>
    <s v="LOCALIZACIÓN"/>
    <x v="2"/>
    <d v="2024-06-01T00:00:00"/>
    <d v="2024-12-31T00:00:00"/>
    <n v="4900"/>
    <s v="No"/>
    <n v="0"/>
    <s v="PERDER PESO"/>
    <s v="LOCALIZACIÓN"/>
    <d v="2024-12-31T00:00:00"/>
    <n v="49"/>
    <x v="32"/>
    <n v="11"/>
    <x v="0"/>
    <x v="2"/>
    <x v="2"/>
  </r>
  <r>
    <n v="79788"/>
    <n v="45989214"/>
    <s v="51990393"/>
    <s v=""/>
    <s v=""/>
    <s v="Héctor"/>
    <s v="Segador Martín"/>
    <x v="1"/>
    <d v="1990-07-13T00:00:00"/>
    <s v="hector_vk25@hotmail.com"/>
    <s v="Calle Alcalde Manuel Gómez Casado 6"/>
    <x v="0"/>
    <s v="Leganés"/>
    <s v=""/>
    <n v="656845837"/>
    <s v="ES2201825322210200210706"/>
    <s v="BBVAESMMXXX"/>
    <s v="Hector Segador Martin"/>
    <s v="No"/>
    <x v="320"/>
    <s v=""/>
    <s v="GANAR MÚSCULO"/>
    <s v="LOCALIZACIÓN"/>
    <x v="0"/>
    <d v="2024-12-01T00:00:00"/>
    <d v="2024-12-31T00:00:00"/>
    <n v="5200"/>
    <s v="No"/>
    <n v="0"/>
    <s v="GANAR MÚSCULO"/>
    <s v="LOCALIZACIÓN"/>
    <d v="2024-12-31T00:00:00"/>
    <n v="52"/>
    <x v="18"/>
    <n v="63"/>
    <x v="4"/>
    <x v="9"/>
    <x v="6"/>
  </r>
  <r>
    <n v="79788"/>
    <n v="47187738"/>
    <s v="49065377"/>
    <s v=""/>
    <s v=""/>
    <s v="Hector"/>
    <s v="Vera Sesmero"/>
    <x v="1"/>
    <d v="1988-04-28T00:00:00"/>
    <s v="hector.vera.sesmero@gmail.com"/>
    <s v="Calle Del  Alcalde Pedro González González 5, 3A"/>
    <x v="0"/>
    <s v="Leganés"/>
    <s v=""/>
    <n v="696862639"/>
    <s v="ES0214650100921722986598"/>
    <s v=""/>
    <s v=""/>
    <s v="No"/>
    <x v="440"/>
    <s v=""/>
    <s v="GANAR MÚSCULO"/>
    <s v="LOCALIZACIÓN"/>
    <x v="0"/>
    <d v="2024-07-01T00:00:00"/>
    <d v="2024-12-31T00:00:00"/>
    <n v="5200"/>
    <s v="No"/>
    <n v="0"/>
    <s v="GANAR MÚSCULO"/>
    <s v="LOCALIZACIÓN"/>
    <d v="2024-12-31T00:00:00"/>
    <n v="52"/>
    <x v="31"/>
    <n v="5"/>
    <x v="1"/>
    <x v="11"/>
    <x v="2"/>
  </r>
  <r>
    <n v="79788"/>
    <n v="48241988"/>
    <s v="2868868"/>
    <s v=""/>
    <s v=""/>
    <s v="Hanjun"/>
    <s v="Zhu"/>
    <x v="1"/>
    <d v="2007-10-22T00:00:00"/>
    <s v="hanjunzhu2007@gmail.com"/>
    <s v="Calle Del Alcalde Pedro González González 17"/>
    <x v="0"/>
    <s v="Leganés"/>
    <s v=""/>
    <n v="688598769"/>
    <s v="ES9420858195810330219908"/>
    <s v="CAZRES2ZXXX"/>
    <s v=""/>
    <s v="No"/>
    <x v="462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15"/>
    <n v="3"/>
    <x v="4"/>
    <x v="9"/>
    <x v="2"/>
  </r>
  <r>
    <n v="79788"/>
    <n v="48025323"/>
    <s v="8475750"/>
    <s v=""/>
    <s v=""/>
    <s v="Hamza"/>
    <s v="Iftikhar"/>
    <x v="1"/>
    <d v="1999-09-16T00:00:00"/>
    <s v="ifh22547@gmail.com"/>
    <s v="Calle Del Alcalde Pedro González González 14B,  Bajo C"/>
    <x v="0"/>
    <s v="Leganés"/>
    <s v=""/>
    <n v="631696827"/>
    <s v="ES5701822774790201624346"/>
    <s v="BBVAESMMXXX"/>
    <s v=""/>
    <s v="No"/>
    <x v="38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3"/>
    <n v="3"/>
    <x v="4"/>
    <x v="9"/>
    <x v="2"/>
  </r>
  <r>
    <n v="79788"/>
    <n v="45989406"/>
    <s v="50086979"/>
    <s v=""/>
    <s v=""/>
    <s v="Gustavo"/>
    <s v="Valverde Mayoral"/>
    <x v="1"/>
    <d v="1969-08-12T00:00:00"/>
    <s v="gustavo.242@hotmail.es"/>
    <s v="Calle Villanueva de la Cañada"/>
    <x v="0"/>
    <s v="Leganés"/>
    <s v=""/>
    <n v="650125404"/>
    <s v="ES0501821928480201535532"/>
    <s v="BBVAESMMXXX"/>
    <s v="Gustavo Valverde Mayoral"/>
    <s v="No"/>
    <x v="463"/>
    <s v=""/>
    <s v="GANAR MÚSCULO"/>
    <s v="LOCALIZACIÓN"/>
    <x v="2"/>
    <d v="2021-05-01T00:00:00"/>
    <d v="2024-12-31T00:00:00"/>
    <n v="4900"/>
    <s v="No"/>
    <n v="0"/>
    <s v="GANAR MÚSCULO"/>
    <s v="LOCALIZACIÓN"/>
    <d v="2024-12-31T00:00:00"/>
    <n v="49"/>
    <x v="44"/>
    <n v="44"/>
    <x v="2"/>
    <x v="3"/>
    <x v="5"/>
  </r>
  <r>
    <n v="79788"/>
    <n v="45989543"/>
    <s v="53715566"/>
    <s v=""/>
    <s v=""/>
    <s v="Guillermo Joaquín"/>
    <s v="Mancheño Merino"/>
    <x v="1"/>
    <d v="1990-01-23T00:00:00"/>
    <s v="guillermo.mancheno@gmail.com"/>
    <s v="Plaza José Luis López Aranguren 7 1 Puerta1 1A"/>
    <x v="0"/>
    <s v="Leganés"/>
    <s v=""/>
    <n v="615074185"/>
    <s v="ES4821005973270100062342"/>
    <s v="CAIXESBBXXX"/>
    <s v="Guillermo Joaquín Mancheño Merino"/>
    <s v="No"/>
    <x v="464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18"/>
    <n v="77"/>
    <x v="3"/>
    <x v="11"/>
    <x v="1"/>
  </r>
  <r>
    <n v="79788"/>
    <n v="45987956"/>
    <s v="55065140"/>
    <s v=""/>
    <s v=""/>
    <s v="Guillermo"/>
    <s v="Martín Collado"/>
    <x v="1"/>
    <d v="2007-04-03T00:00:00"/>
    <s v="guillermomartin3407@gmail.com"/>
    <s v="Calle De Navalcarnero 55"/>
    <x v="0"/>
    <s v="Leganés"/>
    <s v=""/>
    <n v="682076984"/>
    <s v="ES9401826167960201583371"/>
    <s v="BBVAESMMXXX"/>
    <s v="Guillermo Martin Collado"/>
    <s v="No"/>
    <x v="131"/>
    <s v=""/>
    <s v="GANAR MÚSCULO"/>
    <s v="AMIGOS O FAMILIA"/>
    <x v="2"/>
    <d v="2023-08-01T00:00:00"/>
    <d v="2024-12-31T00:00:00"/>
    <n v="4900"/>
    <s v="No"/>
    <n v="0"/>
    <s v="GANAR MÚSCULO"/>
    <s v="AMIGOS O FAMILIA"/>
    <d v="2024-12-31T00:00:00"/>
    <n v="49"/>
    <x v="15"/>
    <n v="17"/>
    <x v="1"/>
    <x v="11"/>
    <x v="3"/>
  </r>
  <r>
    <n v="79788"/>
    <n v="45989331"/>
    <s v="49453372"/>
    <s v=""/>
    <s v=""/>
    <s v="Guillermo"/>
    <s v="Martínez Martínez"/>
    <x v="1"/>
    <d v="2005-07-21T00:00:00"/>
    <s v="guillemrtnz7@gmail.com"/>
    <s v="Calle Mejorada del Campo 17"/>
    <x v="0"/>
    <s v="Leganés"/>
    <s v=""/>
    <n v="635330181"/>
    <s v="ES7401826167920201519228"/>
    <s v="BBVAESMMXXX"/>
    <s v="Guillermo  Martinez Martinez"/>
    <s v="No"/>
    <x v="465"/>
    <s v=""/>
    <s v="GANAR MÚSCULO"/>
    <s v="AMIGOS O FAMILIA"/>
    <x v="0"/>
    <d v="2023-02-01T00:00:00"/>
    <d v="2024-12-31T00:00:00"/>
    <n v="5200"/>
    <s v="No"/>
    <n v="0"/>
    <s v="GANAR MÚSCULO"/>
    <s v="AMIGOS O FAMILIA"/>
    <d v="2024-12-31T00:00:00"/>
    <n v="52"/>
    <x v="12"/>
    <n v="23"/>
    <x v="4"/>
    <x v="2"/>
    <x v="3"/>
  </r>
  <r>
    <n v="79788"/>
    <n v="45989634"/>
    <s v="2554295"/>
    <s v=""/>
    <s v=""/>
    <s v="Guillermo"/>
    <s v="Salvador Sahelices"/>
    <x v="1"/>
    <d v="2001-09-26T00:00:00"/>
    <s v="guidlektk@hotmail.com"/>
    <s v="Calle Galapagar 2"/>
    <x v="0"/>
    <s v="Leganés"/>
    <s v=""/>
    <n v="665272665"/>
    <s v="ES8501280044910100052297"/>
    <s v="BKBKESMMXXX"/>
    <s v="Guillermo Salvador Sahelices"/>
    <s v="No"/>
    <x v="466"/>
    <s v=""/>
    <s v="GANAR MÚSCULO"/>
    <s v="LOCALIZACIÓN"/>
    <x v="0"/>
    <d v="2019-11-01T00:00:00"/>
    <d v="2024-12-31T00:00:00"/>
    <n v="5200"/>
    <s v="No"/>
    <n v="0"/>
    <s v="GANAR MÚSCULO"/>
    <s v="LOCALIZACIÓN"/>
    <d v="2024-12-31T00:00:00"/>
    <n v="52"/>
    <x v="7"/>
    <n v="62"/>
    <x v="0"/>
    <x v="4"/>
    <x v="6"/>
  </r>
  <r>
    <n v="79788"/>
    <n v="48451066"/>
    <s v="54691195"/>
    <s v=""/>
    <s v=""/>
    <s v="Grzgorz Jozef"/>
    <s v="Drozd Wolosyn"/>
    <x v="1"/>
    <d v="1968-01-06T00:00:00"/>
    <s v="gjdrozd@gmail.com"/>
    <s v="Calle Las Rozas De Madrid 3"/>
    <x v="0"/>
    <s v="Leganés"/>
    <s v=""/>
    <n v="644323968"/>
    <s v="ES8414650100991754745101"/>
    <s v="INGDESMM"/>
    <s v=""/>
    <s v="No"/>
    <x v="71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36"/>
    <n v="2"/>
    <x v="4"/>
    <x v="4"/>
    <x v="2"/>
  </r>
  <r>
    <n v="79788"/>
    <n v="47019555"/>
    <s v="50257647"/>
    <s v=""/>
    <s v=""/>
    <s v="Gonzalo"/>
    <s v="Aguilar López"/>
    <x v="1"/>
    <d v="2002-06-11T00:00:00"/>
    <s v="gonzalo110602@gmail.com"/>
    <s v="Calle De Camarena 76"/>
    <x v="10"/>
    <s v="Madrid"/>
    <s v=""/>
    <n v="636224191"/>
    <s v="ES4700730100540624419750"/>
    <s v=""/>
    <s v=""/>
    <s v="No"/>
    <x v="467"/>
    <s v=""/>
    <s v="GANAR MÚSCULO"/>
    <s v="AMIGOS O FAMILIA"/>
    <x v="0"/>
    <d v="2024-07-01T00:00:00"/>
    <d v="2024-12-31T00:00:00"/>
    <n v="5200"/>
    <s v="No"/>
    <n v="0"/>
    <s v="GANAR MÚSCULO"/>
    <s v="AMIGOS O FAMILIA"/>
    <d v="2024-12-31T00:00:00"/>
    <n v="52"/>
    <x v="27"/>
    <n v="6"/>
    <x v="1"/>
    <x v="1"/>
    <x v="2"/>
  </r>
  <r>
    <n v="79788"/>
    <n v="45989363"/>
    <s v="2567834"/>
    <s v=""/>
    <s v=""/>
    <s v="Gonzalo"/>
    <s v="Arias García"/>
    <x v="1"/>
    <d v="2005-12-27T00:00:00"/>
    <s v="batman002gon@gmail.com"/>
    <s v="Calle Colmenar Viejo 76"/>
    <x v="0"/>
    <s v="Leganés"/>
    <s v=""/>
    <n v="645145806"/>
    <s v="ES1801280044960100066353"/>
    <s v="BKBKESMMXXX"/>
    <s v="Maria Belen Garcia"/>
    <s v="No"/>
    <x v="117"/>
    <s v=""/>
    <s v="GANAR MÚSCULO"/>
    <s v="AMIGOS O FAMILIA"/>
    <x v="3"/>
    <d v="2022-03-01T00:00:00"/>
    <d v="2024-12-31T00:00:00"/>
    <n v="3900"/>
    <s v="No"/>
    <n v="0"/>
    <s v="GANAR MÚSCULO"/>
    <s v="AMIGOS O FAMILIA"/>
    <d v="2024-12-31T00:00:00"/>
    <n v="39"/>
    <x v="21"/>
    <n v="34"/>
    <x v="1"/>
    <x v="8"/>
    <x v="0"/>
  </r>
  <r>
    <n v="79788"/>
    <n v="45989723"/>
    <s v="54035507"/>
    <s v=""/>
    <s v=""/>
    <s v="Gonzalo"/>
    <s v="Domingo García"/>
    <x v="1"/>
    <d v="2002-11-01T00:00:00"/>
    <s v="gonzalogd880@gmail.com"/>
    <s v="Calle Guadarrama 7"/>
    <x v="0"/>
    <s v="Leganés"/>
    <s v=""/>
    <n v="619164256"/>
    <s v="ES5421002904010266617548"/>
    <s v="CAIXESBBXXX"/>
    <s v="Gonzalo Domingo Garcia"/>
    <s v="No"/>
    <x v="206"/>
    <s v=""/>
    <s v="GANAR MÚSCULO"/>
    <s v="AMIGOS O FAMILIA"/>
    <x v="2"/>
    <d v="2024-03-01T00:00:00"/>
    <d v="2024-12-31T00:00:00"/>
    <n v="4900"/>
    <s v="No"/>
    <n v="0"/>
    <s v="GANAR MÚSCULO"/>
    <s v="AMIGOS O FAMILIA"/>
    <d v="2024-12-31T00:00:00"/>
    <n v="49"/>
    <x v="27"/>
    <n v="10"/>
    <x v="1"/>
    <x v="8"/>
    <x v="2"/>
  </r>
  <r>
    <n v="79788"/>
    <n v="47558317"/>
    <s v="54299478"/>
    <s v=""/>
    <s v=""/>
    <s v="Gonzalo"/>
    <s v="Lopez Lopez"/>
    <x v="1"/>
    <d v="2000-01-01T00:00:00"/>
    <s v="lopezlopezgonzalo2000@gmail.com"/>
    <s v="Calle De Collado Villalba 18"/>
    <x v="0"/>
    <s v="Leganés"/>
    <s v=""/>
    <n v="639786702"/>
    <s v="ES1201820957110202148563"/>
    <s v="BBVAESMMXXX"/>
    <s v=""/>
    <s v="No"/>
    <x v="468"/>
    <s v=""/>
    <s v="GANAR MÚSCULO"/>
    <s v="AMIGOS O FAMILIA"/>
    <x v="0"/>
    <d v="2024-09-01T00:00:00"/>
    <d v="2024-12-31T00:00:00"/>
    <n v="5200"/>
    <s v="No"/>
    <n v="0"/>
    <s v="GANAR MÚSCULO"/>
    <s v="AMIGOS O FAMILIA"/>
    <d v="2024-12-31T00:00:00"/>
    <n v="52"/>
    <x v="14"/>
    <n v="4"/>
    <x v="2"/>
    <x v="5"/>
    <x v="2"/>
  </r>
  <r>
    <n v="79788"/>
    <n v="45989305"/>
    <s v="54239197"/>
    <s v=""/>
    <s v=""/>
    <s v="Gonzalo"/>
    <s v="Ponce Torrejón"/>
    <x v="1"/>
    <d v="2006-01-25T00:00:00"/>
    <s v="poncetorrejongonzalo@gmail.com"/>
    <s v="Calle Colmenar Viejo 8"/>
    <x v="0"/>
    <s v="Leganés"/>
    <s v=""/>
    <n v="635010626"/>
    <s v="ES5601826167970201519501"/>
    <s v="BBVAESMMXXX"/>
    <s v="Fernando Ponce Redondo"/>
    <s v="No"/>
    <x v="469"/>
    <s v=""/>
    <s v="GANAR MÚSCULO"/>
    <s v="AMIGOS O FAMILIA"/>
    <x v="3"/>
    <d v="2022-08-01T00:00:00"/>
    <d v="2024-12-31T00:00:00"/>
    <n v="3900"/>
    <s v="No"/>
    <n v="0"/>
    <s v="GANAR MÚSCULO"/>
    <s v="AMIGOS O FAMILIA"/>
    <d v="2024-12-31T00:00:00"/>
    <n v="39"/>
    <x v="21"/>
    <n v="29"/>
    <x v="1"/>
    <x v="11"/>
    <x v="0"/>
  </r>
  <r>
    <n v="79788"/>
    <n v="45989148"/>
    <s v="53042693"/>
    <s v=""/>
    <s v=""/>
    <s v="Gloria"/>
    <s v="Zubieta Gómez"/>
    <x v="0"/>
    <d v="1976-06-19T00:00:00"/>
    <s v="gzubietag@gmail.com"/>
    <s v="Avenida Conde de Barcelona 9 3C"/>
    <x v="0"/>
    <s v="Leganés"/>
    <s v=""/>
    <n v="656352086"/>
    <s v="ES0700810638520001849694"/>
    <s v="BSABESBBXXX"/>
    <s v="Gloria Zubieta Gomez"/>
    <s v="No"/>
    <x v="470"/>
    <s v=""/>
    <s v="GANAR MÚSCULO"/>
    <s v="LOCALIZACIÓN"/>
    <x v="0"/>
    <d v="2023-11-01T00:00:00"/>
    <d v="2024-12-31T00:00:00"/>
    <n v="5200"/>
    <s v="No"/>
    <n v="0"/>
    <s v="GANAR MÚSCULO"/>
    <s v="LOCALIZACIÓN"/>
    <d v="2024-12-31T00:00:00"/>
    <n v="52"/>
    <x v="23"/>
    <n v="14"/>
    <x v="2"/>
    <x v="4"/>
    <x v="3"/>
  </r>
  <r>
    <n v="79788"/>
    <n v="45989119"/>
    <s v="47452189"/>
    <s v=""/>
    <s v=""/>
    <s v="Germán"/>
    <s v="García Cañas"/>
    <x v="1"/>
    <d v="1982-07-18T00:00:00"/>
    <s v="garciacanhas82@gmail.com"/>
    <s v="Calle Alcalde Pedro González González 10 4 1A"/>
    <x v="0"/>
    <s v="Leganés"/>
    <s v=""/>
    <n v="664043965"/>
    <s v="ES0621003047221300062492"/>
    <s v="CAIXESBBXXX"/>
    <s v="German Garcia Cañas"/>
    <s v="No"/>
    <x v="454"/>
    <s v=""/>
    <s v="GANAR MÚSCULO"/>
    <s v="LOCALIZACIÓN"/>
    <x v="0"/>
    <d v="2023-04-01T00:00:00"/>
    <d v="2024-12-31T00:00:00"/>
    <n v="5200"/>
    <s v="No"/>
    <n v="0"/>
    <s v="GANAR MÚSCULO"/>
    <s v="LOCALIZACIÓN"/>
    <d v="2024-12-31T00:00:00"/>
    <n v="52"/>
    <x v="0"/>
    <n v="21"/>
    <x v="2"/>
    <x v="10"/>
    <x v="3"/>
  </r>
  <r>
    <n v="79788"/>
    <n v="45987846"/>
    <s v="7049392"/>
    <s v=""/>
    <s v=""/>
    <s v="Genaro"/>
    <s v="Márquez Escarmena"/>
    <x v="1"/>
    <d v="1978-12-04T00:00:00"/>
    <s v="marquezgenaro300@gmail.com"/>
    <s v="Calle Alcalde Pedro González González 15A P43C"/>
    <x v="0"/>
    <s v="Leganés"/>
    <s v=""/>
    <n v="625101803"/>
    <s v="ES2521006826871300225714"/>
    <s v="CAIXESBBXXX"/>
    <s v="Cristina Sanchez Garcia"/>
    <s v="No"/>
    <x v="471"/>
    <s v=""/>
    <s v="SALUD"/>
    <s v="LOCALIZACIÓN"/>
    <x v="0"/>
    <d v="2022-03-01T00:00:00"/>
    <d v="2024-12-31T00:00:00"/>
    <n v="5200"/>
    <s v="No"/>
    <n v="0"/>
    <s v="SALUD"/>
    <s v="LOCALIZACIÓN"/>
    <d v="2024-12-31T00:00:00"/>
    <n v="52"/>
    <x v="24"/>
    <n v="34"/>
    <x v="3"/>
    <x v="8"/>
    <x v="0"/>
  </r>
  <r>
    <n v="79788"/>
    <n v="45987301"/>
    <s v="48999899"/>
    <s v=""/>
    <s v=""/>
    <s v="Gema María"/>
    <s v="Gómez Horcajuelo"/>
    <x v="0"/>
    <d v="1978-03-11T00:00:00"/>
    <s v="horcaj@hotmail.com"/>
    <s v="Calle Alcalde Alfredo de Castro"/>
    <x v="0"/>
    <s v="Leganés"/>
    <s v=""/>
    <n v="661368480"/>
    <s v="ES9201826167990201523702"/>
    <s v="BBVAESMMXXX"/>
    <s v="Gema Maria Gomez Horcajuelo"/>
    <s v="No"/>
    <x v="472"/>
    <s v=""/>
    <s v="MANTENIMIENTO"/>
    <s v="AMIGOS O FAMILIA"/>
    <x v="2"/>
    <d v="2020-04-01T00:00:00"/>
    <d v="2024-12-31T00:00:00"/>
    <n v="4900"/>
    <s v="No"/>
    <n v="0"/>
    <s v="MANTENIMIENTO"/>
    <s v="AMIGOS O FAMILIA"/>
    <d v="2024-12-31T00:00:00"/>
    <n v="49"/>
    <x v="24"/>
    <n v="57"/>
    <x v="1"/>
    <x v="10"/>
    <x v="4"/>
  </r>
  <r>
    <n v="79788"/>
    <n v="45989760"/>
    <s v="53042423"/>
    <s v=""/>
    <s v=""/>
    <s v="Gema"/>
    <s v="León Rodríguez"/>
    <x v="0"/>
    <d v="1976-10-08T00:00:00"/>
    <s v="gemaleon08@gmail.com"/>
    <s v="Calle Torrejón de Ardoz"/>
    <x v="0"/>
    <s v="Leganés"/>
    <s v=""/>
    <n v="616147844"/>
    <s v="ES4121000623611300821836"/>
    <s v="CAIXESBBXXX"/>
    <s v="Gema Leon Rodriguez"/>
    <s v="No"/>
    <x v="473"/>
    <s v=""/>
    <s v="SALUD"/>
    <s v="AMIGOS O FAMILIA"/>
    <x v="5"/>
    <d v="2023-08-01T00:00:00"/>
    <d v="2024-12-31T00:00:00"/>
    <n v="7900"/>
    <s v="No"/>
    <n v="0"/>
    <s v="SALUD"/>
    <s v="AMIGOS O FAMILIA"/>
    <d v="2024-12-31T00:00:00"/>
    <n v="79"/>
    <x v="23"/>
    <n v="17"/>
    <x v="2"/>
    <x v="11"/>
    <x v="3"/>
  </r>
  <r>
    <n v="79788"/>
    <n v="45987857"/>
    <s v="53039553"/>
    <s v=""/>
    <s v=""/>
    <s v="Gema"/>
    <s v="Marrupe Bravo"/>
    <x v="0"/>
    <d v="1977-07-02T00:00:00"/>
    <s v="gmarrupeb@hotmail.com"/>
    <s v="Calle Alcalde Pedro González González 9"/>
    <x v="0"/>
    <s v="Leganés"/>
    <s v=""/>
    <n v="665958380"/>
    <s v="ES0201826167940201509562"/>
    <s v="BBVAESMMXXX"/>
    <s v="Gema Marrupe Bravo"/>
    <s v="No"/>
    <x v="474"/>
    <s v=""/>
    <s v="GANAR MÚSCULO"/>
    <s v="LOCALIZACIÓN"/>
    <x v="0"/>
    <d v="2023-10-01T00:00:00"/>
    <d v="2024-12-31T00:00:00"/>
    <n v="5200"/>
    <s v="No"/>
    <n v="0"/>
    <s v="GANAR MÚSCULO"/>
    <s v="LOCALIZACIÓN"/>
    <d v="2024-12-31T00:00:00"/>
    <n v="52"/>
    <x v="13"/>
    <n v="15"/>
    <x v="3"/>
    <x v="9"/>
    <x v="3"/>
  </r>
  <r>
    <n v="79788"/>
    <n v="45987120"/>
    <s v="52125177"/>
    <s v=""/>
    <s v=""/>
    <s v="Gema"/>
    <s v="Romero García"/>
    <x v="0"/>
    <d v="1971-08-13T00:00:00"/>
    <s v="gemarg71@gmail.com"/>
    <s v="Calle Colmenar Viejo 72"/>
    <x v="0"/>
    <s v="Leganés"/>
    <s v=""/>
    <n v="635703366"/>
    <s v="ES1721003921300100354115"/>
    <s v="CAIXESBBXXX"/>
    <s v="Gema Romero Garcia"/>
    <s v="No"/>
    <x v="203"/>
    <s v=""/>
    <s v="GANAR MÚSCULO"/>
    <s v="AMIGOS O FAMILIA"/>
    <x v="2"/>
    <d v="2024-09-01T00:00:00"/>
    <d v="2024-12-31T00:00:00"/>
    <n v="4900"/>
    <s v="No"/>
    <n v="0"/>
    <s v="GANAR MÚSCULO"/>
    <s v="AMIGOS O FAMILIA"/>
    <d v="2024-12-31T00:00:00"/>
    <n v="49"/>
    <x v="2"/>
    <n v="71"/>
    <x v="4"/>
    <x v="2"/>
    <x v="6"/>
  </r>
  <r>
    <n v="79788"/>
    <n v="45988805"/>
    <s v="52374496"/>
    <s v=""/>
    <s v=""/>
    <s v="Gema"/>
    <s v="San Toledano"/>
    <x v="0"/>
    <d v="1972-03-29T00:00:00"/>
    <s v="gemywinnie@hotmail.com"/>
    <s v="Calle Federica Montseny"/>
    <x v="0"/>
    <s v="Leganés"/>
    <s v=""/>
    <n v="687847275"/>
    <s v="ES4020382746223000343722"/>
    <s v="CAHMESMMXXX"/>
    <s v="Gema Sam Toledano"/>
    <s v="No"/>
    <x v="475"/>
    <s v=""/>
    <s v="GANAR MÚSCULO"/>
    <s v="LOCALIZACIÓN"/>
    <x v="5"/>
    <d v="2019-11-01T00:00:00"/>
    <d v="2024-12-31T00:00:00"/>
    <n v="7900"/>
    <s v="No"/>
    <n v="0"/>
    <s v="GANAR MÚSCULO"/>
    <s v="LOCALIZACIÓN"/>
    <d v="2024-12-31T00:00:00"/>
    <n v="79"/>
    <x v="40"/>
    <n v="62"/>
    <x v="3"/>
    <x v="4"/>
    <x v="6"/>
  </r>
  <r>
    <n v="79788"/>
    <n v="45987397"/>
    <s v="53039417"/>
    <s v=""/>
    <s v=""/>
    <s v="Gema"/>
    <s v="Vázquez Salado"/>
    <x v="0"/>
    <d v="1976-10-28T00:00:00"/>
    <s v="gemavazquezsalado@yahoo.es"/>
    <s v="Calle Alcalde Pedro González González 19 P5 2ºb"/>
    <x v="0"/>
    <s v="Leganés"/>
    <s v=""/>
    <n v="655680283"/>
    <s v="ES8320382803314500086145"/>
    <s v="CAHMESMMXXX"/>
    <s v="Gema Vazquez Salado"/>
    <s v="No"/>
    <x v="476"/>
    <s v=""/>
    <s v="GANAR MÚSCULO"/>
    <s v="LOCALIZACIÓN"/>
    <x v="2"/>
    <d v="2019-12-01T00:00:00"/>
    <d v="2024-12-31T00:00:00"/>
    <n v="4900"/>
    <s v="No"/>
    <n v="0"/>
    <s v="GANAR MÚSCULO"/>
    <s v="LOCALIZACIÓN"/>
    <d v="2024-12-31T00:00:00"/>
    <n v="49"/>
    <x v="23"/>
    <n v="61"/>
    <x v="3"/>
    <x v="0"/>
    <x v="6"/>
  </r>
  <r>
    <n v="79788"/>
    <n v="45988865"/>
    <s v="53905407"/>
    <s v=""/>
    <s v=""/>
    <s v="Gabriela"/>
    <s v="Cano Andrés"/>
    <x v="0"/>
    <d v="2005-06-07T00:00:00"/>
    <s v="gabrielacanor2005@gmail.com"/>
    <s v="Calle Manzanares El Real"/>
    <x v="0"/>
    <s v="Leganés"/>
    <s v=""/>
    <n v="636181021"/>
    <s v="ES1820858195810330194504"/>
    <s v="CAZRES2ZXXX"/>
    <s v="Pedro Jesus Cano Rodriguez"/>
    <s v="No"/>
    <x v="477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12"/>
    <n v="42"/>
    <x v="0"/>
    <x v="1"/>
    <x v="5"/>
  </r>
  <r>
    <n v="79788"/>
    <n v="45989736"/>
    <s v="50210001"/>
    <s v=""/>
    <s v=""/>
    <s v="Gabriela"/>
    <s v="Fombuena Zapico"/>
    <x v="0"/>
    <d v="1978-06-02T00:00:00"/>
    <s v="gabrielafombuena@gmail.com"/>
    <s v="Calle Algete De 0023"/>
    <x v="0"/>
    <s v="Leganés"/>
    <s v=""/>
    <n v="626034607"/>
    <s v="ES7014650100911710080349"/>
    <s v="INGDESMMXXX"/>
    <s v="Gabriela Fombuena Zapico"/>
    <s v="No"/>
    <x v="172"/>
    <s v=""/>
    <s v="GANAR MÚSCULO"/>
    <s v="LOCALIZACIÓN"/>
    <x v="2"/>
    <d v="2022-10-01T00:00:00"/>
    <d v="2024-12-31T00:00:00"/>
    <n v="4900"/>
    <s v="No"/>
    <n v="0"/>
    <s v="GANAR MÚSCULO"/>
    <s v="LOCALIZACIÓN"/>
    <d v="2024-12-31T00:00:00"/>
    <n v="49"/>
    <x v="24"/>
    <n v="27"/>
    <x v="1"/>
    <x v="9"/>
    <x v="0"/>
  </r>
  <r>
    <n v="79788"/>
    <n v="45987009"/>
    <s v="48201039"/>
    <s v=""/>
    <s v=""/>
    <s v="Gabriela"/>
    <s v="Lázaro Murillo"/>
    <x v="0"/>
    <d v="2004-11-02T00:00:00"/>
    <s v="gabriela.lazmur@gmail.com"/>
    <s v="Calle Villanueva de la Cañada 5"/>
    <x v="0"/>
    <s v="Leganés"/>
    <s v=""/>
    <n v="608317974"/>
    <s v="ES6921006489012200597270"/>
    <s v="CAIXESBBXXX"/>
    <s v="Gabriela Lazaro Murillo"/>
    <s v="No"/>
    <x v="478"/>
    <s v=""/>
    <s v="MANTENIMIENTO"/>
    <s v="LOCALIZACIÓN"/>
    <x v="0"/>
    <d v="2023-11-01T00:00:00"/>
    <d v="2024-12-31T00:00:00"/>
    <n v="5200"/>
    <s v="No"/>
    <n v="0"/>
    <s v="MANTENIMIENTO"/>
    <s v="LOCALIZACIÓN"/>
    <d v="2024-12-31T00:00:00"/>
    <n v="52"/>
    <x v="10"/>
    <n v="14"/>
    <x v="1"/>
    <x v="4"/>
    <x v="3"/>
  </r>
  <r>
    <n v="79788"/>
    <n v="45988367"/>
    <s v="53037426"/>
    <s v=""/>
    <s v=""/>
    <s v="Franciso Ángel"/>
    <s v="García Quiros"/>
    <x v="1"/>
    <d v="1975-12-27T00:00:00"/>
    <s v="angelquiros@gmail.com"/>
    <s v="Calle Alcalde Pedro González González 19 Portal 2 2B"/>
    <x v="0"/>
    <s v="Leganés"/>
    <s v=""/>
    <n v="661978244"/>
    <s v="ES8900494631622316073166"/>
    <s v="BSCHESMMXXX"/>
    <s v="Franciso Angel Garcia Quiros"/>
    <s v="No"/>
    <x v="479"/>
    <s v=""/>
    <s v="GANAR MÚSCULO"/>
    <s v="LOCALIZACIÓN"/>
    <x v="0"/>
    <d v="2018-08-01T00:00:00"/>
    <d v="2024-12-31T00:00:00"/>
    <n v="5200"/>
    <s v="No"/>
    <n v="0"/>
    <s v="GANAR MÚSCULO"/>
    <s v="LOCALIZACIÓN"/>
    <d v="2024-12-31T00:00:00"/>
    <n v="52"/>
    <x v="23"/>
    <n v="77"/>
    <x v="0"/>
    <x v="11"/>
    <x v="1"/>
  </r>
  <r>
    <n v="79788"/>
    <n v="48354123"/>
    <s v="52974477"/>
    <s v=""/>
    <s v=""/>
    <s v="Francisco José"/>
    <s v="Fernández Castillo"/>
    <x v="1"/>
    <d v="1975-06-18T00:00:00"/>
    <s v="pacofdez2008@gmail.com"/>
    <s v="Calle Del Alcalde Vicente Barrera Cana 2, 2, 3D"/>
    <x v="0"/>
    <s v="Leganés"/>
    <s v=""/>
    <n v="607355566"/>
    <s v="ES4701826167910208507934"/>
    <s v="BBVAESMMXXX"/>
    <s v=""/>
    <s v="No"/>
    <x v="480"/>
    <s v=""/>
    <s v="GANAR MÚSCULO"/>
    <s v="PUBLICIDAD O BUZONEO"/>
    <x v="0"/>
    <d v="2024-10-01T00:00:00"/>
    <d v="2024-12-31T00:00:00"/>
    <n v="5200"/>
    <s v="No"/>
    <n v="0"/>
    <s v="GANAR MÚSCULO"/>
    <s v="PUBLICIDAD O BUZONEO"/>
    <d v="2024-12-31T00:00:00"/>
    <n v="52"/>
    <x v="22"/>
    <n v="3"/>
    <x v="3"/>
    <x v="9"/>
    <x v="2"/>
  </r>
  <r>
    <n v="79788"/>
    <n v="47356602"/>
    <s v="49097276"/>
    <s v=""/>
    <s v=""/>
    <s v="Francisco José"/>
    <s v="Paniagua Garrido"/>
    <x v="1"/>
    <d v="1990-07-29T00:00:00"/>
    <s v="fuenla.fran90@gmail.com"/>
    <s v="Calle  De Cáceres  11"/>
    <x v="11"/>
    <s v="Fuenlabrada"/>
    <s v=""/>
    <n v="628450450"/>
    <s v="ES8221006001131300494119"/>
    <s v="CAIXESBBXXX"/>
    <s v=""/>
    <s v="No"/>
    <x v="119"/>
    <s v=""/>
    <s v="GANAR MÚSCULO"/>
    <s v="LOCALIZACIÓN"/>
    <x v="0"/>
    <d v="2024-08-01T00:00:00"/>
    <d v="2024-12-31T00:00:00"/>
    <n v="5200"/>
    <s v="No"/>
    <n v="0"/>
    <s v="GANAR MÚSCULO"/>
    <s v="LOCALIZACIÓN"/>
    <d v="2024-12-31T00:00:00"/>
    <n v="52"/>
    <x v="18"/>
    <n v="5"/>
    <x v="4"/>
    <x v="11"/>
    <x v="2"/>
  </r>
  <r>
    <n v="79788"/>
    <n v="45989460"/>
    <s v="53048945"/>
    <s v=""/>
    <s v=""/>
    <s v="Francisco Javier"/>
    <s v="Braceros Bueno"/>
    <x v="1"/>
    <d v="1977-11-07T00:00:00"/>
    <s v="javierbraceros@gmail.com"/>
    <s v="Calle Móstoles 14"/>
    <x v="0"/>
    <s v="Leganés"/>
    <s v=""/>
    <n v="656350610"/>
    <s v="ES7320382252323002695338"/>
    <s v="CAHMESMMXXX"/>
    <s v="Francisco Javier Braceros"/>
    <s v="No"/>
    <x v="447"/>
    <s v=""/>
    <s v="SALUD"/>
    <s v="LOCALIZACIÓN"/>
    <x v="1"/>
    <d v="2018-07-01T00:00:00"/>
    <d v="2024-12-31T00:00:00"/>
    <n v="4300"/>
    <s v="No"/>
    <n v="0"/>
    <s v="SALUD"/>
    <s v="LOCALIZACIÓN"/>
    <d v="2024-12-31T00:00:00"/>
    <n v="43"/>
    <x v="13"/>
    <n v="78"/>
    <x v="1"/>
    <x v="1"/>
    <x v="1"/>
  </r>
  <r>
    <n v="79788"/>
    <n v="45989650"/>
    <s v="52379826"/>
    <s v=""/>
    <s v=""/>
    <s v="Francisco Javier"/>
    <s v="Carretero Montijano"/>
    <x v="1"/>
    <d v="1974-06-11T00:00:00"/>
    <s v="frajacamo@gmail.com"/>
    <s v="Calle Alcobendas 5 2C"/>
    <x v="0"/>
    <s v="Leganés"/>
    <s v=""/>
    <n v="600313261"/>
    <s v="ES2620858195880330239704"/>
    <s v="CAZRES2ZXXX"/>
    <s v="Francisco Javier Carretero Montijano"/>
    <s v="No"/>
    <x v="162"/>
    <s v=""/>
    <s v="MANTENIMIENTO"/>
    <s v="AMIGOS O FAMILIA"/>
    <x v="2"/>
    <d v="2023-09-01T00:00:00"/>
    <d v="2024-12-31T00:00:00"/>
    <n v="4900"/>
    <s v="No"/>
    <n v="0"/>
    <s v="MANTENIMIENTO"/>
    <s v="AMIGOS O FAMILIA"/>
    <d v="2024-12-31T00:00:00"/>
    <n v="49"/>
    <x v="34"/>
    <n v="16"/>
    <x v="0"/>
    <x v="5"/>
    <x v="3"/>
  </r>
  <r>
    <n v="79788"/>
    <n v="48021871"/>
    <s v="52374084"/>
    <s v=""/>
    <s v=""/>
    <s v="Francisco Javier"/>
    <s v="España López"/>
    <x v="1"/>
    <d v="1973-07-10T00:00:00"/>
    <s v="fjel_73@yahoo.es"/>
    <s v="Calle Velilla de San Antonio 8, Bajo"/>
    <x v="0"/>
    <s v="Leganés"/>
    <s v=""/>
    <n v="619020465"/>
    <s v="ES5114650350211714143778"/>
    <s v="INGDESMM"/>
    <s v="Francisco Javier España López"/>
    <s v="No"/>
    <x v="38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1"/>
    <n v="3"/>
    <x v="4"/>
    <x v="9"/>
    <x v="2"/>
  </r>
  <r>
    <n v="79788"/>
    <n v="49219491"/>
    <s v="52371489"/>
    <s v=""/>
    <s v=""/>
    <s v="Francisco Javier"/>
    <s v="García Fuentes"/>
    <x v="1"/>
    <d v="1972-01-09T00:00:00"/>
    <s v="sanalfonso4@gmail.com"/>
    <s v="Calle De Collado Villalba 10"/>
    <x v="0"/>
    <s v="Leganés"/>
    <s v=""/>
    <n v="646265022"/>
    <s v="ES3301826167940208503383"/>
    <s v="BBVAESMMXXX"/>
    <s v=""/>
    <s v="No"/>
    <x v="24"/>
    <s v=""/>
    <s v="GANAR MÚSCULO"/>
    <s v="AMIGOS O FAMILIA"/>
    <x v="3"/>
    <d v="2024-11-01T00:00:00"/>
    <d v="2024-12-31T00:00:00"/>
    <n v="3900"/>
    <s v="No"/>
    <n v="0"/>
    <s v="GANAR MÚSCULO"/>
    <s v="AMIGOS O FAMILIA"/>
    <d v="2024-12-31T00:00:00"/>
    <n v="39"/>
    <x v="40"/>
    <n v="2"/>
    <x v="3"/>
    <x v="4"/>
    <x v="2"/>
  </r>
  <r>
    <n v="79788"/>
    <n v="45988215"/>
    <s v="53450027"/>
    <s v=""/>
    <s v=""/>
    <s v="Francisco Javier"/>
    <s v="González Molguero"/>
    <x v="0"/>
    <d v="1989-10-18T00:00:00"/>
    <s v="franmolguero@gmail.com"/>
    <s v="Calle Priorato 32 9A"/>
    <x v="0"/>
    <s v="Leganés"/>
    <s v=""/>
    <n v="667034737"/>
    <s v="ES2201826135830201612124"/>
    <s v="BBVAESMMXXX"/>
    <s v="Francisco Javier Gonzalez Molguero"/>
    <s v="No"/>
    <x v="481"/>
    <s v=""/>
    <s v="SALUD"/>
    <s v="AMIGOS O FAMILIA"/>
    <x v="2"/>
    <d v="2023-12-01T00:00:00"/>
    <d v="2024-12-31T00:00:00"/>
    <n v="4900"/>
    <s v="No"/>
    <n v="0"/>
    <s v="SALUD"/>
    <s v="AMIGOS O FAMILIA"/>
    <d v="2024-12-31T00:00:00"/>
    <n v="49"/>
    <x v="8"/>
    <n v="13"/>
    <x v="1"/>
    <x v="0"/>
    <x v="3"/>
  </r>
  <r>
    <n v="79788"/>
    <n v="45988595"/>
    <s v="50171306"/>
    <s v=""/>
    <s v=""/>
    <s v="Francisco Javier"/>
    <s v="Herranz Muñoz"/>
    <x v="1"/>
    <d v="1968-08-11T00:00:00"/>
    <s v="fjherranzm@gmail.com"/>
    <s v="Avenida Conde de Barcelona 25 P02 A"/>
    <x v="0"/>
    <s v="Leganés"/>
    <s v=""/>
    <n v="615135451"/>
    <s v="ES2814650100911700874059"/>
    <s v="INGDESMMXXX"/>
    <s v="Francisco Javier Muñoz Herranz"/>
    <s v="No"/>
    <x v="482"/>
    <s v=""/>
    <s v="GANAR MÚSCULO"/>
    <s v="LOCALIZACIÓN"/>
    <x v="0"/>
    <d v="2024-06-01T00:00:00"/>
    <d v="2024-12-31T00:00:00"/>
    <n v="5200"/>
    <s v="No"/>
    <n v="0"/>
    <s v="GANAR MÚSCULO"/>
    <s v="LOCALIZACIÓN"/>
    <d v="2024-12-31T00:00:00"/>
    <n v="52"/>
    <x v="36"/>
    <n v="57"/>
    <x v="5"/>
    <x v="10"/>
    <x v="4"/>
  </r>
  <r>
    <n v="79788"/>
    <n v="45988887"/>
    <s v="49451543"/>
    <s v=""/>
    <s v=""/>
    <s v="Francisco Javier"/>
    <s v="López Bravo"/>
    <x v="1"/>
    <d v="1997-11-03T00:00:00"/>
    <s v="javierlopezbravo@outlook.com"/>
    <s v="Calle Soto del Real"/>
    <x v="0"/>
    <s v="Leganés"/>
    <s v=""/>
    <n v="675548082"/>
    <s v="ES3320382420153001367642"/>
    <s v="CAHMESMMXXX"/>
    <s v="Francisco Javier Lopez Bravo"/>
    <s v="No"/>
    <x v="192"/>
    <s v=""/>
    <s v="GANAR MÚSCULO"/>
    <s v="LOCALIZACIÓN"/>
    <x v="0"/>
    <d v="2021-03-01T00:00:00"/>
    <d v="2024-12-31T00:00:00"/>
    <n v="5200"/>
    <s v="No"/>
    <n v="0"/>
    <s v="GANAR MÚSCULO"/>
    <s v="LOCALIZACIÓN"/>
    <d v="2024-12-31T00:00:00"/>
    <n v="52"/>
    <x v="16"/>
    <n v="46"/>
    <x v="4"/>
    <x v="8"/>
    <x v="5"/>
  </r>
  <r>
    <n v="79788"/>
    <n v="46765091"/>
    <s v="51515347"/>
    <s v=""/>
    <s v=""/>
    <s v="Francisco Javier"/>
    <s v="Lorenzo Ruiz"/>
    <x v="1"/>
    <d v="2002-05-11T00:00:00"/>
    <s v="javil112002@gmail.com"/>
    <s v="Calle De Antonio Cánovas Del Castillo 6"/>
    <x v="0"/>
    <s v="Leganés"/>
    <s v=""/>
    <n v="671254107"/>
    <s v="ES4501825332140205037631"/>
    <s v="BBVAESMMXXX"/>
    <s v="Francisco Javier Lorenzo Ruiz"/>
    <s v="No"/>
    <x v="483"/>
    <s v=""/>
    <s v="GANAR MÚSCULO"/>
    <s v="AMIGOS O FAMILIA"/>
    <x v="0"/>
    <d v="2024-06-01T00:00:00"/>
    <d v="2024-12-31T00:00:00"/>
    <n v="5200"/>
    <s v="No"/>
    <n v="0"/>
    <s v="GANAR MÚSCULO"/>
    <s v="AMIGOS O FAMILIA"/>
    <d v="2024-12-31T00:00:00"/>
    <n v="52"/>
    <x v="27"/>
    <n v="7"/>
    <x v="1"/>
    <x v="6"/>
    <x v="2"/>
  </r>
  <r>
    <n v="79788"/>
    <n v="45987665"/>
    <s v="53458281"/>
    <s v=""/>
    <s v=""/>
    <s v="Francisco Javier"/>
    <s v="Sánchez Ordóñez"/>
    <x v="1"/>
    <d v="1988-05-10T00:00:00"/>
    <s v="javier.sanchez.ord@gmail.com"/>
    <s v="Calle Aragón 30"/>
    <x v="3"/>
    <s v="Leganés"/>
    <s v=""/>
    <n v="699662498"/>
    <s v="ES2221006123981300415482"/>
    <s v="CAIXESBBXXX"/>
    <s v="Francisco Javier Sanchez Ordoñez"/>
    <s v="No"/>
    <x v="172"/>
    <s v=""/>
    <s v="GANAR MÚSCULO"/>
    <s v="AMIGOS O FAMILIA"/>
    <x v="2"/>
    <d v="2022-10-01T00:00:00"/>
    <d v="2024-12-31T00:00:00"/>
    <n v="4900"/>
    <s v="No"/>
    <n v="0"/>
    <s v="GANAR MÚSCULO"/>
    <s v="AMIGOS O FAMILIA"/>
    <d v="2024-12-31T00:00:00"/>
    <n v="49"/>
    <x v="31"/>
    <n v="27"/>
    <x v="1"/>
    <x v="9"/>
    <x v="0"/>
  </r>
  <r>
    <n v="79788"/>
    <n v="48414083"/>
    <s v="53042061"/>
    <s v=""/>
    <s v=""/>
    <s v="Francisco Javier"/>
    <s v="Sánchez Riado"/>
    <x v="1"/>
    <d v="1976-06-14T00:00:00"/>
    <s v="jriado@hotmail.com"/>
    <s v="Calle Sancho Panza 17, 6, 2C"/>
    <x v="0"/>
    <s v="Leganés"/>
    <s v=""/>
    <n v="653876194"/>
    <s v="ES0701821642000201508207"/>
    <s v="BBVAESMMXXX"/>
    <s v=""/>
    <s v="No"/>
    <x v="71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23"/>
    <n v="2"/>
    <x v="4"/>
    <x v="4"/>
    <x v="2"/>
  </r>
  <r>
    <n v="79788"/>
    <n v="45988249"/>
    <s v="53450725"/>
    <s v=""/>
    <s v=""/>
    <s v="Francisco Javier"/>
    <s v="Solís Alfonso"/>
    <x v="1"/>
    <d v="1978-10-21T00:00:00"/>
    <s v="jsolis094@gmail.com"/>
    <s v="Calle Alcobendas 2"/>
    <x v="0"/>
    <s v="Leganés"/>
    <s v=""/>
    <n v="637836188"/>
    <s v="ES9814650350241711624956"/>
    <s v="INGDESMMXXX"/>
    <s v="Francisco Javier Solís"/>
    <s v="No"/>
    <x v="447"/>
    <s v=""/>
    <s v="GANAR MÚSCULO"/>
    <s v="AMIGOS O FAMILIA"/>
    <x v="1"/>
    <d v="2018-07-01T00:00:00"/>
    <d v="2024-12-31T00:00:00"/>
    <n v="4300"/>
    <s v="No"/>
    <n v="0"/>
    <s v="GANAR MÚSCULO"/>
    <s v="AMIGOS O FAMILIA"/>
    <d v="2024-12-31T00:00:00"/>
    <n v="43"/>
    <x v="24"/>
    <n v="78"/>
    <x v="1"/>
    <x v="1"/>
    <x v="1"/>
  </r>
  <r>
    <n v="79788"/>
    <n v="45988419"/>
    <s v="47521199"/>
    <s v=""/>
    <s v=""/>
    <s v="Francisco Antonio"/>
    <s v="Herrador Romero"/>
    <x v="1"/>
    <d v="1985-07-14T00:00:00"/>
    <s v="franciscoanthr@gmail.com"/>
    <s v="Avenida Cerro Prieto 8 3C"/>
    <x v="35"/>
    <s v="Móstoles"/>
    <s v=""/>
    <n v="627991420"/>
    <s v="ES7021037080170030009275"/>
    <s v="UCJAES2MXXX"/>
    <s v="Francisco Antonio Herrador Romero"/>
    <s v="No"/>
    <x v="484"/>
    <s v=""/>
    <s v="GANAR MÚSCULO"/>
    <s v="LOCALIZACIÓN"/>
    <x v="0"/>
    <d v="2023-05-01T00:00:00"/>
    <d v="2024-12-31T00:00:00"/>
    <n v="5200"/>
    <s v="No"/>
    <n v="0"/>
    <s v="GANAR MÚSCULO"/>
    <s v="LOCALIZACIÓN"/>
    <d v="2024-12-31T00:00:00"/>
    <n v="52"/>
    <x v="46"/>
    <n v="20"/>
    <x v="2"/>
    <x v="3"/>
    <x v="3"/>
  </r>
  <r>
    <n v="79788"/>
    <n v="45989390"/>
    <s v="50465453"/>
    <s v=""/>
    <s v=""/>
    <s v="Francisco"/>
    <s v="Borrego Jiménez"/>
    <x v="1"/>
    <d v="1977-04-16T00:00:00"/>
    <s v="f.borrego@oasip.es"/>
    <s v="Calle Del Alcalde Manuel Gómez 21"/>
    <x v="0"/>
    <s v="Leganés"/>
    <s v=""/>
    <n v="615830216"/>
    <s v="ES1214650716591733216731"/>
    <s v="INGDESMMXXX"/>
    <s v="Francisco Borrego Jimenez"/>
    <s v="No"/>
    <x v="358"/>
    <s v=""/>
    <s v="GANAR MÚSCULO"/>
    <s v="LOCALIZACIÓN"/>
    <x v="0"/>
    <d v="2023-11-01T00:00:00"/>
    <d v="2024-12-31T00:00:00"/>
    <n v="5200"/>
    <s v="No"/>
    <n v="0"/>
    <s v="GANAR MÚSCULO"/>
    <s v="LOCALIZACIÓN"/>
    <d v="2024-12-31T00:00:00"/>
    <n v="52"/>
    <x v="13"/>
    <n v="14"/>
    <x v="2"/>
    <x v="4"/>
    <x v="3"/>
  </r>
  <r>
    <n v="79788"/>
    <n v="45989827"/>
    <s v="54033648"/>
    <s v=""/>
    <s v=""/>
    <s v="Francisco"/>
    <s v="Girón Carbonell"/>
    <x v="1"/>
    <d v="1989-04-25T00:00:00"/>
    <s v="fran6_giron@hotmail.com"/>
    <s v="alcalde jose maria duran y pelayo 31 4º 3c"/>
    <x v="0"/>
    <s v="Leganes"/>
    <s v=""/>
    <n v="699413105"/>
    <s v="ES5901280050810100046941"/>
    <s v="BKBKESMMXXX"/>
    <s v="Francisco Girón Carbonell"/>
    <s v="No"/>
    <x v="485"/>
    <s v=""/>
    <s v="GANAR MÚSCULO"/>
    <s v="AMIGOS O FAMILIA"/>
    <x v="0"/>
    <d v="2021-02-01T00:00:00"/>
    <d v="2024-12-31T00:00:00"/>
    <n v="5200"/>
    <s v="No"/>
    <n v="0"/>
    <s v="GANAR MÚSCULO"/>
    <s v="AMIGOS O FAMILIA"/>
    <d v="2024-12-31T00:00:00"/>
    <n v="52"/>
    <x v="8"/>
    <n v="47"/>
    <x v="4"/>
    <x v="2"/>
    <x v="5"/>
  </r>
  <r>
    <n v="79788"/>
    <n v="45987493"/>
    <s v="52371248"/>
    <s v=""/>
    <s v=""/>
    <s v="Francisco"/>
    <s v="Navarro Rodríguez"/>
    <x v="1"/>
    <d v="1972-04-09T00:00:00"/>
    <s v="pelipko@yahoo.es"/>
    <s v="Calle Ánimas 3, 1C"/>
    <x v="0"/>
    <s v="Leganés"/>
    <s v=""/>
    <n v="626230588"/>
    <s v="ES4721002214210100768778"/>
    <s v="CAIXESBBXXX"/>
    <s v="Francisco Navarro Rodriguez"/>
    <s v="No"/>
    <x v="314"/>
    <s v=""/>
    <s v="MANTENIMIENTO"/>
    <s v="LOCALIZACIÓN"/>
    <x v="0"/>
    <d v="2024-02-01T00:00:00"/>
    <d v="2024-12-31T00:00:00"/>
    <n v="5200"/>
    <s v="No"/>
    <n v="0"/>
    <s v="MANTENIMIENTO"/>
    <s v="LOCALIZACIÓN"/>
    <d v="2024-12-31T00:00:00"/>
    <n v="52"/>
    <x v="40"/>
    <n v="11"/>
    <x v="1"/>
    <x v="2"/>
    <x v="2"/>
  </r>
  <r>
    <n v="79788"/>
    <n v="48368456"/>
    <s v="52093975"/>
    <s v=""/>
    <s v=""/>
    <s v="Francisco"/>
    <s v="Oviedo Sanguino"/>
    <x v="1"/>
    <d v="1968-05-25T00:00:00"/>
    <s v="fr.oviedo@gmail.com"/>
    <s v="Calle Velázquez 3, 8, 2A"/>
    <x v="0"/>
    <s v="Leganés"/>
    <s v=""/>
    <n v="639243958"/>
    <s v="ES4300190334504010030020"/>
    <s v="DEUTESBBXXX"/>
    <s v=""/>
    <s v="No"/>
    <x v="55"/>
    <s v=""/>
    <s v="GANAR MÚSCULO"/>
    <s v="LOCALIZACIÓN"/>
    <x v="0"/>
    <d v="2024-10-01T00:00:00"/>
    <d v="2024-12-31T00:00:00"/>
    <n v="5200"/>
    <s v="No"/>
    <n v="0"/>
    <s v="GANAR MÚSCULO"/>
    <s v="LOCALIZACIÓN"/>
    <d v="2024-12-31T00:00:00"/>
    <n v="52"/>
    <x v="36"/>
    <n v="3"/>
    <x v="2"/>
    <x v="9"/>
    <x v="2"/>
  </r>
  <r>
    <n v="79788"/>
    <n v="45986920"/>
    <s v="2266578"/>
    <s v=""/>
    <s v=""/>
    <s v="Francisco"/>
    <s v="Rodríguez Sierra"/>
    <x v="1"/>
    <d v="1985-05-17T00:00:00"/>
    <s v="fcojavierrodriguezsierra@gmail.com"/>
    <s v="Calle Concepción Arenal Nº11 Portal 4 2º Puerta 4"/>
    <x v="18"/>
    <s v="Fuenlabrada"/>
    <s v=""/>
    <n v="617574987"/>
    <s v="ES9500496567552116030501"/>
    <s v="BSCHESMMXXX"/>
    <s v="Francisco Rodriguez Sierra"/>
    <s v="No"/>
    <x v="441"/>
    <s v=""/>
    <s v="GANAR MÚSCULO"/>
    <s v="AMIGOS O FAMILIA"/>
    <x v="0"/>
    <d v="2019-08-01T00:00:00"/>
    <d v="2024-12-31T00:00:00"/>
    <n v="5200"/>
    <s v="No"/>
    <n v="0"/>
    <s v="GANAR MÚSCULO"/>
    <s v="AMIGOS O FAMILIA"/>
    <d v="2024-12-31T00:00:00"/>
    <n v="52"/>
    <x v="46"/>
    <n v="65"/>
    <x v="1"/>
    <x v="11"/>
    <x v="6"/>
  </r>
  <r>
    <n v="79788"/>
    <n v="47441173"/>
    <s v="52375120"/>
    <s v=""/>
    <s v=""/>
    <s v="Francisco"/>
    <s v="Rueda Arribas"/>
    <x v="1"/>
    <d v="1973-04-15T00:00:00"/>
    <s v="frueda@gmail.com"/>
    <s v="Calle De Pozuelo De Alarcón 34"/>
    <x v="0"/>
    <s v="Leganés"/>
    <s v=""/>
    <n v="629867879"/>
    <s v="ES3000730100590407763327"/>
    <s v=""/>
    <s v=""/>
    <s v="No"/>
    <x v="369"/>
    <s v=""/>
    <s v="SALUD"/>
    <s v="AMIGOS O FAMILIA"/>
    <x v="6"/>
    <d v="2024-08-01T00:00:00"/>
    <d v="2024-12-31T00:00:00"/>
    <n v="6900"/>
    <s v="No"/>
    <n v="0"/>
    <s v="SALUD"/>
    <s v="AMIGOS O FAMILIA"/>
    <d v="2024-12-31T00:00:00"/>
    <n v="69"/>
    <x v="1"/>
    <n v="5"/>
    <x v="4"/>
    <x v="11"/>
    <x v="2"/>
  </r>
  <r>
    <n v="79788"/>
    <n v="45987944"/>
    <s v="52375186"/>
    <s v=""/>
    <s v=""/>
    <s v="Francisca"/>
    <s v="Arjona González"/>
    <x v="0"/>
    <d v="1973-02-23T00:00:00"/>
    <s v="arjonagonzalez3@gmail.com"/>
    <s v="Calle las Rozas de Madrid"/>
    <x v="0"/>
    <s v="Leganés"/>
    <s v=""/>
    <n v="615890768"/>
    <s v="ES8200810471510001332943"/>
    <s v="BSABESBBXXX"/>
    <s v="Francisca Arjona Gonzalez"/>
    <s v="No"/>
    <x v="486"/>
    <s v=""/>
    <s v="SALUD"/>
    <s v="AMIGOS O FAMILIA"/>
    <x v="2"/>
    <d v="2024-06-01T00:00:00"/>
    <d v="2024-12-31T00:00:00"/>
    <n v="4900"/>
    <s v="No"/>
    <n v="0"/>
    <s v="SALUD"/>
    <s v="AMIGOS O FAMILIA"/>
    <d v="2024-12-31T00:00:00"/>
    <n v="49"/>
    <x v="1"/>
    <n v="62"/>
    <x v="1"/>
    <x v="4"/>
    <x v="6"/>
  </r>
  <r>
    <n v="79788"/>
    <n v="45989773"/>
    <s v="76013607"/>
    <s v=""/>
    <s v=""/>
    <s v="Francisca"/>
    <s v="Borreguero Alegre"/>
    <x v="0"/>
    <d v="1969-05-23T00:00:00"/>
    <s v="f_borreguero@hotmail.com"/>
    <s v="Calle Ciempozuelos"/>
    <x v="0"/>
    <s v="Leganés"/>
    <s v=""/>
    <n v="639330769"/>
    <s v="ES3121001791370100399589"/>
    <s v="CAIXESBBXXX"/>
    <s v="Francisca Borreguero Alegre"/>
    <s v="No"/>
    <x v="329"/>
    <s v=""/>
    <s v="GANAR MÚSCULO"/>
    <s v="LOCALIZACIÓN"/>
    <x v="5"/>
    <d v="2021-10-01T00:00:00"/>
    <d v="2024-12-31T00:00:00"/>
    <n v="7900"/>
    <s v="No"/>
    <n v="0"/>
    <s v="GANAR MÚSCULO"/>
    <s v="LOCALIZACIÓN"/>
    <d v="2024-12-31T00:00:00"/>
    <n v="79"/>
    <x v="44"/>
    <n v="39"/>
    <x v="4"/>
    <x v="9"/>
    <x v="5"/>
  </r>
  <r>
    <n v="79788"/>
    <n v="45987013"/>
    <s v="31704461"/>
    <s v=""/>
    <s v=""/>
    <s v="Francisca"/>
    <s v="Medina Rosado"/>
    <x v="0"/>
    <d v="1977-01-18T00:00:00"/>
    <s v="carmenrime@hotmail.com"/>
    <s v="Calle Alcalde Pedro González González 15 C 3 E"/>
    <x v="0"/>
    <s v="Leganés"/>
    <s v=""/>
    <n v="667793932"/>
    <s v="ES2701826167980201523757"/>
    <s v="BBVAESMMXXX"/>
    <s v="Francisca Medina Rosado"/>
    <s v="No"/>
    <x v="487"/>
    <s v=""/>
    <s v="MANTENIMIENTO"/>
    <s v="AMIGOS O FAMILIA"/>
    <x v="0"/>
    <d v="2024-10-01T00:00:00"/>
    <d v="2024-12-31T00:00:00"/>
    <n v="5200"/>
    <s v="No"/>
    <n v="0"/>
    <s v="MANTENIMIENTO"/>
    <s v="AMIGOS O FAMILIA"/>
    <d v="2024-12-31T00:00:00"/>
    <n v="52"/>
    <x v="13"/>
    <n v="62"/>
    <x v="4"/>
    <x v="4"/>
    <x v="6"/>
  </r>
  <r>
    <n v="79788"/>
    <n v="45988231"/>
    <s v="5252751"/>
    <s v=""/>
    <s v=""/>
    <s v="Fernando Alonso"/>
    <s v="Gómez Pinto"/>
    <x v="1"/>
    <d v="1962-03-08T00:00:00"/>
    <s v="falonsogp@gmail.com"/>
    <s v="Calle Velilla de San Antonio 19"/>
    <x v="0"/>
    <s v="Leganés"/>
    <s v=""/>
    <n v="616908408"/>
    <s v="ES7121005686210200003741"/>
    <s v="CAIXESBBXXX"/>
    <s v="Fernando Alonso Gómez Pinto"/>
    <s v="No"/>
    <x v="78"/>
    <s v=""/>
    <s v="PERDER PESO"/>
    <s v="LOCALIZACIÓN"/>
    <x v="1"/>
    <d v="2024-08-01T00:00:00"/>
    <d v="2024-12-31T00:00:00"/>
    <n v="4300"/>
    <s v="No"/>
    <n v="0"/>
    <s v="PERDER PESO"/>
    <s v="LOCALIZACIÓN"/>
    <d v="2024-12-31T00:00:00"/>
    <n v="43"/>
    <x v="42"/>
    <n v="78"/>
    <x v="0"/>
    <x v="1"/>
    <x v="1"/>
  </r>
  <r>
    <n v="79788"/>
    <n v="45988126"/>
    <s v="8941393"/>
    <s v=""/>
    <s v=""/>
    <s v="Fernando"/>
    <s v="Alonso Lago"/>
    <x v="1"/>
    <d v="1970-01-07T00:00:00"/>
    <s v="office812hk@gmail.com"/>
    <s v="Calle Miraflores de la Sierra 22"/>
    <x v="0"/>
    <s v="Leganés"/>
    <s v=""/>
    <n v="696951071"/>
    <s v="ES7401280054670100051425"/>
    <s v="BKBKESMMXXX"/>
    <s v="Fernando Alonso Lago"/>
    <s v="No"/>
    <x v="488"/>
    <s v=""/>
    <s v="GANAR MÚSCULO"/>
    <s v="LOCALIZACIÓN"/>
    <x v="2"/>
    <d v="2024-02-01T00:00:00"/>
    <d v="2024-12-31T00:00:00"/>
    <n v="4900"/>
    <s v="No"/>
    <n v="0"/>
    <s v="GANAR MÚSCULO"/>
    <s v="LOCALIZACIÓN"/>
    <d v="2024-12-31T00:00:00"/>
    <n v="49"/>
    <x v="26"/>
    <n v="11"/>
    <x v="4"/>
    <x v="2"/>
    <x v="2"/>
  </r>
  <r>
    <n v="79788"/>
    <n v="45988585"/>
    <s v="53448818"/>
    <s v=""/>
    <s v=""/>
    <s v="Fernando"/>
    <s v="Alonso Martín"/>
    <x v="1"/>
    <d v="1983-08-16T00:00:00"/>
    <s v="lualobus@gmail.com"/>
    <s v="Calle De Alcobendas 25"/>
    <x v="0"/>
    <s v="Leganés"/>
    <s v=""/>
    <n v="626540365"/>
    <s v="ES0500730100500548760023"/>
    <s v="OPENESMMXXX"/>
    <s v="Fernando Alonso Martin"/>
    <s v="No"/>
    <x v="127"/>
    <s v=""/>
    <s v="SALUD"/>
    <s v="LOCALIZACIÓN"/>
    <x v="0"/>
    <d v="2023-10-01T00:00:00"/>
    <d v="2024-12-31T00:00:00"/>
    <n v="5200"/>
    <s v="No"/>
    <n v="0"/>
    <s v="SALUD"/>
    <s v="LOCALIZACIÓN"/>
    <d v="2024-12-31T00:00:00"/>
    <n v="52"/>
    <x v="33"/>
    <n v="15"/>
    <x v="1"/>
    <x v="9"/>
    <x v="3"/>
  </r>
  <r>
    <n v="79788"/>
    <n v="45987003"/>
    <s v="53719603"/>
    <s v=""/>
    <s v=""/>
    <s v="Fernando"/>
    <s v="Correal González"/>
    <x v="1"/>
    <d v="1991-08-27T00:00:00"/>
    <s v="correalfernando3@gmail.com"/>
    <s v="Calle San Martín de Valdeiglesias 2"/>
    <x v="0"/>
    <s v="Leganés"/>
    <s v=""/>
    <n v="697431462"/>
    <s v="ES1021003738522100454007"/>
    <s v="CAIXESBBXXX"/>
    <s v="Fernando Correal Gonzalez"/>
    <s v="No"/>
    <x v="380"/>
    <s v=""/>
    <s v="GANAR MÚSCULO"/>
    <s v="LOCALIZACIÓN"/>
    <x v="0"/>
    <d v="2022-06-01T00:00:00"/>
    <d v="2024-12-31T00:00:00"/>
    <n v="5200"/>
    <s v="No"/>
    <n v="0"/>
    <s v="GANAR MÚSCULO"/>
    <s v="LOCALIZACIÓN"/>
    <d v="2024-12-31T00:00:00"/>
    <n v="52"/>
    <x v="5"/>
    <n v="31"/>
    <x v="1"/>
    <x v="6"/>
    <x v="0"/>
  </r>
  <r>
    <n v="79788"/>
    <n v="48907718"/>
    <s v="2249424"/>
    <s v=""/>
    <s v=""/>
    <s v="Fernando"/>
    <s v="Del Puerto Fernández"/>
    <x v="1"/>
    <d v="1973-01-30T00:00:00"/>
    <s v="fernandoleganes@yahoo.es"/>
    <s v="Calle De Algete 31"/>
    <x v="0"/>
    <s v="Leganés"/>
    <s v=""/>
    <n v="619743663"/>
    <s v="ES3320803519913040017415"/>
    <s v="CAGLESMMXXX"/>
    <s v=""/>
    <s v="No"/>
    <x v="489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1"/>
    <n v="2"/>
    <x v="4"/>
    <x v="4"/>
    <x v="2"/>
  </r>
  <r>
    <n v="79788"/>
    <n v="45988593"/>
    <s v="52122765"/>
    <s v=""/>
    <s v=""/>
    <s v="Fernando"/>
    <s v="Marín Ruiz"/>
    <x v="1"/>
    <d v="1970-10-05T00:00:00"/>
    <s v="fmarin510@yahoo.es"/>
    <s v="Calle Alcalde Vicente de la Barrera Cano 4"/>
    <x v="0"/>
    <s v="Leganés"/>
    <s v=""/>
    <n v="680722859"/>
    <s v="ES1601826167970208507422"/>
    <s v="BBVAESMMXXX"/>
    <s v="Fernando Marin Ruiz"/>
    <s v="No"/>
    <x v="419"/>
    <s v=""/>
    <s v="GANAR MÚSCULO"/>
    <s v="LOCALIZACIÓN"/>
    <x v="0"/>
    <d v="2019-07-01T00:00:00"/>
    <d v="2024-12-31T00:00:00"/>
    <n v="5200"/>
    <s v="No"/>
    <n v="0"/>
    <s v="GANAR MÚSCULO"/>
    <s v="LOCALIZACIÓN"/>
    <d v="2024-12-31T00:00:00"/>
    <n v="52"/>
    <x v="26"/>
    <n v="66"/>
    <x v="4"/>
    <x v="1"/>
    <x v="6"/>
  </r>
  <r>
    <n v="79788"/>
    <n v="45988093"/>
    <s v="53900307"/>
    <s v=""/>
    <s v=""/>
    <s v="Fernando"/>
    <s v="Montón Muñoz"/>
    <x v="1"/>
    <d v="2005-04-29T00:00:00"/>
    <s v="fenandomonton@gmail.com"/>
    <s v="Calle Majadahonda"/>
    <x v="0"/>
    <s v="Leganés"/>
    <s v=""/>
    <n v="689280330"/>
    <s v="ES2621002904070273828350"/>
    <s v="CAIXESBBXXX"/>
    <s v="Fernando Monton Muñoz"/>
    <s v="No"/>
    <x v="76"/>
    <s v=""/>
    <s v="GANAR MÚSCULO"/>
    <s v="AMIGOS O FAMILIA"/>
    <x v="0"/>
    <d v="2023-10-01T00:00:00"/>
    <d v="2024-12-31T00:00:00"/>
    <n v="5200"/>
    <s v="No"/>
    <n v="0"/>
    <s v="GANAR MÚSCULO"/>
    <s v="AMIGOS O FAMILIA"/>
    <d v="2024-12-31T00:00:00"/>
    <n v="52"/>
    <x v="12"/>
    <n v="15"/>
    <x v="1"/>
    <x v="9"/>
    <x v="3"/>
  </r>
  <r>
    <n v="79788"/>
    <n v="45988148"/>
    <s v="53037318"/>
    <s v=""/>
    <s v=""/>
    <s v="Fernando"/>
    <s v="Moreno Berbalte"/>
    <x v="1"/>
    <d v="1979-09-24T00:00:00"/>
    <s v="fernando.m.b@outlook.es"/>
    <s v="Calle Móstoles 16"/>
    <x v="0"/>
    <s v="Leganés"/>
    <s v=""/>
    <n v="635081957"/>
    <s v="ES1020382420123001992980"/>
    <s v="CAHMESMMXXX"/>
    <s v="Fernando Moreno Berbalte"/>
    <s v="No"/>
    <x v="490"/>
    <s v=""/>
    <s v="GANAR MÚSCULO"/>
    <s v="LOCALIZACIÓN"/>
    <x v="3"/>
    <d v="2021-01-01T00:00:00"/>
    <d v="2024-12-31T00:00:00"/>
    <n v="3900"/>
    <s v="No"/>
    <n v="0"/>
    <s v="GANAR MÚSCULO"/>
    <s v="LOCALIZACIÓN"/>
    <d v="2024-12-31T00:00:00"/>
    <n v="39"/>
    <x v="28"/>
    <n v="48"/>
    <x v="1"/>
    <x v="7"/>
    <x v="4"/>
  </r>
  <r>
    <n v="79788"/>
    <n v="45989085"/>
    <s v="50958070"/>
    <s v=""/>
    <s v=""/>
    <s v="Fernando"/>
    <s v="Navas Fernández"/>
    <x v="1"/>
    <d v="1971-10-07T00:00:00"/>
    <s v="fernavfervk@gmail.com"/>
    <s v="Calle Alcalde Pedro González González 10A"/>
    <x v="0"/>
    <s v="Leganés"/>
    <s v=""/>
    <n v="630518531"/>
    <s v="ES6701826167900201500343"/>
    <s v="BBVAESMMXXX"/>
    <s v="Fernando Navas Fernandez"/>
    <s v="No"/>
    <x v="491"/>
    <s v=""/>
    <s v="GANAR MÚSCULO"/>
    <s v="AMIGOS O FAMILIA"/>
    <x v="0"/>
    <d v="2023-03-01T00:00:00"/>
    <d v="2024-12-31T00:00:00"/>
    <n v="5200"/>
    <s v="No"/>
    <n v="0"/>
    <s v="GANAR MÚSCULO"/>
    <s v="AMIGOS O FAMILIA"/>
    <d v="2024-12-31T00:00:00"/>
    <n v="52"/>
    <x v="2"/>
    <n v="22"/>
    <x v="2"/>
    <x v="8"/>
    <x v="3"/>
  </r>
  <r>
    <n v="79788"/>
    <n v="45989468"/>
    <s v="52371595"/>
    <s v=""/>
    <s v=""/>
    <s v="Fernando"/>
    <s v="Ponce Redondo"/>
    <x v="1"/>
    <d v="1971-06-28T00:00:00"/>
    <s v="fponce@pelayo.com"/>
    <s v="Calle Alpujarras 35 P02 B"/>
    <x v="0"/>
    <s v="Leganés"/>
    <s v=""/>
    <n v="699315774"/>
    <s v="ES5601826167970201519501"/>
    <s v="BBVAESMMXXX"/>
    <s v="Fernando Ponce Redondo"/>
    <s v="No"/>
    <x v="492"/>
    <s v=""/>
    <s v="GANAR MÚSCULO"/>
    <s v="AMIGOS O FAMILIA"/>
    <x v="9"/>
    <d v="2019-04-01T00:00:00"/>
    <d v="2024-12-31T00:00:00"/>
    <n v="4600"/>
    <s v="No"/>
    <n v="0"/>
    <s v="GANAR MÚSCULO"/>
    <s v="AMIGOS O FAMILIA"/>
    <d v="2024-12-31T00:00:00"/>
    <n v="46"/>
    <x v="2"/>
    <n v="69"/>
    <x v="2"/>
    <x v="10"/>
    <x v="6"/>
  </r>
  <r>
    <n v="79788"/>
    <n v="45987508"/>
    <s v="53046663"/>
    <s v=""/>
    <s v=""/>
    <s v="Félix"/>
    <s v="Fullola Familiar"/>
    <x v="1"/>
    <d v="1976-12-03T00:00:00"/>
    <s v="felixbehappy@gmail.com"/>
    <s v="Calle Alcalde Pedro González González 6"/>
    <x v="0"/>
    <s v="Leganés"/>
    <s v=""/>
    <n v="620946798"/>
    <s v="ES7421002028010200106475"/>
    <s v="CAIXESBBXXX"/>
    <s v="Felix Fullola Familiar"/>
    <s v="No"/>
    <x v="447"/>
    <s v=""/>
    <s v="GANAR MÚSCULO"/>
    <s v="LOCALIZACIÓN"/>
    <x v="0"/>
    <d v="2018-07-01T00:00:00"/>
    <d v="2024-12-31T00:00:00"/>
    <n v="5200"/>
    <s v="No"/>
    <n v="0"/>
    <s v="GANAR MÚSCULO"/>
    <s v="LOCALIZACIÓN"/>
    <d v="2024-12-31T00:00:00"/>
    <n v="52"/>
    <x v="23"/>
    <n v="78"/>
    <x v="1"/>
    <x v="1"/>
    <x v="1"/>
  </r>
  <r>
    <n v="79788"/>
    <n v="45989567"/>
    <s v="2268281"/>
    <s v=""/>
    <s v=""/>
    <s v="Félix"/>
    <s v="Marruenda de Aisa"/>
    <x v="1"/>
    <d v="1978-10-17T00:00:00"/>
    <s v="marruendafelix@gmail.com"/>
    <s v="Calle Alcalde Pablo Durán y Pérez Castro 25 3D"/>
    <x v="0"/>
    <s v="Leganés"/>
    <s v=""/>
    <n v="654980648"/>
    <s v="ES4800493660122814184693"/>
    <s v="BSCHESMMXXX"/>
    <s v="Felix Marruenda De Aisa"/>
    <s v="No"/>
    <x v="91"/>
    <s v=""/>
    <s v="GANAR MÚSCULO"/>
    <s v="LOCALIZACIÓN"/>
    <x v="0"/>
    <d v="2023-06-01T00:00:00"/>
    <d v="2024-12-31T00:00:00"/>
    <n v="5200"/>
    <s v="No"/>
    <n v="0"/>
    <s v="GANAR MÚSCULO"/>
    <s v="LOCALIZACIÓN"/>
    <d v="2024-12-31T00:00:00"/>
    <n v="52"/>
    <x v="24"/>
    <n v="19"/>
    <x v="0"/>
    <x v="6"/>
    <x v="3"/>
  </r>
  <r>
    <n v="79788"/>
    <n v="46764844"/>
    <s v="50191599"/>
    <s v=""/>
    <s v=""/>
    <s v="Felipe"/>
    <s v="Cózar Gordo"/>
    <x v="1"/>
    <d v="1975-04-28T00:00:00"/>
    <s v="felipecozar@msn.com"/>
    <s v="Calle de Aranjuez 8"/>
    <x v="0"/>
    <s v="Leganés"/>
    <s v=""/>
    <n v="660414466"/>
    <s v="ES7921005715030200075391"/>
    <s v="CAIXESBBXXX"/>
    <s v="Felipe Cozar Gordo"/>
    <s v="No"/>
    <x v="42"/>
    <s v=""/>
    <s v=""/>
    <s v=""/>
    <x v="2"/>
    <d v="2024-06-01T00:00:00"/>
    <d v="2024-12-31T00:00:00"/>
    <n v="4900"/>
    <s v="No"/>
    <n v="0"/>
    <s v="DESCONOCIDA"/>
    <s v="DESCONOCIDA"/>
    <d v="2024-12-31T00:00:00"/>
    <n v="49"/>
    <x v="22"/>
    <n v="8"/>
    <x v="2"/>
    <x v="3"/>
    <x v="2"/>
  </r>
  <r>
    <n v="79788"/>
    <n v="45987227"/>
    <s v="47046505"/>
    <s v=""/>
    <s v=""/>
    <s v="Felipe"/>
    <s v="Herranz Navarro"/>
    <x v="2"/>
    <d v="1982-03-25T00:00:00"/>
    <s v="fhn1982@gmail.com"/>
    <s v="Avenida Manuel Azaña 5, 7, 3B"/>
    <x v="17"/>
    <s v="Getafe"/>
    <s v=""/>
    <n v="620432530"/>
    <s v="ES4921004628692100302727"/>
    <s v="CAIXESBBXXX"/>
    <s v="Felipe Herranz Navarro"/>
    <s v="No"/>
    <x v="77"/>
    <s v=""/>
    <s v=""/>
    <s v=""/>
    <x v="0"/>
    <d v="2023-12-01T00:00:00"/>
    <d v="2024-12-31T00:00:00"/>
    <n v="5200"/>
    <s v="No"/>
    <n v="0"/>
    <s v="DESCONOCIDA"/>
    <s v="DESCONOCIDA"/>
    <d v="2024-12-31T00:00:00"/>
    <n v="52"/>
    <x v="0"/>
    <n v="13"/>
    <x v="1"/>
    <x v="0"/>
    <x v="3"/>
  </r>
  <r>
    <n v="79788"/>
    <n v="45989807"/>
    <s v="52013340"/>
    <s v=""/>
    <s v=""/>
    <s v="Fátima"/>
    <s v="Arribas Baeza"/>
    <x v="0"/>
    <d v="1992-11-23T00:00:00"/>
    <s v="fatiab1992@outlook.es"/>
    <s v="Calle Alcalde José María Durán y Pelayo 33 Portal 1 2B"/>
    <x v="0"/>
    <s v="Leganés"/>
    <s v=""/>
    <n v="696991534"/>
    <s v="ES3521003101171300985671"/>
    <s v="CAIXESBBXXX"/>
    <s v="Fatima Arribas Baeza"/>
    <s v="No"/>
    <x v="180"/>
    <s v=""/>
    <s v="GANAR MÚSCULO"/>
    <s v="LOCALIZACIÓN"/>
    <x v="0"/>
    <d v="2024-04-01T00:00:00"/>
    <d v="2024-12-31T00:00:00"/>
    <n v="5200"/>
    <s v="No"/>
    <n v="0"/>
    <s v="GANAR MÚSCULO"/>
    <s v="LOCALIZACIÓN"/>
    <d v="2024-12-31T00:00:00"/>
    <n v="52"/>
    <x v="9"/>
    <n v="9"/>
    <x v="1"/>
    <x v="10"/>
    <x v="2"/>
  </r>
  <r>
    <n v="79788"/>
    <n v="45988351"/>
    <s v="52129626"/>
    <s v=""/>
    <s v=""/>
    <s v="Fátima"/>
    <s v="Rollano Gómez"/>
    <x v="0"/>
    <d v="1972-05-13T00:00:00"/>
    <s v="farogo6@gmail.com"/>
    <s v="Avenida María Moliner"/>
    <x v="0"/>
    <s v="Leganés"/>
    <s v=""/>
    <n v="620899698"/>
    <s v="ES6921002888301300114894"/>
    <s v="CAIXESBBXXX"/>
    <s v="Fatima Rollano Gomez"/>
    <s v="No"/>
    <x v="172"/>
    <s v=""/>
    <s v="MANTENIMIENTO"/>
    <s v="AMIGOS O FAMILIA"/>
    <x v="2"/>
    <d v="2022-10-01T00:00:00"/>
    <d v="2024-12-31T00:00:00"/>
    <n v="4900"/>
    <s v="No"/>
    <n v="0"/>
    <s v="MANTENIMIENTO"/>
    <s v="AMIGOS O FAMILIA"/>
    <d v="2024-12-31T00:00:00"/>
    <n v="49"/>
    <x v="40"/>
    <n v="27"/>
    <x v="1"/>
    <x v="9"/>
    <x v="0"/>
  </r>
  <r>
    <n v="79788"/>
    <n v="45989297"/>
    <s v="49101691"/>
    <s v=""/>
    <s v=""/>
    <s v="Fabio"/>
    <s v="Hernández Villar"/>
    <x v="2"/>
    <d v="1991-05-19T00:00:00"/>
    <s v="fabiohv150@hotmail.com"/>
    <s v="Calle Indalecio Prieto 5"/>
    <x v="0"/>
    <s v="Leganés"/>
    <s v=""/>
    <n v="690777703"/>
    <s v="ES7200492013502614001265"/>
    <s v="BSCHESMMXXX"/>
    <s v="Fabio Hernandez Villar"/>
    <s v="No"/>
    <x v="493"/>
    <s v=""/>
    <s v="GANAR MÚSCULO"/>
    <s v="AMIGOS O FAMILIA"/>
    <x v="0"/>
    <d v="2024-03-01T00:00:00"/>
    <d v="2024-12-31T00:00:00"/>
    <n v="5200"/>
    <s v="No"/>
    <n v="0"/>
    <s v="GANAR MÚSCULO"/>
    <s v="AMIGOS O FAMILIA"/>
    <d v="2024-12-31T00:00:00"/>
    <n v="52"/>
    <x v="5"/>
    <n v="10"/>
    <x v="0"/>
    <x v="8"/>
    <x v="2"/>
  </r>
  <r>
    <n v="79788"/>
    <n v="45989706"/>
    <s v="54240503"/>
    <s v=""/>
    <s v=""/>
    <s v="Fabio"/>
    <s v="Valiente Castillo"/>
    <x v="1"/>
    <d v="2005-10-03T00:00:00"/>
    <s v="fabio.valientecas@gmail.com"/>
    <s v="Calle Colmenar Viejo De 0056"/>
    <x v="0"/>
    <s v="Leganés"/>
    <s v=""/>
    <n v="689591000"/>
    <s v="ES1601826167900201522310"/>
    <s v="BBVAESMMXXX"/>
    <s v="Maria Auxiliadora Castillo Roldan"/>
    <s v="No"/>
    <x v="494"/>
    <s v=""/>
    <s v=""/>
    <s v=""/>
    <x v="3"/>
    <d v="2024-10-01T00:00:00"/>
    <d v="2024-12-31T00:00:00"/>
    <n v="3900"/>
    <s v="No"/>
    <n v="0"/>
    <s v="DESCONOCIDA"/>
    <s v="DESCONOCIDA"/>
    <d v="2024-12-31T00:00:00"/>
    <n v="39"/>
    <x v="12"/>
    <n v="28"/>
    <x v="4"/>
    <x v="5"/>
    <x v="0"/>
  </r>
  <r>
    <n v="79788"/>
    <n v="47351234"/>
    <s v="49708898"/>
    <s v=""/>
    <s v=""/>
    <s v="Evelyn"/>
    <s v="Sobrino Ricoveri"/>
    <x v="0"/>
    <d v="1973-08-01T00:00:00"/>
    <s v="mieve0108@gmail.com"/>
    <s v="Calle Jaén 2"/>
    <x v="0"/>
    <s v="Leganes"/>
    <s v=""/>
    <n v="697656283"/>
    <s v="ES1801820635580208565901"/>
    <s v="BBVAESMMXXX"/>
    <s v=""/>
    <s v="No"/>
    <x v="319"/>
    <s v=""/>
    <s v="GANAR MÚSCULO"/>
    <s v="LOCALIZACIÓN"/>
    <x v="2"/>
    <d v="2024-08-01T00:00:00"/>
    <d v="2024-12-31T00:00:00"/>
    <n v="4900"/>
    <s v="No"/>
    <n v="0"/>
    <s v="GANAR MÚSCULO"/>
    <s v="LOCALIZACIÓN"/>
    <d v="2024-12-31T00:00:00"/>
    <n v="49"/>
    <x v="1"/>
    <n v="5"/>
    <x v="1"/>
    <x v="11"/>
    <x v="2"/>
  </r>
  <r>
    <n v="79788"/>
    <n v="45988292"/>
    <s v="50180637"/>
    <s v=""/>
    <s v=""/>
    <s v="Eva María"/>
    <s v="Jiménez Morales"/>
    <x v="0"/>
    <d v="1970-01-19T00:00:00"/>
    <s v="evajm@hotmail.es"/>
    <s v="Calle Lealtad 99"/>
    <x v="22"/>
    <s v="Fuenlabrada"/>
    <s v=""/>
    <n v="630594991"/>
    <s v="ES0214650100911706024160"/>
    <s v="INGDESMMXXX"/>
    <s v="Eva Maria Jimenez Morales"/>
    <s v="No"/>
    <x v="325"/>
    <s v=""/>
    <s v="SALUD"/>
    <s v="LOCALIZACIÓN"/>
    <x v="2"/>
    <d v="2019-03-01T00:00:00"/>
    <d v="2024-12-31T00:00:00"/>
    <n v="4900"/>
    <s v="No"/>
    <n v="0"/>
    <s v="SALUD"/>
    <s v="LOCALIZACIÓN"/>
    <d v="2024-12-31T00:00:00"/>
    <n v="49"/>
    <x v="26"/>
    <n v="70"/>
    <x v="1"/>
    <x v="8"/>
    <x v="6"/>
  </r>
  <r>
    <n v="79788"/>
    <n v="45989126"/>
    <s v="53719524"/>
    <s v=""/>
    <s v=""/>
    <s v="Eva Luna"/>
    <s v="Torres Ruiz"/>
    <x v="0"/>
    <d v="2001-01-17T00:00:00"/>
    <s v="eva.lunatoruiz@gmail.com"/>
    <s v="Calle Pozuelo de Alarcón 6"/>
    <x v="0"/>
    <s v="Leganés"/>
    <s v=""/>
    <n v="649160025"/>
    <s v="ES5714650100991700424811"/>
    <s v="INGDESMMXXX"/>
    <s v="Eva Luna Torres Ruiz"/>
    <s v="No"/>
    <x v="200"/>
    <s v=""/>
    <s v="GANAR MÚSCULO"/>
    <s v="AMIGOS O FAMILIA"/>
    <x v="0"/>
    <d v="2022-04-01T00:00:00"/>
    <d v="2024-12-31T00:00:00"/>
    <n v="5200"/>
    <s v="No"/>
    <n v="0"/>
    <s v="GANAR MÚSCULO"/>
    <s v="AMIGOS O FAMILIA"/>
    <d v="2024-12-31T00:00:00"/>
    <n v="52"/>
    <x v="7"/>
    <n v="33"/>
    <x v="1"/>
    <x v="10"/>
    <x v="0"/>
  </r>
  <r>
    <n v="79788"/>
    <n v="45989269"/>
    <s v="52096930"/>
    <s v=""/>
    <s v=""/>
    <s v="Eva"/>
    <s v="Valle Fernández"/>
    <x v="2"/>
    <d v="1968-02-28T00:00:00"/>
    <s v="evavalle.leganes@gmail.com"/>
    <s v="Calle Tres Cantos 32"/>
    <x v="0"/>
    <s v="Leganés"/>
    <s v=""/>
    <n v="629218700"/>
    <s v="ES6614650100961708851574"/>
    <s v="INGDESMMXXX"/>
    <s v="Eva Valle Fernandez"/>
    <s v="No"/>
    <x v="495"/>
    <s v=""/>
    <s v=""/>
    <s v=""/>
    <x v="6"/>
    <d v="2019-05-01T00:00:00"/>
    <d v="2024-12-31T00:00:00"/>
    <n v="6900"/>
    <s v="No"/>
    <n v="0"/>
    <s v="DESCONOCIDA"/>
    <s v="DESCONOCIDA"/>
    <d v="2024-12-31T00:00:00"/>
    <n v="69"/>
    <x v="36"/>
    <n v="68"/>
    <x v="1"/>
    <x v="3"/>
    <x v="6"/>
  </r>
  <r>
    <n v="79788"/>
    <n v="48213726"/>
    <s v=""/>
    <s v=""/>
    <s v=""/>
    <s v="Eva"/>
    <s v="Zomeño Delgado"/>
    <x v="0"/>
    <d v="1973-02-20T00:00:00"/>
    <s v="fernandoeva02@gmail.com"/>
    <s v="Avenida De Los Pinos 25, 2B"/>
    <x v="0"/>
    <s v="Leganés"/>
    <s v=""/>
    <n v="629680136"/>
    <s v="ES8520955114501062244578"/>
    <s v="BASKES2BXXX"/>
    <s v=""/>
    <s v="No"/>
    <x v="86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1"/>
    <n v="3"/>
    <x v="1"/>
    <x v="9"/>
    <x v="2"/>
  </r>
  <r>
    <n v="79788"/>
    <n v="45989038"/>
    <s v="52129888"/>
    <s v=""/>
    <s v=""/>
    <s v="Eugenio"/>
    <s v="Izquierdo Cuadrado"/>
    <x v="1"/>
    <d v="1972-03-24T00:00:00"/>
    <s v="eunicoliz@gmail.com"/>
    <s v="Calle Móstoles 26 De P02 A"/>
    <x v="0"/>
    <s v="Leganés"/>
    <s v=""/>
    <n v="626753211"/>
    <s v="ES4121002214220200400835"/>
    <s v="CAIXESBBXXX"/>
    <s v="Eugenio Izquierdo Cuadrado"/>
    <s v="No"/>
    <x v="172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40"/>
    <n v="27"/>
    <x v="1"/>
    <x v="9"/>
    <x v="0"/>
  </r>
  <r>
    <n v="79788"/>
    <n v="45989042"/>
    <s v="52950674"/>
    <s v=""/>
    <s v=""/>
    <s v="Eugenio"/>
    <s v="Serrano Mayor"/>
    <x v="1"/>
    <d v="1974-08-27T00:00:00"/>
    <s v="eugenioserranomayor@gmail.com"/>
    <s v="Calle Alcalde Alfredo de Castro 35 Bajo D"/>
    <x v="0"/>
    <s v="Leganés"/>
    <s v=""/>
    <n v="606212126"/>
    <s v="ES6214650100911701313148"/>
    <s v="INGDESMMXXX"/>
    <s v="Eugenio Serrano Mayor"/>
    <s v="No"/>
    <x v="357"/>
    <s v=""/>
    <s v="GANAR MÚSCULO"/>
    <s v="LOCALIZACIÓN"/>
    <x v="0"/>
    <d v="2024-06-01T00:00:00"/>
    <d v="2024-12-31T00:00:00"/>
    <n v="5200"/>
    <s v="No"/>
    <n v="0"/>
    <s v="GANAR MÚSCULO"/>
    <s v="LOCALIZACIÓN"/>
    <d v="2024-12-31T00:00:00"/>
    <n v="52"/>
    <x v="34"/>
    <n v="72"/>
    <x v="5"/>
    <x v="7"/>
    <x v="1"/>
  </r>
  <r>
    <n v="79788"/>
    <n v="45987623"/>
    <s v="53039126"/>
    <s v=""/>
    <s v=""/>
    <s v="Esther"/>
    <s v="Martínez Vázquez"/>
    <x v="0"/>
    <d v="1976-06-23T00:00:00"/>
    <s v="esthermartinezvazquez76@gmail.com"/>
    <s v="Calle Alcalde Pedro González González 11"/>
    <x v="0"/>
    <s v="Leganés"/>
    <s v=""/>
    <n v="663281492"/>
    <s v="ES1620953322709119067334"/>
    <s v="BASKES2BXXX"/>
    <s v="Esther Martinez Vazquez"/>
    <s v="No"/>
    <x v="496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23"/>
    <n v="44"/>
    <x v="1"/>
    <x v="3"/>
    <x v="5"/>
  </r>
  <r>
    <n v="79788"/>
    <n v="45988339"/>
    <s v="53721031"/>
    <s v=""/>
    <s v=""/>
    <s v="Ester"/>
    <s v="García Pérez"/>
    <x v="0"/>
    <d v="1994-03-25T00:00:00"/>
    <s v="esthergarcia765@gmail.com"/>
    <s v="Calle Colmenarejo 1 Bajo"/>
    <x v="0"/>
    <s v="Leganés"/>
    <s v=""/>
    <n v="649291450"/>
    <s v="ES0421003125291300015605"/>
    <s v="CAIXESBBXXX"/>
    <s v="Ester Garcia Perez"/>
    <s v="No"/>
    <x v="488"/>
    <s v=""/>
    <s v=""/>
    <s v=""/>
    <x v="2"/>
    <d v="2024-02-01T00:00:00"/>
    <d v="2024-12-31T00:00:00"/>
    <n v="4900"/>
    <s v="No"/>
    <n v="0"/>
    <s v="DESCONOCIDA"/>
    <s v="DESCONOCIDA"/>
    <d v="2024-12-31T00:00:00"/>
    <n v="49"/>
    <x v="6"/>
    <n v="11"/>
    <x v="4"/>
    <x v="2"/>
    <x v="2"/>
  </r>
  <r>
    <n v="79788"/>
    <n v="45989073"/>
    <s v="53719321"/>
    <s v=""/>
    <s v=""/>
    <s v="Estefanía"/>
    <s v="Álvarez Callejas"/>
    <x v="0"/>
    <d v="1992-06-14T00:00:00"/>
    <s v="estefaniaalvarezcallejas@outlook.es"/>
    <s v="Calle Alcalde Pedro González González 18A 1D"/>
    <x v="0"/>
    <s v="Leganés"/>
    <s v=""/>
    <n v="665341777"/>
    <s v="ES0301821642090201569336"/>
    <s v="BBVAESMMXXX"/>
    <s v="Estefania Alvarez Callejas"/>
    <s v="No"/>
    <x v="76"/>
    <s v=""/>
    <s v="SALUD"/>
    <s v="LOCALIZACIÓN"/>
    <x v="0"/>
    <d v="2023-10-01T00:00:00"/>
    <d v="2024-12-31T00:00:00"/>
    <n v="5200"/>
    <s v="No"/>
    <n v="0"/>
    <s v="SALUD"/>
    <s v="LOCALIZACIÓN"/>
    <d v="2024-12-31T00:00:00"/>
    <n v="52"/>
    <x v="9"/>
    <n v="15"/>
    <x v="1"/>
    <x v="9"/>
    <x v="3"/>
  </r>
  <r>
    <n v="79788"/>
    <n v="45989804"/>
    <s v="53459174"/>
    <s v=""/>
    <s v=""/>
    <s v="Estefanía"/>
    <s v="Jordán Leiva"/>
    <x v="0"/>
    <d v="1992-11-07T00:00:00"/>
    <s v="fany_jl11@hotmail.com"/>
    <s v="Avenida Conde de Barcelona 3 3A"/>
    <x v="0"/>
    <s v="Leganés"/>
    <s v=""/>
    <n v="628849893"/>
    <s v="ES3121006142980200108159"/>
    <s v="CAIXESBBXXX"/>
    <s v="Estefania Jordan Leiva"/>
    <s v="No"/>
    <x v="335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9"/>
    <n v="9"/>
    <x v="0"/>
    <x v="10"/>
    <x v="2"/>
  </r>
  <r>
    <n v="79788"/>
    <n v="47270821"/>
    <s v="53457840"/>
    <s v=""/>
    <s v=""/>
    <s v="Esperanza"/>
    <s v="Durán Galvez"/>
    <x v="0"/>
    <d v="2000-07-22T00:00:00"/>
    <s v="edurgal3@gmail.com"/>
    <s v="Calle De Pozuelo De Alarcón 24"/>
    <x v="0"/>
    <s v="Leganés"/>
    <s v=""/>
    <n v="654542300"/>
    <s v="ES1114650100981756811012"/>
    <s v="INGDESMM"/>
    <s v=""/>
    <s v="No"/>
    <x v="497"/>
    <s v=""/>
    <s v="GANAR MÚSCULO"/>
    <s v="LOCALIZACIÓN"/>
    <x v="0"/>
    <d v="2024-08-01T00:00:00"/>
    <d v="2024-12-31T00:00:00"/>
    <n v="5200"/>
    <s v="No"/>
    <n v="0"/>
    <s v="GANAR MÚSCULO"/>
    <s v="LOCALIZACIÓN"/>
    <d v="2024-12-31T00:00:00"/>
    <n v="52"/>
    <x v="14"/>
    <n v="5"/>
    <x v="1"/>
    <x v="11"/>
    <x v="2"/>
  </r>
  <r>
    <n v="79788"/>
    <n v="45986971"/>
    <s v="50443912"/>
    <s v=""/>
    <s v=""/>
    <s v="Esmeralda"/>
    <s v="Hernández de la Cruz"/>
    <x v="0"/>
    <d v="1971-12-26T00:00:00"/>
    <s v="esmeraldah@gonvarri.com"/>
    <s v="Calle Navalcarnero 19"/>
    <x v="0"/>
    <s v="Leganés"/>
    <s v=""/>
    <n v="637401722"/>
    <s v="ES1221007405671300190800"/>
    <s v="CAIXESBBXXX"/>
    <s v="Esmeralda Hernandez De La Cruz"/>
    <s v="No"/>
    <x v="14"/>
    <s v=""/>
    <s v="GANAR MÚSCULO"/>
    <s v="AMIGOS O FAMILIA"/>
    <x v="2"/>
    <d v="2023-11-01T00:00:00"/>
    <d v="2024-12-31T00:00:00"/>
    <n v="4900"/>
    <s v="No"/>
    <n v="0"/>
    <s v="GANAR MÚSCULO"/>
    <s v="AMIGOS O FAMILIA"/>
    <d v="2024-12-31T00:00:00"/>
    <n v="49"/>
    <x v="40"/>
    <n v="14"/>
    <x v="1"/>
    <x v="4"/>
    <x v="3"/>
  </r>
  <r>
    <n v="79788"/>
    <n v="45987151"/>
    <s v="29030692"/>
    <s v=""/>
    <s v=""/>
    <s v="Ernesto"/>
    <s v="Galicia Villarroel"/>
    <x v="1"/>
    <d v="1971-08-22T00:00:00"/>
    <s v="ergavil22@gmail.com"/>
    <s v="Calle Jaén 1 2B"/>
    <x v="0"/>
    <s v="Leganés"/>
    <s v=""/>
    <n v="605765301"/>
    <s v="ES6120950573161009109661"/>
    <s v="BASKES2BXXX"/>
    <s v="Ernesto Galicia Villarroel"/>
    <s v="No"/>
    <x v="153"/>
    <s v=""/>
    <s v="SALUD"/>
    <s v="AMIGOS O FAMILIA"/>
    <x v="0"/>
    <d v="2024-02-01T00:00:00"/>
    <d v="2024-12-31T00:00:00"/>
    <n v="5200"/>
    <s v="No"/>
    <n v="0"/>
    <s v="SALUD"/>
    <s v="AMIGOS O FAMILIA"/>
    <d v="2024-12-31T00:00:00"/>
    <n v="52"/>
    <x v="2"/>
    <n v="11"/>
    <x v="4"/>
    <x v="2"/>
    <x v="2"/>
  </r>
  <r>
    <n v="79788"/>
    <n v="45987726"/>
    <s v="5290880"/>
    <s v=""/>
    <s v=""/>
    <s v="Enrique"/>
    <s v="Barios López"/>
    <x v="1"/>
    <d v="1989-08-24T00:00:00"/>
    <s v="quique.barios@gmail.com"/>
    <s v="Avenida Sierra De Gredos 11, 15, 2A"/>
    <x v="36"/>
    <s v="Villanueva de la Cañada"/>
    <s v=""/>
    <n v="665456231"/>
    <s v="ES4602340001019027160673"/>
    <s v="CCOCESMMXXX"/>
    <s v="Enrique Barios Lopez"/>
    <s v="No"/>
    <x v="498"/>
    <s v=""/>
    <s v="GANAR MÚSCULO"/>
    <s v="AMIGOS O FAMILIA"/>
    <x v="0"/>
    <d v="2024-11-01T00:00:00"/>
    <d v="2024-12-31T00:00:00"/>
    <n v="5200"/>
    <s v="No"/>
    <n v="0"/>
    <s v="GANAR MÚSCULO"/>
    <s v="AMIGOS O FAMILIA"/>
    <d v="2024-12-31T00:00:00"/>
    <n v="52"/>
    <x v="8"/>
    <n v="53"/>
    <x v="1"/>
    <x v="11"/>
    <x v="4"/>
  </r>
  <r>
    <n v="79788"/>
    <n v="45989278"/>
    <s v="52127937"/>
    <s v=""/>
    <s v=""/>
    <s v="Enrique"/>
    <s v="Barroso Albares"/>
    <x v="1"/>
    <d v="1973-03-27T00:00:00"/>
    <s v="quique-barroso@hotmail.com"/>
    <s v="Calle Alcalde José María Durán y Pelayo Nº2 Portal5 3ºa"/>
    <x v="0"/>
    <s v="Leganés"/>
    <s v=""/>
    <n v="617415250"/>
    <s v="ES1721003735122100110283"/>
    <s v="CAIXESBBXXX"/>
    <s v="Entique Barroso Albares"/>
    <s v="No"/>
    <x v="294"/>
    <s v=""/>
    <s v="GANAR MÚSCULO"/>
    <s v="LOCALIZACIÓN"/>
    <x v="0"/>
    <d v="2019-07-01T00:00:00"/>
    <d v="2024-12-31T00:00:00"/>
    <n v="5200"/>
    <s v="No"/>
    <n v="0"/>
    <s v="GANAR MÚSCULO"/>
    <s v="LOCALIZACIÓN"/>
    <d v="2024-12-31T00:00:00"/>
    <n v="52"/>
    <x v="1"/>
    <n v="66"/>
    <x v="3"/>
    <x v="1"/>
    <x v="6"/>
  </r>
  <r>
    <n v="79788"/>
    <n v="45989017"/>
    <s v="2266949"/>
    <s v=""/>
    <s v=""/>
    <s v="Enrique"/>
    <s v="Guerrero Ferrón"/>
    <x v="1"/>
    <d v="1978-03-29T00:00:00"/>
    <s v="ferronenrique@hotmail.com"/>
    <s v="Calle Alcalde Alfredo de Castro 21"/>
    <x v="0"/>
    <s v="Leganés"/>
    <s v=""/>
    <n v="675566144"/>
    <s v="ES1201820957150201527567"/>
    <s v="BBVAESMMXXX"/>
    <s v="Enrique Guerrero Ferron"/>
    <s v="No"/>
    <x v="47"/>
    <s v=""/>
    <s v="GANAR MÚSCULO"/>
    <s v="LOCALIZACIÓN"/>
    <x v="1"/>
    <d v="2018-07-01T00:00:00"/>
    <d v="2024-12-31T00:00:00"/>
    <n v="4300"/>
    <s v="No"/>
    <n v="0"/>
    <s v="GANAR MÚSCULO"/>
    <s v="LOCALIZACIÓN"/>
    <d v="2024-12-31T00:00:00"/>
    <n v="43"/>
    <x v="24"/>
    <n v="78"/>
    <x v="4"/>
    <x v="1"/>
    <x v="1"/>
  </r>
  <r>
    <n v="79788"/>
    <n v="45987342"/>
    <s v="52979948"/>
    <s v=""/>
    <s v=""/>
    <s v="Enrique"/>
    <s v="Lobato Colón"/>
    <x v="1"/>
    <d v="1976-02-09T00:00:00"/>
    <s v="enriquelobatocol@hotmail.com"/>
    <s v="Calle Torrejón de Ardoz 14"/>
    <x v="0"/>
    <s v="Leganés"/>
    <s v=""/>
    <n v="686458861"/>
    <s v="ES4121000623611300821836"/>
    <s v="CAIXESBBXXX"/>
    <s v="Enrique Lobato Colon"/>
    <s v="No"/>
    <x v="473"/>
    <s v=""/>
    <s v="SALUD"/>
    <s v="LOCALIZACIÓN"/>
    <x v="5"/>
    <d v="2023-08-01T00:00:00"/>
    <d v="2024-12-31T00:00:00"/>
    <n v="7900"/>
    <s v="No"/>
    <n v="0"/>
    <s v="SALUD"/>
    <s v="LOCALIZACIÓN"/>
    <d v="2024-12-31T00:00:00"/>
    <n v="79"/>
    <x v="23"/>
    <n v="17"/>
    <x v="2"/>
    <x v="11"/>
    <x v="3"/>
  </r>
  <r>
    <n v="79788"/>
    <n v="45988957"/>
    <s v="50204999"/>
    <s v=""/>
    <s v=""/>
    <s v="Enrique"/>
    <s v="Muñoz García"/>
    <x v="1"/>
    <d v="1977-03-21T00:00:00"/>
    <s v="kike_kike@telefonica.net"/>
    <s v="Calle Alcalde José María Durán y Pelayo"/>
    <x v="0"/>
    <s v="Leganés"/>
    <s v=""/>
    <n v="687462001"/>
    <s v="ES2200494481592810010384"/>
    <s v="BSCHESMMXXX"/>
    <s v="Enrique Muñoz Garcia"/>
    <s v="No"/>
    <x v="499"/>
    <s v=""/>
    <s v="GANAR MÚSCULO"/>
    <s v="AMIGOS O FAMILIA"/>
    <x v="0"/>
    <d v="2022-03-01T00:00:00"/>
    <d v="2024-12-31T00:00:00"/>
    <n v="5200"/>
    <s v="No"/>
    <n v="0"/>
    <s v="GANAR MÚSCULO"/>
    <s v="AMIGOS O FAMILIA"/>
    <d v="2024-12-31T00:00:00"/>
    <n v="52"/>
    <x v="13"/>
    <n v="33"/>
    <x v="4"/>
    <x v="10"/>
    <x v="0"/>
  </r>
  <r>
    <n v="79788"/>
    <n v="49569346"/>
    <s v="48899419"/>
    <s v=""/>
    <s v=""/>
    <s v="Encarnación"/>
    <s v="Amador Pérez"/>
    <x v="0"/>
    <d v="1980-08-09T00:00:00"/>
    <s v="enkarnyamador@hotmail.com"/>
    <s v="Calle De Móstoles 26 E3, 1A"/>
    <x v="0"/>
    <s v="Leganés"/>
    <s v=""/>
    <n v="605160863"/>
    <s v="ES3221004015312100363772"/>
    <s v="CAIXESBBXXX"/>
    <s v=""/>
    <s v="No"/>
    <x v="500"/>
    <s v=""/>
    <s v="GANAR MÚSCULO"/>
    <s v="AMIGOS O FAMILIA"/>
    <x v="2"/>
    <d v="2024-12-01T00:00:00"/>
    <d v="2024-12-31T00:00:00"/>
    <n v="4900"/>
    <s v="No"/>
    <n v="0"/>
    <s v="GANAR MÚSCULO"/>
    <s v="AMIGOS O FAMILIA"/>
    <d v="2024-12-31T00:00:00"/>
    <n v="49"/>
    <x v="25"/>
    <n v="1"/>
    <x v="4"/>
    <x v="0"/>
    <x v="2"/>
  </r>
  <r>
    <n v="79788"/>
    <n v="45989659"/>
    <s v="50087086"/>
    <s v=""/>
    <s v=""/>
    <s v="Encarnación"/>
    <s v="Serrano Frias"/>
    <x v="0"/>
    <d v="1976-11-29T00:00:00"/>
    <s v="encaser9@gmail.com"/>
    <s v="Plaza Alcalde José Manuel Matheo Luaces 3, PORTAL 1, 3D"/>
    <x v="0"/>
    <s v="Leganés"/>
    <s v=""/>
    <n v="661459533"/>
    <s v="ES1030810265820017423823"/>
    <s v="BCOEESMM081"/>
    <s v="Encarnacion Serrano Frias"/>
    <s v="No"/>
    <x v="373"/>
    <s v=""/>
    <s v="GANAR MÚSCULO"/>
    <s v="LOCALIZACIÓN"/>
    <x v="2"/>
    <d v="2024-10-01T00:00:00"/>
    <d v="2024-12-31T00:00:00"/>
    <n v="4900"/>
    <s v="No"/>
    <n v="0"/>
    <s v="GANAR MÚSCULO"/>
    <s v="LOCALIZACIÓN"/>
    <d v="2024-12-31T00:00:00"/>
    <n v="49"/>
    <x v="23"/>
    <n v="39"/>
    <x v="4"/>
    <x v="9"/>
    <x v="5"/>
  </r>
  <r>
    <n v="79788"/>
    <n v="49174185"/>
    <s v="50746584"/>
    <s v=""/>
    <s v=""/>
    <s v="Emma Lucia"/>
    <s v="Luque Pérez"/>
    <x v="0"/>
    <d v="1981-06-25T00:00:00"/>
    <s v="escuela@teatrosistemico.com"/>
    <s v="Calle Los Robles 48"/>
    <x v="37"/>
    <s v="Cuba de Las Sagras"/>
    <s v=""/>
    <n v="628432824"/>
    <s v="ES7301824464250201637555"/>
    <s v="BBVAESMMXXX"/>
    <s v=""/>
    <s v="No"/>
    <x v="258"/>
    <s v=""/>
    <s v="GANAR MÚSCULO"/>
    <s v="LOCALIZACIÓN"/>
    <x v="0"/>
    <d v="2024-11-01T00:00:00"/>
    <d v="2024-12-31T00:00:00"/>
    <n v="5200"/>
    <s v="No"/>
    <n v="0"/>
    <s v="GANAR MÚSCULO"/>
    <s v="LOCALIZACIÓN"/>
    <d v="2024-12-31T00:00:00"/>
    <n v="52"/>
    <x v="19"/>
    <n v="2"/>
    <x v="1"/>
    <x v="4"/>
    <x v="2"/>
  </r>
  <r>
    <n v="79788"/>
    <n v="45989237"/>
    <s v="55001075"/>
    <s v=""/>
    <s v=""/>
    <s v="Emma"/>
    <s v="Herance Muñoz"/>
    <x v="0"/>
    <d v="2006-05-22T00:00:00"/>
    <s v="herancemunoz@icloud.com"/>
    <s v="Calle Penedés 8 1º1"/>
    <x v="8"/>
    <s v="Leganés"/>
    <s v=""/>
    <n v="630017954"/>
    <s v="ES3121003738532200162305"/>
    <s v="CAIXESBBXXX"/>
    <s v="Emma Herance Muñoz"/>
    <s v="No"/>
    <x v="52"/>
    <s v=""/>
    <s v="GANAR MÚSCULO"/>
    <s v="LOCALIZACIÓN"/>
    <x v="2"/>
    <d v="2023-03-01T00:00:00"/>
    <d v="2024-12-31T00:00:00"/>
    <n v="4900"/>
    <s v="No"/>
    <n v="0"/>
    <s v="GANAR MÚSCULO"/>
    <s v="LOCALIZACIÓN"/>
    <d v="2024-12-31T00:00:00"/>
    <n v="49"/>
    <x v="21"/>
    <n v="21"/>
    <x v="0"/>
    <x v="10"/>
    <x v="3"/>
  </r>
  <r>
    <n v="79788"/>
    <n v="45987146"/>
    <s v="52376074"/>
    <s v=""/>
    <s v=""/>
    <s v="Emilio"/>
    <s v="Gallo Valverde"/>
    <x v="1"/>
    <d v="1976-05-07T00:00:00"/>
    <s v="egallo@minsait.com"/>
    <s v="Calle Alcalde Manuel Gómez Casado"/>
    <x v="0"/>
    <s v="Leganés"/>
    <s v=""/>
    <n v="639239056"/>
    <s v="ES2900301772470003947271"/>
    <s v="ESPCESMMXXX"/>
    <s v="Emilio Gallo Valverde"/>
    <s v="No"/>
    <x v="501"/>
    <s v=""/>
    <s v="MANTENIMIENTO"/>
    <s v="LOCALIZACIÓN"/>
    <x v="0"/>
    <d v="2020-09-01T00:00:00"/>
    <d v="2024-12-31T00:00:00"/>
    <n v="5200"/>
    <s v="No"/>
    <n v="0"/>
    <s v="MANTENIMIENTO"/>
    <s v="LOCALIZACIÓN"/>
    <d v="2024-12-31T00:00:00"/>
    <n v="52"/>
    <x v="23"/>
    <n v="51"/>
    <x v="4"/>
    <x v="9"/>
    <x v="4"/>
  </r>
  <r>
    <n v="79788"/>
    <n v="47583816"/>
    <s v="47313169F"/>
    <s v=""/>
    <s v=""/>
    <s v="Emilio"/>
    <s v="García Sánchez"/>
    <x v="1"/>
    <d v="1994-09-26T00:00:00"/>
    <s v="ekkius@outlook.com"/>
    <s v="Calle Del  Alcalde Alfredo De Castro 21, Portal 1, 1B"/>
    <x v="0"/>
    <s v="Leganés"/>
    <s v=""/>
    <n v="697610361"/>
    <s v="ES6901822786360201553663"/>
    <s v="BBVAESMMXXX"/>
    <s v=""/>
    <s v="No"/>
    <x v="449"/>
    <s v=""/>
    <s v="GANAR MÚSCULO"/>
    <s v="LOCALIZACIÓN"/>
    <x v="2"/>
    <d v="2024-09-01T00:00:00"/>
    <d v="2024-12-31T00:00:00"/>
    <n v="4900"/>
    <s v="No"/>
    <n v="0"/>
    <s v="GANAR MÚSCULO"/>
    <s v="LOCALIZACIÓN"/>
    <d v="2024-12-31T00:00:00"/>
    <n v="49"/>
    <x v="6"/>
    <n v="4"/>
    <x v="1"/>
    <x v="5"/>
    <x v="2"/>
  </r>
  <r>
    <n v="79788"/>
    <n v="47024686"/>
    <s v="7628251"/>
    <s v=""/>
    <s v=""/>
    <s v="Emanuel Ionut"/>
    <s v="Cotiga"/>
    <x v="1"/>
    <d v="1994-06-21T00:00:00"/>
    <s v="emanuelcotiga94@gmail.com"/>
    <s v="Calle Río Pisuerga"/>
    <x v="0"/>
    <s v="Leganés"/>
    <s v=""/>
    <n v="666396199"/>
    <s v="ES2321003835520100141501"/>
    <s v="CAIXESBBXXX"/>
    <s v="Emanuel  Ionut Cotiga"/>
    <s v="No"/>
    <x v="467"/>
    <s v=""/>
    <s v="GANAR MÚSCULO"/>
    <s v="REDES SOCIALES"/>
    <x v="0"/>
    <d v="2024-07-01T00:00:00"/>
    <d v="2024-12-31T00:00:00"/>
    <n v="5200"/>
    <s v="No"/>
    <n v="0"/>
    <s v="GANAR MÚSCULO"/>
    <s v="REDES SOCIALES"/>
    <d v="2024-12-31T00:00:00"/>
    <n v="52"/>
    <x v="6"/>
    <n v="6"/>
    <x v="1"/>
    <x v="1"/>
    <x v="2"/>
  </r>
  <r>
    <n v="79788"/>
    <n v="48883762"/>
    <s v="54402447"/>
    <s v=""/>
    <s v=""/>
    <s v="Elisabeth"/>
    <s v="Bispo Núñez"/>
    <x v="0"/>
    <d v="1977-09-05T00:00:00"/>
    <s v="lisabispo@hotmail.com"/>
    <s v="Calle Coslada 20"/>
    <x v="0"/>
    <s v="Leganés"/>
    <s v=""/>
    <n v="679795052"/>
    <s v="ES7001826167960201511538"/>
    <s v="BBVAESMMXXX"/>
    <s v=""/>
    <s v="No"/>
    <x v="13"/>
    <s v=""/>
    <s v="MANTENIMIENTO"/>
    <s v="LOCALIZACIÓN"/>
    <x v="2"/>
    <d v="2024-11-01T00:00:00"/>
    <d v="2024-12-31T00:00:00"/>
    <n v="4900"/>
    <s v="No"/>
    <n v="0"/>
    <s v="MANTENIMIENTO"/>
    <s v="LOCALIZACIÓN"/>
    <d v="2024-12-31T00:00:00"/>
    <n v="49"/>
    <x v="13"/>
    <n v="2"/>
    <x v="1"/>
    <x v="4"/>
    <x v="2"/>
  </r>
  <r>
    <n v="79788"/>
    <n v="46764774"/>
    <s v="53048435"/>
    <s v=""/>
    <s v=""/>
    <s v="Eliecer"/>
    <s v="Martín Juarez"/>
    <x v="1"/>
    <d v="1978-12-02T00:00:00"/>
    <s v="eliecermj@gmail.com"/>
    <s v="Calle de Navalcarnero 38"/>
    <x v="0"/>
    <s v="Leganés"/>
    <s v=""/>
    <n v="699065987"/>
    <s v="ES0201829465670200471239"/>
    <s v="BBVAESMMXXX"/>
    <s v="Eliecer Martín Juarez"/>
    <s v="No"/>
    <x v="502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24"/>
    <n v="8"/>
    <x v="3"/>
    <x v="3"/>
    <x v="2"/>
  </r>
  <r>
    <n v="79788"/>
    <n v="48065700"/>
    <s v="51427777"/>
    <s v=""/>
    <s v=""/>
    <s v="Elena"/>
    <s v="Chavarria Castellanos"/>
    <x v="0"/>
    <d v="1979-02-28T00:00:00"/>
    <s v="elenachavarria@ymail.com"/>
    <s v="Calle Colmenar Viejo 50"/>
    <x v="0"/>
    <s v="Leganés"/>
    <s v=""/>
    <n v="666653803"/>
    <s v="ES2301826167930201526305"/>
    <s v=""/>
    <s v=""/>
    <s v="No"/>
    <x v="30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28"/>
    <n v="3"/>
    <x v="2"/>
    <x v="9"/>
    <x v="2"/>
  </r>
  <r>
    <n v="79788"/>
    <n v="45988626"/>
    <s v="52376236"/>
    <s v=""/>
    <s v=""/>
    <s v="Elena"/>
    <s v="García Ruiz"/>
    <x v="0"/>
    <d v="1978-10-27T00:00:00"/>
    <s v="elenagr_2005@hotmail.com"/>
    <s v="Calle Austria 3"/>
    <x v="0"/>
    <s v="Leganés"/>
    <s v=""/>
    <n v="687362075"/>
    <s v="ES5021003329831300361413"/>
    <s v="CAIXESBBXXX"/>
    <s v="Elena Garcia Ruiz"/>
    <s v="No"/>
    <x v="152"/>
    <s v=""/>
    <s v="GANAR MÚSCULO"/>
    <s v="AMIGOS O FAMILIA"/>
    <x v="0"/>
    <d v="2019-12-01T00:00:00"/>
    <d v="2024-12-31T00:00:00"/>
    <n v="5200"/>
    <s v="No"/>
    <n v="0"/>
    <s v="GANAR MÚSCULO"/>
    <s v="AMIGOS O FAMILIA"/>
    <d v="2024-12-31T00:00:00"/>
    <n v="52"/>
    <x v="24"/>
    <n v="61"/>
    <x v="1"/>
    <x v="0"/>
    <x v="6"/>
  </r>
  <r>
    <n v="79788"/>
    <n v="45989359"/>
    <s v="53451757"/>
    <s v=""/>
    <s v=""/>
    <s v="Elena"/>
    <s v="Magán González"/>
    <x v="0"/>
    <d v="1988-01-06T00:00:00"/>
    <s v="elenuchi@msn.com"/>
    <s v="Calle Alcalde Alfredo de Castro 28 P3 3A"/>
    <x v="0"/>
    <s v="Leganés"/>
    <s v=""/>
    <n v="679255414"/>
    <s v="ES8721001694350200217402"/>
    <s v="CAIXESBBXXX"/>
    <s v="Elena Magan Gonzalez"/>
    <s v="No"/>
    <x v="433"/>
    <s v=""/>
    <s v="GANAR MÚSCULO"/>
    <s v="LOCALIZACIÓN"/>
    <x v="0"/>
    <d v="2024-02-01T00:00:00"/>
    <d v="2024-12-31T00:00:00"/>
    <n v="5200"/>
    <s v="No"/>
    <n v="0"/>
    <s v="GANAR MÚSCULO"/>
    <s v="LOCALIZACIÓN"/>
    <d v="2024-12-31T00:00:00"/>
    <n v="52"/>
    <x v="31"/>
    <n v="11"/>
    <x v="1"/>
    <x v="2"/>
    <x v="2"/>
  </r>
  <r>
    <n v="79788"/>
    <n v="45987467"/>
    <s v="53902671"/>
    <s v=""/>
    <s v=""/>
    <s v="Elena"/>
    <s v="Mairal Palomera"/>
    <x v="0"/>
    <d v="2000-07-19T00:00:00"/>
    <s v="emairalp@gmail.com"/>
    <s v="Calle Lehendakari Aguirre 24"/>
    <x v="0"/>
    <s v="Leganés"/>
    <s v=""/>
    <n v="638382385"/>
    <s v="ES5501865001640509497831"/>
    <s v="BFIVESBBXXX"/>
    <s v="Elena Mairal Palomera"/>
    <s v="No"/>
    <x v="360"/>
    <s v=""/>
    <s v="GANAR MÚSCULO"/>
    <s v="AMIGOS O FAMILIA"/>
    <x v="2"/>
    <d v="2023-09-01T00:00:00"/>
    <d v="2024-12-31T00:00:00"/>
    <n v="4900"/>
    <s v="No"/>
    <n v="0"/>
    <s v="GANAR MÚSCULO"/>
    <s v="AMIGOS O FAMILIA"/>
    <d v="2024-12-31T00:00:00"/>
    <n v="49"/>
    <x v="14"/>
    <n v="16"/>
    <x v="4"/>
    <x v="5"/>
    <x v="3"/>
  </r>
  <r>
    <n v="79788"/>
    <n v="45989049"/>
    <s v="2557108"/>
    <s v=""/>
    <s v=""/>
    <s v="Elena"/>
    <s v="Martín Martínez"/>
    <x v="2"/>
    <d v="2003-10-17T00:00:00"/>
    <s v="elenamartin.mart@gmail.com"/>
    <s v="Calle Hoyo de Manzanares"/>
    <x v="0"/>
    <s v="Leganés"/>
    <s v=""/>
    <n v="640717704"/>
    <s v="ES2901288700170104687337"/>
    <s v="BKBKESMMXXX"/>
    <s v="Antonia Martinez Carreras"/>
    <s v="No"/>
    <x v="503"/>
    <s v=""/>
    <s v=""/>
    <s v=""/>
    <x v="2"/>
    <d v="2020-10-01T00:00:00"/>
    <d v="2024-12-31T00:00:00"/>
    <n v="4900"/>
    <s v="No"/>
    <n v="0"/>
    <s v="DESCONOCIDA"/>
    <s v="DESCONOCIDA"/>
    <d v="2024-12-31T00:00:00"/>
    <n v="49"/>
    <x v="37"/>
    <n v="51"/>
    <x v="4"/>
    <x v="9"/>
    <x v="4"/>
  </r>
  <r>
    <n v="79788"/>
    <n v="47990667"/>
    <s v="2598324"/>
    <s v=""/>
    <s v=""/>
    <s v="Elena"/>
    <s v="Parra Dominguez"/>
    <x v="0"/>
    <d v="2007-09-09T00:00:00"/>
    <s v="parraelena779@gmail.com"/>
    <s v="Calle Meco 2"/>
    <x v="0"/>
    <s v="Leganés"/>
    <s v=""/>
    <n v="620836694"/>
    <s v="ES1701825322210204852537"/>
    <s v="BBVAESMMXXX"/>
    <s v=""/>
    <s v="No"/>
    <x v="50"/>
    <s v=""/>
    <s v="GANAR MÚSCULO"/>
    <s v="LOCALIZACIÓN"/>
    <x v="0"/>
    <d v="2024-10-01T00:00:00"/>
    <d v="2024-12-31T00:00:00"/>
    <n v="5200"/>
    <s v="No"/>
    <n v="0"/>
    <s v="GANAR MÚSCULO"/>
    <s v="LOCALIZACIÓN"/>
    <d v="2024-12-31T00:00:00"/>
    <n v="52"/>
    <x v="15"/>
    <n v="3"/>
    <x v="1"/>
    <x v="9"/>
    <x v="2"/>
  </r>
  <r>
    <n v="79788"/>
    <n v="45988072"/>
    <s v="53901705"/>
    <s v=""/>
    <s v=""/>
    <s v="Elena"/>
    <s v="Vázquez Hernández"/>
    <x v="0"/>
    <d v="1997-07-14T00:00:00"/>
    <s v="elenahvzz@gmail.com"/>
    <s v="Calle Diego Martínez Barrio n 42 1C"/>
    <x v="0"/>
    <s v="Leganés"/>
    <s v=""/>
    <n v="681079187"/>
    <s v="ES6001820957110201570646"/>
    <s v="BBVAESMMXXX"/>
    <s v="Elena Vazquez Hernandez"/>
    <s v="No"/>
    <x v="454"/>
    <s v=""/>
    <s v="GANAR MÚSCULO"/>
    <s v="LOCALIZACIÓN"/>
    <x v="3"/>
    <d v="2024-07-01T00:00:00"/>
    <d v="2024-12-31T00:00:00"/>
    <n v="3900"/>
    <s v="No"/>
    <n v="0"/>
    <s v="GANAR MÚSCULO"/>
    <s v="LOCALIZACIÓN"/>
    <d v="2024-12-31T00:00:00"/>
    <n v="39"/>
    <x v="16"/>
    <n v="21"/>
    <x v="2"/>
    <x v="10"/>
    <x v="3"/>
  </r>
  <r>
    <n v="79788"/>
    <n v="45987607"/>
    <s v="28968409"/>
    <s v=""/>
    <s v=""/>
    <s v="Eduardo"/>
    <s v="Delgado Sánchez"/>
    <x v="1"/>
    <d v="1982-08-18T00:00:00"/>
    <s v="edudelseis@gmail.com"/>
    <s v="Calle De Alcobendas 18"/>
    <x v="0"/>
    <s v="Leganés"/>
    <s v=""/>
    <n v="610858822"/>
    <s v="ES1802390806710034718122"/>
    <s v="EVOBESMMXXX"/>
    <s v="Eduardo Delgado Sanchez"/>
    <s v="No"/>
    <x v="504"/>
    <s v=""/>
    <s v=""/>
    <s v=""/>
    <x v="2"/>
    <d v="2022-05-01T00:00:00"/>
    <d v="2024-12-31T00:00:00"/>
    <n v="4900"/>
    <s v="No"/>
    <n v="0"/>
    <s v="DESCONOCIDA"/>
    <s v="DESCONOCIDA"/>
    <d v="2024-12-31T00:00:00"/>
    <n v="49"/>
    <x v="0"/>
    <n v="32"/>
    <x v="4"/>
    <x v="3"/>
    <x v="0"/>
  </r>
  <r>
    <n v="79788"/>
    <n v="45989712"/>
    <s v="53041554"/>
    <s v=""/>
    <s v=""/>
    <s v="Eduardo"/>
    <s v="Flores García"/>
    <x v="1"/>
    <d v="1976-08-17T00:00:00"/>
    <s v="eduflores17@gmail.com"/>
    <s v="Calle Alcalde Pedro González González 18 C Bajo B"/>
    <x v="0"/>
    <s v="Leganés"/>
    <s v=""/>
    <n v="657850789"/>
    <s v="ES2800730100590782514036"/>
    <s v="OPENESMMXXX"/>
    <s v="Eduardo Flores Garcia"/>
    <s v="No"/>
    <x v="176"/>
    <s v=""/>
    <s v="GANAR MÚSCULO"/>
    <s v="LOCALIZACIÓN"/>
    <x v="0"/>
    <d v="2024-02-01T00:00:00"/>
    <d v="2024-12-31T00:00:00"/>
    <n v="5200"/>
    <s v="No"/>
    <n v="0"/>
    <s v="GANAR MÚSCULO"/>
    <s v="LOCALIZACIÓN"/>
    <d v="2024-12-31T00:00:00"/>
    <n v="52"/>
    <x v="23"/>
    <n v="11"/>
    <x v="3"/>
    <x v="2"/>
    <x v="2"/>
  </r>
  <r>
    <n v="79788"/>
    <n v="45987449"/>
    <s v="3203563"/>
    <s v=""/>
    <s v=""/>
    <s v="Eduardo"/>
    <s v="García Rodríguez"/>
    <x v="1"/>
    <d v="1987-02-21T00:00:00"/>
    <s v="edu0.5@hotmail.com"/>
    <s v="Calle Del Alcalde Pedro González González  19, portal 1, 1A"/>
    <x v="0"/>
    <s v="Leganés"/>
    <s v=""/>
    <n v="650597410"/>
    <s v="ES8921005616150100323803"/>
    <s v="CAIXESBBXXX"/>
    <s v="Eduardo García Rodríguez"/>
    <s v="No"/>
    <x v="159"/>
    <s v=""/>
    <s v="GANAR MÚSCULO"/>
    <s v="AMIGOS O FAMILIA"/>
    <x v="1"/>
    <d v="2018-07-01T00:00:00"/>
    <d v="2024-12-31T00:00:00"/>
    <n v="4300"/>
    <s v="No"/>
    <n v="0"/>
    <s v="GANAR MÚSCULO"/>
    <s v="AMIGOS O FAMILIA"/>
    <d v="2024-12-31T00:00:00"/>
    <n v="43"/>
    <x v="45"/>
    <n v="78"/>
    <x v="3"/>
    <x v="1"/>
    <x v="1"/>
  </r>
  <r>
    <n v="79788"/>
    <n v="45989611"/>
    <s v="53417589"/>
    <s v=""/>
    <s v=""/>
    <s v="Eduardo"/>
    <s v="Peña de Castro"/>
    <x v="1"/>
    <d v="1976-09-03T00:00:00"/>
    <s v="edu.valdekire@gmail.com"/>
    <s v="Calle Mallorca 13"/>
    <x v="0"/>
    <s v="Leganés"/>
    <s v=""/>
    <n v="616590072"/>
    <s v="ES3321002927910200173671"/>
    <s v="CAIXESBBXXX"/>
    <s v="Eduardo Peña De Castro"/>
    <s v="No"/>
    <x v="327"/>
    <s v=""/>
    <s v="SALUD"/>
    <s v="LOCALIZACIÓN"/>
    <x v="2"/>
    <d v="2022-02-01T00:00:00"/>
    <d v="2024-12-31T00:00:00"/>
    <n v="4900"/>
    <s v="No"/>
    <n v="0"/>
    <s v="SALUD"/>
    <s v="LOCALIZACIÓN"/>
    <d v="2024-12-31T00:00:00"/>
    <n v="49"/>
    <x v="23"/>
    <n v="35"/>
    <x v="1"/>
    <x v="2"/>
    <x v="0"/>
  </r>
  <r>
    <n v="79788"/>
    <n v="45988844"/>
    <s v="50068484"/>
    <s v=""/>
    <s v=""/>
    <s v="Eduardo"/>
    <s v="Perea Arrabal"/>
    <x v="1"/>
    <d v="1966-06-09T00:00:00"/>
    <s v="eduperea66@gmail.com"/>
    <s v="Calle De Navalcarnero 50"/>
    <x v="0"/>
    <s v="Leganés"/>
    <s v=""/>
    <n v="686398908"/>
    <s v="ES7400490390732111385930"/>
    <s v="BSCHESMMXXX"/>
    <s v="Eduardo Perea Arrabal"/>
    <s v="No"/>
    <x v="505"/>
    <s v=""/>
    <s v="SALUD"/>
    <s v="LOCALIZACIÓN"/>
    <x v="2"/>
    <d v="2021-05-01T00:00:00"/>
    <d v="2024-12-31T00:00:00"/>
    <n v="4900"/>
    <s v="No"/>
    <n v="0"/>
    <s v="SALUD"/>
    <s v="LOCALIZACIÓN"/>
    <d v="2024-12-31T00:00:00"/>
    <n v="49"/>
    <x v="48"/>
    <n v="44"/>
    <x v="4"/>
    <x v="3"/>
    <x v="5"/>
  </r>
  <r>
    <n v="79788"/>
    <n v="45989704"/>
    <s v="70275104"/>
    <s v=""/>
    <s v=""/>
    <s v="Eduardo"/>
    <s v="Pérez Pardo"/>
    <x v="1"/>
    <d v="2006-09-29T00:00:00"/>
    <s v="edu.p.28014@gmail.com"/>
    <s v="Calle Galapagar 8"/>
    <x v="0"/>
    <s v="Leganés"/>
    <s v=""/>
    <n v="619413478"/>
    <s v="ES4400810295010001381543"/>
    <s v="BSABESBBXXX"/>
    <s v="Emmanuel San Francisco Sanchez"/>
    <s v="No"/>
    <x v="291"/>
    <s v=""/>
    <s v="GANAR MÚSCULO"/>
    <s v="AMIGOS O FAMILIA"/>
    <x v="2"/>
    <d v="2022-11-01T00:00:00"/>
    <d v="2024-12-31T00:00:00"/>
    <n v="4900"/>
    <s v="No"/>
    <n v="0"/>
    <s v="GANAR MÚSCULO"/>
    <s v="AMIGOS O FAMILIA"/>
    <d v="2024-12-31T00:00:00"/>
    <n v="49"/>
    <x v="21"/>
    <n v="26"/>
    <x v="2"/>
    <x v="4"/>
    <x v="0"/>
  </r>
  <r>
    <n v="79788"/>
    <n v="45989311"/>
    <s v="1255854"/>
    <s v=""/>
    <s v=""/>
    <s v="Edgar"/>
    <s v="Riega Rojas"/>
    <x v="1"/>
    <d v="1977-04-03T00:00:00"/>
    <s v="edgar.riega@mudanzasajuar.com"/>
    <s v="Calle Alcalde Saturnino del Yerro Alonso 46"/>
    <x v="0"/>
    <s v="Leganés"/>
    <s v=""/>
    <n v="687301672"/>
    <s v="ES4720382960733000691043"/>
    <s v="CAHMESMMXXX"/>
    <s v="Edgar Riega Rojas"/>
    <s v="No"/>
    <x v="367"/>
    <s v=""/>
    <s v=""/>
    <s v=""/>
    <x v="1"/>
    <d v="2024-11-01T00:00:00"/>
    <d v="2024-12-31T00:00:00"/>
    <n v="4300"/>
    <s v="No"/>
    <n v="0"/>
    <s v="DESCONOCIDA"/>
    <s v="DESCONOCIDA"/>
    <d v="2024-12-31T00:00:00"/>
    <n v="43"/>
    <x v="13"/>
    <n v="78"/>
    <x v="5"/>
    <x v="1"/>
    <x v="1"/>
  </r>
  <r>
    <n v="79788"/>
    <n v="45989133"/>
    <s v="767227241"/>
    <s v=""/>
    <s v=""/>
    <s v="Dosi"/>
    <s v="González Salgueiro"/>
    <x v="0"/>
    <d v="1978-06-03T00:00:00"/>
    <s v="dosigs@hotmail.com"/>
    <s v="Calle Zaragoza P02 A"/>
    <x v="0"/>
    <s v="Leganés"/>
    <s v=""/>
    <n v="669952390"/>
    <s v="ES1220382803393000703517"/>
    <s v="CAHMESMMXXX"/>
    <s v="Dosinada Gonzalez Salgueiro"/>
    <s v="No"/>
    <x v="506"/>
    <s v=""/>
    <s v="MANTENIMIENTO"/>
    <s v="LOCALIZACIÓN"/>
    <x v="0"/>
    <d v="2020-03-01T00:00:00"/>
    <d v="2024-12-31T00:00:00"/>
    <n v="5200"/>
    <s v="No"/>
    <n v="0"/>
    <s v="MANTENIMIENTO"/>
    <s v="LOCALIZACIÓN"/>
    <d v="2024-12-31T00:00:00"/>
    <n v="52"/>
    <x v="24"/>
    <n v="58"/>
    <x v="5"/>
    <x v="8"/>
    <x v="4"/>
  </r>
  <r>
    <n v="79788"/>
    <n v="45989809"/>
    <s v="627664"/>
    <s v=""/>
    <s v=""/>
    <s v="Dora Constanza"/>
    <s v="Jiménez Rincón"/>
    <x v="0"/>
    <d v="1974-09-05T00:00:00"/>
    <s v="dora.gogroup@gmail.com"/>
    <s v="Calle Alcalde Alfredo de Castro 21"/>
    <x v="0"/>
    <s v="Leganés"/>
    <s v=""/>
    <n v="653827591"/>
    <s v="ES0601820957110202107931"/>
    <s v="BBVAESMMXXX"/>
    <s v="Dora Constanza Jimenez Rincon"/>
    <s v="No"/>
    <x v="97"/>
    <s v=""/>
    <s v="GANAR MÚSCULO"/>
    <s v="LOCALIZACIÓN"/>
    <x v="3"/>
    <d v="2024-03-01T00:00:00"/>
    <d v="2024-12-31T00:00:00"/>
    <n v="3900"/>
    <s v="No"/>
    <n v="0"/>
    <s v="GANAR MÚSCULO"/>
    <s v="LOCALIZACIÓN"/>
    <d v="2024-12-31T00:00:00"/>
    <n v="39"/>
    <x v="34"/>
    <n v="9"/>
    <x v="2"/>
    <x v="10"/>
    <x v="2"/>
  </r>
  <r>
    <n v="79788"/>
    <n v="49304445"/>
    <s v="54035457"/>
    <s v=""/>
    <s v=""/>
    <s v="Diego"/>
    <s v="Álvarez Ponce"/>
    <x v="1"/>
    <d v="1992-02-01T00:00:00"/>
    <s v="diegoalvarez1197@gmail.com"/>
    <s v="Avenida De Bélgica 87, 2A"/>
    <x v="38"/>
    <s v="Leganés"/>
    <s v=""/>
    <n v="601028556"/>
    <s v="ES0700812708020007258632"/>
    <s v="BSABESBBXXX"/>
    <s v=""/>
    <s v="No"/>
    <x v="334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9"/>
    <n v="1"/>
    <x v="0"/>
    <x v="0"/>
    <x v="2"/>
  </r>
  <r>
    <n v="79788"/>
    <n v="46764604"/>
    <s v="54240836"/>
    <s v=""/>
    <s v=""/>
    <s v="Diego"/>
    <s v="Cárdenas Vázquez"/>
    <x v="1"/>
    <d v="2007-05-13T00:00:00"/>
    <s v="13diegocar@gmail.com"/>
    <s v="Calle Del Alcalde Pedro González González 19"/>
    <x v="0"/>
    <s v="Leganés"/>
    <s v=""/>
    <n v="667658090"/>
    <s v="ES9321006308411300022560"/>
    <s v="CAIXESBBXXX"/>
    <s v="Diego Cárdenas Vázquez"/>
    <s v="No"/>
    <x v="5"/>
    <s v=""/>
    <s v="GANAR MÚSCULO"/>
    <s v="AMIGOS O FAMILIA"/>
    <x v="0"/>
    <d v="2024-06-01T00:00:00"/>
    <d v="2024-12-31T00:00:00"/>
    <n v="5200"/>
    <s v="No"/>
    <n v="0"/>
    <s v="GANAR MÚSCULO"/>
    <s v="AMIGOS O FAMILIA"/>
    <d v="2024-12-31T00:00:00"/>
    <n v="52"/>
    <x v="15"/>
    <n v="8"/>
    <x v="1"/>
    <x v="3"/>
    <x v="2"/>
  </r>
  <r>
    <n v="79788"/>
    <n v="45988645"/>
    <s v="9141389"/>
    <s v=""/>
    <s v=""/>
    <s v="Diego"/>
    <s v="Corríonero Márquez"/>
    <x v="1"/>
    <d v="2005-11-15T00:00:00"/>
    <s v="diegocorri2005@gmail.com"/>
    <s v="Calle Colmenar Viejo"/>
    <x v="0"/>
    <s v="Leganés"/>
    <s v=""/>
    <n v="690807137"/>
    <s v="ES6321006826841300216253"/>
    <s v="CAIXESBBXXX"/>
    <s v="Berta Marquez Mollera"/>
    <s v="No"/>
    <x v="507"/>
    <s v=""/>
    <s v="GANAR MÚSCULO"/>
    <s v="AMIGOS O FAMILIA"/>
    <x v="0"/>
    <d v="2022-08-01T00:00:00"/>
    <d v="2024-12-31T00:00:00"/>
    <n v="5200"/>
    <s v="No"/>
    <n v="0"/>
    <s v="GANAR MÚSCULO"/>
    <s v="AMIGOS O FAMILIA"/>
    <d v="2024-12-31T00:00:00"/>
    <n v="52"/>
    <x v="12"/>
    <n v="29"/>
    <x v="4"/>
    <x v="11"/>
    <x v="0"/>
  </r>
  <r>
    <n v="79788"/>
    <n v="48115845"/>
    <s v="53901558"/>
    <s v=""/>
    <s v=""/>
    <s v="Diego"/>
    <s v="Cuevas Del Valle"/>
    <x v="1"/>
    <d v="2001-12-07T00:00:00"/>
    <s v="diecue12@gmail.com"/>
    <s v="Calle De Paracuellos Del Jarama 11, Bajo"/>
    <x v="0"/>
    <s v="Leganés"/>
    <s v=""/>
    <n v="608250043"/>
    <s v="ES6420859712120305044670"/>
    <s v="CAZRES2ZXXX"/>
    <s v=""/>
    <s v="No"/>
    <x v="64"/>
    <s v=""/>
    <s v="GANAR MÚSCULO"/>
    <s v="AMIGOS O FAMILIA"/>
    <x v="3"/>
    <d v="2024-10-01T00:00:00"/>
    <d v="2024-12-31T00:00:00"/>
    <n v="3900"/>
    <s v="No"/>
    <n v="0"/>
    <s v="GANAR MÚSCULO"/>
    <s v="AMIGOS O FAMILIA"/>
    <d v="2024-12-31T00:00:00"/>
    <n v="39"/>
    <x v="7"/>
    <n v="3"/>
    <x v="1"/>
    <x v="9"/>
    <x v="2"/>
  </r>
  <r>
    <n v="79788"/>
    <n v="45988280"/>
    <s v="55067999"/>
    <s v=""/>
    <s v=""/>
    <s v="Diego"/>
    <s v="Fernández González"/>
    <x v="1"/>
    <d v="2007-09-27T00:00:00"/>
    <s v="diefergon15@gmail.com"/>
    <s v="Calle Alcalde Pedro González González 14"/>
    <x v="0"/>
    <s v="Leganés"/>
    <s v=""/>
    <n v="653509807"/>
    <s v="ES4920858195810330006833"/>
    <s v="CAZRES2ZXXX"/>
    <s v="Diego Fernandez Gonzalez"/>
    <s v="No"/>
    <x v="385"/>
    <s v=""/>
    <s v="GANAR MÚSCULO"/>
    <s v="AMIGOS O FAMILIA"/>
    <x v="0"/>
    <d v="2024-03-01T00:00:00"/>
    <d v="2024-12-31T00:00:00"/>
    <n v="5200"/>
    <s v="No"/>
    <n v="0"/>
    <s v="GANAR MÚSCULO"/>
    <s v="AMIGOS O FAMILIA"/>
    <d v="2024-12-31T00:00:00"/>
    <n v="52"/>
    <x v="15"/>
    <n v="10"/>
    <x v="4"/>
    <x v="8"/>
    <x v="2"/>
  </r>
  <r>
    <n v="79788"/>
    <n v="45988726"/>
    <s v="53900595"/>
    <s v=""/>
    <s v=""/>
    <s v="Diana"/>
    <s v="García de Muro Flores"/>
    <x v="0"/>
    <d v="2003-07-23T00:00:00"/>
    <s v="dgarciademuro@gmail.com"/>
    <s v="Calle Navalcarnero"/>
    <x v="0"/>
    <s v="Leganés"/>
    <s v=""/>
    <n v="684369289"/>
    <s v="ES2800494115112014071335"/>
    <s v="BSCHESMMXXX"/>
    <s v="Diana Garcia De Muro Flores"/>
    <s v="No"/>
    <x v="73"/>
    <s v=""/>
    <s v="GANAR MÚSCULO"/>
    <s v="AMIGOS O FAMILIA"/>
    <x v="2"/>
    <d v="2021-11-01T00:00:00"/>
    <d v="2024-12-31T00:00:00"/>
    <n v="4900"/>
    <s v="No"/>
    <n v="0"/>
    <s v="GANAR MÚSCULO"/>
    <s v="AMIGOS O FAMILIA"/>
    <d v="2024-12-31T00:00:00"/>
    <n v="49"/>
    <x v="37"/>
    <n v="38"/>
    <x v="1"/>
    <x v="4"/>
    <x v="5"/>
  </r>
  <r>
    <n v="79788"/>
    <n v="45987797"/>
    <s v="4251352"/>
    <s v=""/>
    <s v=""/>
    <s v="Diana"/>
    <s v="Gonzalo Seirawan"/>
    <x v="0"/>
    <d v="2000-11-21T00:00:00"/>
    <s v="dianasgonzalo@gmail.com"/>
    <s v="Calle Nogal 62"/>
    <x v="39"/>
    <s v="Toledo"/>
    <s v=""/>
    <n v="648811478"/>
    <s v="ES4921002972260200190808"/>
    <s v="CAIXESBBXXX"/>
    <s v="Diana Nazek Al Seirawan Gonzalo"/>
    <s v="No"/>
    <x v="206"/>
    <s v=""/>
    <s v="GANAR MÚSCULO"/>
    <s v="LOCALIZACIÓN"/>
    <x v="0"/>
    <d v="2024-03-01T00:00:00"/>
    <d v="2024-12-31T00:00:00"/>
    <n v="5200"/>
    <s v="No"/>
    <n v="0"/>
    <s v="GANAR MÚSCULO"/>
    <s v="LOCALIZACIÓN"/>
    <d v="2024-12-31T00:00:00"/>
    <n v="52"/>
    <x v="14"/>
    <n v="10"/>
    <x v="1"/>
    <x v="8"/>
    <x v="2"/>
  </r>
  <r>
    <n v="79788"/>
    <n v="45987092"/>
    <s v="6695820"/>
    <s v=""/>
    <s v=""/>
    <s v="Derar"/>
    <s v="Toutah Azizi"/>
    <x v="1"/>
    <d v="1993-12-04T00:00:00"/>
    <s v="leganes_med@hotmail.com"/>
    <s v="Calle Ancha 2 P03 C"/>
    <x v="0"/>
    <s v="Leganés"/>
    <s v=""/>
    <n v="667475963"/>
    <s v="ES9614650100991739170371"/>
    <s v="INGDESMMXXX"/>
    <s v="Derar Toutah Azizi"/>
    <s v="No"/>
    <x v="337"/>
    <s v=""/>
    <s v="GANAR MÚSCULO"/>
    <s v="AMIGOS O FAMILIA"/>
    <x v="0"/>
    <d v="2022-06-01T00:00:00"/>
    <d v="2024-12-31T00:00:00"/>
    <n v="5200"/>
    <s v="No"/>
    <n v="0"/>
    <s v="GANAR MÚSCULO"/>
    <s v="AMIGOS O FAMILIA"/>
    <d v="2024-12-31T00:00:00"/>
    <n v="52"/>
    <x v="30"/>
    <n v="31"/>
    <x v="0"/>
    <x v="6"/>
    <x v="0"/>
  </r>
  <r>
    <n v="79788"/>
    <n v="45987686"/>
    <s v="54299137"/>
    <s v=""/>
    <s v=""/>
    <s v="Dennys Francisco"/>
    <s v="Machasilla Sánchez"/>
    <x v="2"/>
    <d v="1994-01-11T00:00:00"/>
    <s v="bboy.dennys@gmail.com"/>
    <s v="Avenida Doctor Martín Vegué"/>
    <x v="0"/>
    <s v="Leganés"/>
    <s v=""/>
    <n v="679247568"/>
    <s v="ES0521003125251300160604"/>
    <s v="CAIXESBBXXX"/>
    <s v="Dennys Francisco Machasilla Sanchez"/>
    <s v="No"/>
    <x v="364"/>
    <s v=""/>
    <s v=""/>
    <s v=""/>
    <x v="2"/>
    <d v="2022-03-01T00:00:00"/>
    <d v="2024-12-31T00:00:00"/>
    <n v="4900"/>
    <s v="No"/>
    <n v="0"/>
    <s v="DESCONOCIDA"/>
    <s v="DESCONOCIDA"/>
    <d v="2024-12-31T00:00:00"/>
    <n v="49"/>
    <x v="6"/>
    <n v="34"/>
    <x v="1"/>
    <x v="8"/>
    <x v="0"/>
  </r>
  <r>
    <n v="79788"/>
    <n v="48979510"/>
    <s v="47315289"/>
    <s v=""/>
    <s v=""/>
    <s v="David Jesús"/>
    <s v="Ocon Osma"/>
    <x v="1"/>
    <d v="1993-01-05T00:00:00"/>
    <s v="mustorgi@gmail.com"/>
    <s v="Calle Albinoni 68"/>
    <x v="17"/>
    <s v="Getafe"/>
    <s v=""/>
    <n v="648085732"/>
    <s v="ES8021003117431300279052"/>
    <s v="CAIXESBBXXX"/>
    <s v=""/>
    <s v="No"/>
    <x v="9"/>
    <s v=""/>
    <s v="GANAR MÚSCULO"/>
    <s v="BÚSQUEDA POR INTERNET"/>
    <x v="0"/>
    <d v="2024-11-01T00:00:00"/>
    <d v="2024-12-31T00:00:00"/>
    <n v="5200"/>
    <s v="No"/>
    <n v="0"/>
    <s v="GANAR MÚSCULO"/>
    <s v="BÚSQUEDA POR INTERNET"/>
    <d v="2024-12-31T00:00:00"/>
    <n v="52"/>
    <x v="30"/>
    <n v="2"/>
    <x v="1"/>
    <x v="4"/>
    <x v="2"/>
  </r>
  <r>
    <n v="79788"/>
    <n v="45988976"/>
    <s v="51135205"/>
    <s v=""/>
    <s v=""/>
    <s v="David"/>
    <s v="Aguilar Nieto"/>
    <x v="1"/>
    <d v="1995-03-16T00:00:00"/>
    <s v="davidaguil16@gmail.com"/>
    <s v="Calle Tenis 4"/>
    <x v="0"/>
    <s v="Leganés"/>
    <s v=""/>
    <n v="680833536"/>
    <s v="ES4501821294100206474634"/>
    <s v="BBVAESMMXXX"/>
    <s v="David Aguilar Nieto"/>
    <s v="No"/>
    <x v="481"/>
    <s v=""/>
    <s v="GANAR MÚSCULO"/>
    <s v="LOCALIZACIÓN"/>
    <x v="2"/>
    <d v="2023-12-01T00:00:00"/>
    <d v="2024-12-31T00:00:00"/>
    <n v="4900"/>
    <s v="No"/>
    <n v="0"/>
    <s v="GANAR MÚSCULO"/>
    <s v="LOCALIZACIÓN"/>
    <d v="2024-12-31T00:00:00"/>
    <n v="49"/>
    <x v="4"/>
    <n v="13"/>
    <x v="1"/>
    <x v="0"/>
    <x v="3"/>
  </r>
  <r>
    <n v="79788"/>
    <n v="49607979"/>
    <s v="53419999"/>
    <s v=""/>
    <s v=""/>
    <s v="David"/>
    <s v="Arribas Valero"/>
    <x v="1"/>
    <d v="1981-06-28T00:00:00"/>
    <s v="davpintura@gmail.com"/>
    <s v="Calle De Diego Martínez Barrio 7"/>
    <x v="0"/>
    <s v="Leganés"/>
    <s v=""/>
    <n v="616569850"/>
    <s v="ES9521006090221300471534"/>
    <s v="CAIXESBBXXX"/>
    <s v=""/>
    <s v="No"/>
    <x v="296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19"/>
    <n v="1"/>
    <x v="2"/>
    <x v="0"/>
    <x v="2"/>
  </r>
  <r>
    <n v="79788"/>
    <n v="45989455"/>
    <s v="54036648"/>
    <s v=""/>
    <s v=""/>
    <s v="David"/>
    <s v="Berdegue Bejarano"/>
    <x v="1"/>
    <d v="2004-11-16T00:00:00"/>
    <s v="berde.david@gmail.com"/>
    <s v="Calle Arroyomolinos 19"/>
    <x v="0"/>
    <s v="Leganés"/>
    <s v=""/>
    <n v="625985903"/>
    <s v="ES7101820957100202127568"/>
    <s v="BBVAESMMXXX"/>
    <s v="David Berdegue Bejarano"/>
    <s v="No"/>
    <x v="59"/>
    <s v=""/>
    <s v="GANAR MÚSCULO"/>
    <s v="AMIGOS O FAMILIA"/>
    <x v="0"/>
    <d v="2023-08-01T00:00:00"/>
    <d v="2024-12-31T00:00:00"/>
    <n v="5200"/>
    <s v="No"/>
    <n v="0"/>
    <s v="GANAR MÚSCULO"/>
    <s v="AMIGOS O FAMILIA"/>
    <d v="2024-12-31T00:00:00"/>
    <n v="52"/>
    <x v="10"/>
    <n v="16"/>
    <x v="4"/>
    <x v="5"/>
    <x v="3"/>
  </r>
  <r>
    <n v="79788"/>
    <n v="45986967"/>
    <s v="53043485"/>
    <s v=""/>
    <s v=""/>
    <s v="David"/>
    <s v="Calvo Narciso"/>
    <x v="2"/>
    <d v="1977-10-12T00:00:00"/>
    <s v="dulcedavid1977@gmail.com"/>
    <s v="Calle Alcalde Manuel Gómez Casado 21 1C"/>
    <x v="0"/>
    <s v="Leganés"/>
    <s v=""/>
    <n v="630784045"/>
    <s v="ES9700492013532314007701"/>
    <s v="BSCHESMMXXX"/>
    <s v="David Calvo Narciso"/>
    <s v="No"/>
    <x v="508"/>
    <s v=""/>
    <s v=""/>
    <s v=""/>
    <x v="0"/>
    <d v="2023-02-01T00:00:00"/>
    <d v="2024-12-31T00:00:00"/>
    <n v="5200"/>
    <s v="No"/>
    <n v="0"/>
    <s v="DESCONOCIDA"/>
    <s v="DESCONOCIDA"/>
    <d v="2024-12-31T00:00:00"/>
    <n v="52"/>
    <x v="13"/>
    <n v="23"/>
    <x v="4"/>
    <x v="2"/>
    <x v="3"/>
  </r>
  <r>
    <n v="79788"/>
    <n v="45988197"/>
    <s v="48998313"/>
    <s v=""/>
    <s v=""/>
    <s v="David"/>
    <s v="Casquero García"/>
    <x v="1"/>
    <d v="1979-06-15T00:00:00"/>
    <s v="dcasquerog@hotmail.com"/>
    <s v="Calle Miguel Hernández 35"/>
    <x v="40"/>
    <s v="Carranque"/>
    <s v=""/>
    <n v="667461639"/>
    <s v="ES8800810337160001483549"/>
    <s v="BSABESBBXXX"/>
    <s v="David Casquero García"/>
    <s v="No"/>
    <x v="509"/>
    <s v=""/>
    <s v="GANAR MÚSCULO"/>
    <s v="LOCALIZACIÓN"/>
    <x v="0"/>
    <d v="2020-02-01T00:00:00"/>
    <d v="2024-12-31T00:00:00"/>
    <n v="5200"/>
    <s v="No"/>
    <n v="0"/>
    <s v="GANAR MÚSCULO"/>
    <s v="LOCALIZACIÓN"/>
    <d v="2024-12-31T00:00:00"/>
    <n v="52"/>
    <x v="28"/>
    <n v="59"/>
    <x v="6"/>
    <x v="2"/>
    <x v="4"/>
  </r>
  <r>
    <n v="79788"/>
    <n v="45987214"/>
    <s v="53418600"/>
    <s v=""/>
    <s v=""/>
    <s v="David"/>
    <s v="de la Rubia Salas"/>
    <x v="1"/>
    <d v="1977-01-11T00:00:00"/>
    <s v="soyelda@gmail.com"/>
    <s v="Plaza Emilio Simón"/>
    <x v="0"/>
    <s v="Leganés"/>
    <s v=""/>
    <n v="649905911"/>
    <s v="ES5621003783962100222860"/>
    <s v="CAIXESBBXXX"/>
    <s v="David De La Rubia Salas"/>
    <s v="No"/>
    <x v="510"/>
    <s v=""/>
    <s v="MANTENIMIENTO"/>
    <s v="LOCALIZACIÓN"/>
    <x v="0"/>
    <d v="2020-03-01T00:00:00"/>
    <d v="2024-12-31T00:00:00"/>
    <n v="5200"/>
    <s v="No"/>
    <n v="0"/>
    <s v="MANTENIMIENTO"/>
    <s v="LOCALIZACIÓN"/>
    <d v="2024-12-31T00:00:00"/>
    <n v="52"/>
    <x v="13"/>
    <n v="58"/>
    <x v="2"/>
    <x v="8"/>
    <x v="4"/>
  </r>
  <r>
    <n v="79788"/>
    <n v="45988359"/>
    <s v="2726817"/>
    <s v=""/>
    <s v=""/>
    <s v="David"/>
    <s v="Díez Fraile"/>
    <x v="1"/>
    <d v="1991-11-21T00:00:00"/>
    <s v="dvd21dvd21@hotmail.com"/>
    <s v="Calle Pozuelo de Alarcón"/>
    <x v="0"/>
    <s v="Leganés"/>
    <s v=""/>
    <n v="685105853"/>
    <s v="ES4301826167960201585841"/>
    <s v="BBVAESMMXXX"/>
    <s v="David Diez Fraile"/>
    <s v="No"/>
    <x v="15"/>
    <s v=""/>
    <s v="PREPARACIÓN PRUEBAS FÍSICAS"/>
    <s v="LOCALIZACIÓN"/>
    <x v="0"/>
    <d v="2024-07-01T00:00:00"/>
    <d v="2024-12-31T00:00:00"/>
    <n v="5200"/>
    <s v="No"/>
    <n v="0"/>
    <s v="PREPARACIÓN PRUEBAS FÍSICAS"/>
    <s v="LOCALIZACIÓN"/>
    <d v="2024-12-31T00:00:00"/>
    <n v="52"/>
    <x v="5"/>
    <n v="74"/>
    <x v="1"/>
    <x v="4"/>
    <x v="1"/>
  </r>
  <r>
    <n v="79788"/>
    <n v="48341570"/>
    <s v="2230240"/>
    <s v=""/>
    <s v=""/>
    <s v="David"/>
    <s v="Domingo Domingo"/>
    <x v="1"/>
    <d v="1962-12-28T00:00:00"/>
    <s v="molucadomingo@gmail.com"/>
    <s v="Calle Guadarrama 7"/>
    <x v="0"/>
    <s v="Leganés"/>
    <s v=""/>
    <n v="650495739"/>
    <s v="ES6521005686260100022600"/>
    <s v=""/>
    <s v=""/>
    <s v="No"/>
    <x v="196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41"/>
    <n v="3"/>
    <x v="0"/>
    <x v="9"/>
    <x v="2"/>
  </r>
  <r>
    <n v="79788"/>
    <n v="45987235"/>
    <s v="47520698"/>
    <s v=""/>
    <s v=""/>
    <s v="David"/>
    <s v="Domínguez Rodríguez"/>
    <x v="1"/>
    <d v="1985-09-04T00:00:00"/>
    <s v="david.dominguez.reformas@gmail.com"/>
    <s v="Calle Torrejón de Ardoz"/>
    <x v="0"/>
    <s v="Leganés"/>
    <s v=""/>
    <n v="628576798"/>
    <s v="ES9620381341303000154067"/>
    <s v="CAHMESMMXXX"/>
    <s v="David Dominguez Rodriguez"/>
    <s v="No"/>
    <x v="447"/>
    <s v=""/>
    <s v="MANTENIMIENTO"/>
    <s v="LOCALIZACIÓN"/>
    <x v="1"/>
    <d v="2018-07-01T00:00:00"/>
    <d v="2024-12-31T00:00:00"/>
    <n v="4300"/>
    <s v="No"/>
    <n v="0"/>
    <s v="MANTENIMIENTO"/>
    <s v="LOCALIZACIÓN"/>
    <d v="2024-12-31T00:00:00"/>
    <n v="43"/>
    <x v="46"/>
    <n v="78"/>
    <x v="1"/>
    <x v="1"/>
    <x v="1"/>
  </r>
  <r>
    <n v="79788"/>
    <n v="45987658"/>
    <s v="53901215"/>
    <s v=""/>
    <s v=""/>
    <s v="David"/>
    <s v="Fernández Sánchez"/>
    <x v="1"/>
    <d v="2002-12-02T00:00:00"/>
    <s v="davjdfs@gmail.com"/>
    <s v="Calle Alcalde Alfredo de Castro 21 , PORTAL 5, BAJO B"/>
    <x v="0"/>
    <s v="Leganés"/>
    <s v=""/>
    <n v="601015709"/>
    <s v="ES7721004447950200047989"/>
    <s v="CAIXESBBXXX"/>
    <s v="Barbara Sanchez Sanchez"/>
    <s v="No"/>
    <x v="361"/>
    <s v=""/>
    <s v="GANAR MÚSCULO"/>
    <s v="AMIGOS O FAMILIA"/>
    <x v="0"/>
    <d v="2018-10-01T00:00:00"/>
    <d v="2024-12-31T00:00:00"/>
    <n v="5200"/>
    <s v="No"/>
    <n v="0"/>
    <s v="GANAR MÚSCULO"/>
    <s v="AMIGOS O FAMILIA"/>
    <d v="2024-12-31T00:00:00"/>
    <n v="52"/>
    <x v="27"/>
    <n v="75"/>
    <x v="1"/>
    <x v="9"/>
    <x v="1"/>
  </r>
  <r>
    <n v="79788"/>
    <n v="45988133"/>
    <s v="49024789"/>
    <s v=""/>
    <s v=""/>
    <s v="David"/>
    <s v="Fernández Sierra"/>
    <x v="1"/>
    <d v="1990-08-01T00:00:00"/>
    <s v="david_sierra_90@hotmail.com"/>
    <s v="Calle Alcalde Manuel Gómez Casado 21, PORTAL, 3A"/>
    <x v="0"/>
    <s v="Leganés"/>
    <s v=""/>
    <n v="622112485"/>
    <s v="ES2721003774692100134751"/>
    <s v="CAIXESBBXXX"/>
    <s v="David Fernandez Sierra"/>
    <s v="No"/>
    <x v="511"/>
    <s v=""/>
    <s v="PERDER PESO"/>
    <s v="LOCALIZACIÓN"/>
    <x v="0"/>
    <d v="2024-06-01T00:00:00"/>
    <d v="2024-12-31T00:00:00"/>
    <n v="5200"/>
    <s v="No"/>
    <n v="0"/>
    <s v="PERDER PESO"/>
    <s v="LOCALIZACIÓN"/>
    <d v="2024-12-31T00:00:00"/>
    <n v="52"/>
    <x v="18"/>
    <n v="63"/>
    <x v="2"/>
    <x v="9"/>
    <x v="6"/>
  </r>
  <r>
    <n v="79788"/>
    <n v="49265191"/>
    <s v="48201831"/>
    <s v=""/>
    <s v=""/>
    <s v="David"/>
    <s v="Ferreras Pérez"/>
    <x v="1"/>
    <d v="1995-08-05T00:00:00"/>
    <s v="davidferreras99@gmail.com"/>
    <s v="Calle La Higuera 2, 3B"/>
    <x v="41"/>
    <s v="Alcorcón"/>
    <s v=""/>
    <n v="692861149"/>
    <s v="ES7700812804660002573163"/>
    <s v="BSABESBBXXX"/>
    <s v=""/>
    <s v="No"/>
    <x v="34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4"/>
    <n v="1"/>
    <x v="1"/>
    <x v="0"/>
    <x v="2"/>
  </r>
  <r>
    <n v="79788"/>
    <n v="45988049"/>
    <s v="53037819"/>
    <s v=""/>
    <s v=""/>
    <s v="David"/>
    <s v="García Andrés"/>
    <x v="1"/>
    <d v="1973-12-04T00:00:00"/>
    <s v="davidgarciaandres@yahoo.es"/>
    <s v="Plaza Alcalde José Manuel Matheo Luaces 9"/>
    <x v="0"/>
    <s v="Leganés"/>
    <s v=""/>
    <n v="610762983"/>
    <s v="ES2414650100981706004312"/>
    <s v="INGDESMMXXX"/>
    <s v="David Garcia Andres"/>
    <s v="No"/>
    <x v="470"/>
    <s v=""/>
    <s v="MANTENIMIENTO"/>
    <s v="AMIGOS O FAMILIA"/>
    <x v="0"/>
    <d v="2023-11-01T00:00:00"/>
    <d v="2024-12-31T00:00:00"/>
    <n v="5200"/>
    <s v="No"/>
    <n v="0"/>
    <s v="MANTENIMIENTO"/>
    <s v="AMIGOS O FAMILIA"/>
    <d v="2024-12-31T00:00:00"/>
    <n v="52"/>
    <x v="1"/>
    <n v="14"/>
    <x v="2"/>
    <x v="4"/>
    <x v="3"/>
  </r>
  <r>
    <n v="79788"/>
    <n v="45987491"/>
    <s v="3927030"/>
    <s v=""/>
    <s v=""/>
    <s v="David"/>
    <s v="Gómez Rosado"/>
    <x v="1"/>
    <d v="1989-12-13T00:00:00"/>
    <s v="dagoro_89@hotmail.com"/>
    <s v="Calle Alcobendas"/>
    <x v="0"/>
    <s v="Leganés"/>
    <s v=""/>
    <n v="622611632"/>
    <s v="ES2700496146172390027839"/>
    <s v="BSCHESMMXXX"/>
    <s v="David Gomez Rosado"/>
    <s v="No"/>
    <x v="172"/>
    <s v=""/>
    <s v="GANAR MÚSCULO"/>
    <s v="LOCALIZACIÓN"/>
    <x v="0"/>
    <d v="2022-10-01T00:00:00"/>
    <d v="2024-12-31T00:00:00"/>
    <n v="5200"/>
    <s v="No"/>
    <n v="0"/>
    <s v="GANAR MÚSCULO"/>
    <s v="LOCALIZACIÓN"/>
    <d v="2024-12-31T00:00:00"/>
    <n v="52"/>
    <x v="18"/>
    <n v="27"/>
    <x v="1"/>
    <x v="9"/>
    <x v="0"/>
  </r>
  <r>
    <n v="79788"/>
    <n v="45988946"/>
    <s v="26508048"/>
    <s v=""/>
    <s v=""/>
    <s v="David"/>
    <s v="Hurtado Gómez"/>
    <x v="1"/>
    <d v="1997-03-23T00:00:00"/>
    <s v="davidhurtadog97@gmail.com"/>
    <s v="Calle Ancha 21"/>
    <x v="0"/>
    <s v="Leganés"/>
    <s v=""/>
    <n v="638939034"/>
    <s v="ES6500496720192116047077"/>
    <s v="BSCHESMMXXX"/>
    <s v="David Hurtado Gomez"/>
    <s v="No"/>
    <x v="48"/>
    <s v=""/>
    <s v="GANAR MÚSCULO"/>
    <s v="AMIGOS O FAMILIA"/>
    <x v="2"/>
    <d v="2023-11-01T00:00:00"/>
    <d v="2024-12-31T00:00:00"/>
    <n v="4900"/>
    <s v="No"/>
    <n v="0"/>
    <s v="GANAR MÚSCULO"/>
    <s v="AMIGOS O FAMILIA"/>
    <d v="2024-12-31T00:00:00"/>
    <n v="49"/>
    <x v="16"/>
    <n v="14"/>
    <x v="0"/>
    <x v="4"/>
    <x v="3"/>
  </r>
  <r>
    <n v="79788"/>
    <n v="48224234"/>
    <s v="55003144"/>
    <s v=""/>
    <s v=""/>
    <s v="David"/>
    <s v="Izquierdo Bermejo"/>
    <x v="1"/>
    <d v="2008-09-15T00:00:00"/>
    <s v="bhersan1.di@gmail.com"/>
    <s v="Calle De Móstoles 26"/>
    <x v="0"/>
    <s v="Leganés"/>
    <s v=""/>
    <n v="660304088"/>
    <s v="ES4121002214220200400835"/>
    <s v="CAIXESBBXXX"/>
    <s v=""/>
    <s v="No"/>
    <x v="86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17"/>
    <n v="3"/>
    <x v="1"/>
    <x v="9"/>
    <x v="2"/>
  </r>
  <r>
    <n v="79788"/>
    <n v="45988236"/>
    <s v="4630462"/>
    <s v=""/>
    <s v=""/>
    <s v="David"/>
    <s v="López González"/>
    <x v="1"/>
    <d v="1993-04-01T00:00:00"/>
    <s v="david23vb@gmail.com"/>
    <s v="Travesía de los depositos 6"/>
    <x v="20"/>
    <s v="Getafe"/>
    <s v=""/>
    <n v="619131800"/>
    <s v="ES7100495796862895011914"/>
    <s v="BSCHESMMXXX"/>
    <s v="David Lopez Gonzalez"/>
    <s v="No"/>
    <x v="385"/>
    <s v=""/>
    <s v=""/>
    <s v=""/>
    <x v="2"/>
    <d v="2024-06-01T00:00:00"/>
    <d v="2024-12-31T00:00:00"/>
    <n v="4900"/>
    <s v="No"/>
    <n v="0"/>
    <s v="DESCONOCIDA"/>
    <s v="DESCONOCIDA"/>
    <d v="2024-12-31T00:00:00"/>
    <n v="49"/>
    <x v="30"/>
    <n v="10"/>
    <x v="4"/>
    <x v="8"/>
    <x v="2"/>
  </r>
  <r>
    <n v="79788"/>
    <n v="45988067"/>
    <s v="53851624"/>
    <s v=""/>
    <s v=""/>
    <s v="David"/>
    <s v="López Sabrido"/>
    <x v="2"/>
    <d v="2003-03-28T00:00:00"/>
    <s v="dlopezantanes12@gmail.com"/>
    <s v="Calle Guadarrama N6"/>
    <x v="0"/>
    <s v="Leganés"/>
    <s v=""/>
    <n v="647564197"/>
    <s v="ES0814650100941710398896"/>
    <s v="INGDESMMXXX"/>
    <s v="Margarita Jaén Segovia"/>
    <s v="No"/>
    <x v="512"/>
    <s v=""/>
    <s v=""/>
    <s v=""/>
    <x v="2"/>
    <d v="2019-08-01T00:00:00"/>
    <d v="2024-12-31T00:00:00"/>
    <n v="4900"/>
    <s v="No"/>
    <n v="0"/>
    <s v="DESCONOCIDA"/>
    <s v="DESCONOCIDA"/>
    <d v="2024-12-31T00:00:00"/>
    <n v="49"/>
    <x v="37"/>
    <n v="65"/>
    <x v="0"/>
    <x v="11"/>
    <x v="6"/>
  </r>
  <r>
    <n v="79788"/>
    <n v="45987156"/>
    <s v="49005580"/>
    <s v=""/>
    <s v=""/>
    <s v="David"/>
    <s v="Lucía Fernández"/>
    <x v="1"/>
    <d v="1990-05-11T00:00:00"/>
    <s v="david.delucia@hotmail.com"/>
    <s v="Calle Vasco de Gama 4 Bajo 1"/>
    <x v="0"/>
    <s v="Leganés"/>
    <s v=""/>
    <n v="616622938"/>
    <s v="ES3121006142980200108159"/>
    <s v="CAIXESBBXXX"/>
    <s v="David Lucia Fernandez"/>
    <s v="No"/>
    <x v="513"/>
    <s v=""/>
    <s v="GANAR MÚSCULO"/>
    <s v="LOCALIZACIÓN"/>
    <x v="2"/>
    <d v="2024-11-01T00:00:00"/>
    <d v="2024-12-31T00:00:00"/>
    <n v="4900"/>
    <s v="No"/>
    <n v="0"/>
    <s v="GANAR MÚSCULO"/>
    <s v="LOCALIZACIÓN"/>
    <d v="2024-12-31T00:00:00"/>
    <n v="49"/>
    <x v="18"/>
    <n v="11"/>
    <x v="3"/>
    <x v="2"/>
    <x v="2"/>
  </r>
  <r>
    <n v="79788"/>
    <n v="49691981"/>
    <s v="53905395"/>
    <s v=""/>
    <s v=""/>
    <s v="David"/>
    <s v="Martín González"/>
    <x v="1"/>
    <d v="2004-11-16T00:00:00"/>
    <s v="legadavid2004@gmail.com"/>
    <s v="Avenida De La Mancha 44, 2B"/>
    <x v="8"/>
    <s v="Leganés"/>
    <s v=""/>
    <n v="677015910"/>
    <s v="ES3301280044960100073164"/>
    <s v="BKBKESMMXXX"/>
    <s v=""/>
    <s v="No"/>
    <x v="445"/>
    <s v=""/>
    <s v="GANAR MÚSCULO"/>
    <s v="AMIGOS O FAMILIA"/>
    <x v="0"/>
    <d v="2025-01-01T00:00:00"/>
    <d v="2025-01-31T00:00:00"/>
    <n v="5200"/>
    <s v="No"/>
    <n v="0"/>
    <s v="GANAR MÚSCULO"/>
    <s v="AMIGOS O FAMILIA"/>
    <d v="2024-12-31T00:00:00"/>
    <n v="52"/>
    <x v="10"/>
    <n v="0"/>
    <x v="3"/>
    <x v="7"/>
    <x v="2"/>
  </r>
  <r>
    <n v="79788"/>
    <n v="45989696"/>
    <s v="2579111"/>
    <s v=""/>
    <s v=""/>
    <s v="David"/>
    <s v="Martínez Rodríguez"/>
    <x v="2"/>
    <d v="1997-05-23T00:00:00"/>
    <s v="100347566@alumnos.uc3m.er"/>
    <s v="Pasaje Colón 1 E2 P01 B"/>
    <x v="0"/>
    <s v="Leganés"/>
    <s v=""/>
    <n v="608496025"/>
    <s v="ES5120859726580330610471"/>
    <s v="CAZRES2ZXXX"/>
    <s v="David Martinez Rodriguez"/>
    <s v="No"/>
    <x v="514"/>
    <s v=""/>
    <s v=""/>
    <s v=""/>
    <x v="0"/>
    <d v="2022-01-01T00:00:00"/>
    <d v="2024-12-31T00:00:00"/>
    <n v="5200"/>
    <s v="No"/>
    <n v="0"/>
    <s v="DESCONOCIDA"/>
    <s v="DESCONOCIDA"/>
    <d v="2024-12-31T00:00:00"/>
    <n v="52"/>
    <x v="16"/>
    <n v="36"/>
    <x v="0"/>
    <x v="7"/>
    <x v="5"/>
  </r>
  <r>
    <n v="79788"/>
    <n v="45988250"/>
    <s v="53721016"/>
    <s v=""/>
    <s v=""/>
    <s v="David"/>
    <s v="Matamoros Martínez"/>
    <x v="1"/>
    <d v="1999-11-16T00:00:00"/>
    <s v="martinezmatamorosdavid@gmail.com"/>
    <s v="Calle Rascafría 11"/>
    <x v="0"/>
    <s v="Leganés"/>
    <s v=""/>
    <n v="652859276"/>
    <s v="ES6121005686250200013522"/>
    <s v="CAIXESBBXXX"/>
    <s v="Pilar Martinez Perez"/>
    <s v="No"/>
    <x v="515"/>
    <s v=""/>
    <s v="GANAR MÚSCULO"/>
    <s v="AMIGOS O FAMILIA"/>
    <x v="0"/>
    <d v="2018-12-01T00:00:00"/>
    <d v="2024-12-31T00:00:00"/>
    <n v="5200"/>
    <s v="No"/>
    <n v="0"/>
    <s v="GANAR MÚSCULO"/>
    <s v="AMIGOS O FAMILIA"/>
    <d v="2024-12-31T00:00:00"/>
    <n v="52"/>
    <x v="3"/>
    <n v="73"/>
    <x v="0"/>
    <x v="0"/>
    <x v="1"/>
  </r>
  <r>
    <n v="79788"/>
    <n v="46888832"/>
    <s v="53908803"/>
    <s v=""/>
    <s v=""/>
    <s v="David"/>
    <s v="Muñoz Lanza"/>
    <x v="1"/>
    <d v="2000-07-25T00:00:00"/>
    <s v="davidlanza14@gmail.com"/>
    <s v="Calle De Navalcarnero 60"/>
    <x v="0"/>
    <s v="Leganés"/>
    <s v=""/>
    <n v="645378704"/>
    <s v="ES5821005686220100116430"/>
    <s v="CAIXESBBXXX"/>
    <s v="David Muñoz Lanza"/>
    <s v="No"/>
    <x v="516"/>
    <s v=""/>
    <s v=""/>
    <s v=""/>
    <x v="2"/>
    <m/>
    <m/>
    <n v="4900"/>
    <s v="No,No"/>
    <n v="0"/>
    <s v="DESCONOCIDA"/>
    <s v="DESCONOCIDA"/>
    <d v="2024-12-31T00:00:00"/>
    <n v="49"/>
    <x v="14"/>
    <n v="6"/>
    <x v="0"/>
    <x v="1"/>
    <x v="2"/>
  </r>
  <r>
    <n v="79788"/>
    <n v="45989059"/>
    <s v="53904069"/>
    <s v=""/>
    <s v=""/>
    <s v="David"/>
    <s v="Paredes Serrano"/>
    <x v="1"/>
    <d v="2000-01-18T00:00:00"/>
    <s v="davidparedesserrano@gmail.com"/>
    <s v="Calle El Escorial 7"/>
    <x v="0"/>
    <s v="Leganés"/>
    <s v=""/>
    <n v="647433404"/>
    <s v="ES6520382753666000161796"/>
    <s v="CAHMESMMXXX"/>
    <s v="Maria Isabel Serrano Garcia"/>
    <s v="No"/>
    <x v="517"/>
    <s v=""/>
    <s v="SALUD"/>
    <s v="LOCALIZACIÓN"/>
    <x v="0"/>
    <d v="2020-02-01T00:00:00"/>
    <d v="2024-12-31T00:00:00"/>
    <n v="5200"/>
    <s v="No"/>
    <n v="0"/>
    <s v="SALUD"/>
    <s v="LOCALIZACIÓN"/>
    <d v="2024-12-31T00:00:00"/>
    <n v="52"/>
    <x v="14"/>
    <n v="59"/>
    <x v="5"/>
    <x v="2"/>
    <x v="4"/>
  </r>
  <r>
    <n v="79788"/>
    <n v="47811754"/>
    <s v="53717608"/>
    <s v=""/>
    <s v=""/>
    <s v="David"/>
    <s v="Perny Escalona"/>
    <x v="1"/>
    <d v="1995-05-10T00:00:00"/>
    <s v="davidescalonaperny@gmail.com"/>
    <s v="aranjuez 43"/>
    <x v="0"/>
    <s v="Leganés"/>
    <s v=""/>
    <n v="667959971"/>
    <s v="ES7014650350251762554485"/>
    <s v="INGDESMM"/>
    <s v=""/>
    <s v="No"/>
    <x v="316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4"/>
    <n v="4"/>
    <x v="1"/>
    <x v="5"/>
    <x v="2"/>
  </r>
  <r>
    <n v="79788"/>
    <n v="45988468"/>
    <s v="49102146"/>
    <s v=""/>
    <s v=""/>
    <s v="David"/>
    <s v="Real Santiago"/>
    <x v="1"/>
    <d v="2003-01-23T00:00:00"/>
    <s v="daresan2003@gmail.com"/>
    <s v="Calle Alcalde Pedro González González 10"/>
    <x v="0"/>
    <s v="Leganés"/>
    <s v=""/>
    <n v="608112507"/>
    <s v="ES8014650100921700170018"/>
    <s v="INGDESMMXXX"/>
    <s v="Jose Ramon Real"/>
    <s v="No"/>
    <x v="518"/>
    <s v=""/>
    <s v="GANAR MÚSCULO"/>
    <s v="AMIGOS O FAMILIA"/>
    <x v="2"/>
    <d v="2022-02-01T00:00:00"/>
    <d v="2024-12-31T00:00:00"/>
    <n v="4900"/>
    <s v="No"/>
    <n v="0"/>
    <s v="GANAR MÚSCULO"/>
    <s v="AMIGOS O FAMILIA"/>
    <d v="2024-12-31T00:00:00"/>
    <n v="49"/>
    <x v="37"/>
    <n v="35"/>
    <x v="4"/>
    <x v="2"/>
    <x v="0"/>
  </r>
  <r>
    <n v="79788"/>
    <n v="47514323"/>
    <s v="53446878"/>
    <s v=""/>
    <s v=""/>
    <s v="David"/>
    <s v="Redondo Varas"/>
    <x v="1"/>
    <d v="1990-02-17T00:00:00"/>
    <s v="d.redondov@gmail.com"/>
    <s v="Calle De Alcobendas 15, E5. 3B"/>
    <x v="0"/>
    <s v="Leganés"/>
    <s v=""/>
    <n v="679568922"/>
    <s v="ES6314650340511726113168"/>
    <s v="INGDESMM"/>
    <s v="David Redondo Varas"/>
    <s v="No"/>
    <x v="519"/>
    <s v=""/>
    <s v="SALUD"/>
    <s v="AMIGOS O FAMILIA"/>
    <x v="2"/>
    <d v="2024-08-01T00:00:00"/>
    <d v="2024-12-31T00:00:00"/>
    <n v="4900"/>
    <s v="No"/>
    <n v="0"/>
    <s v="SALUD"/>
    <s v="AMIGOS O FAMILIA"/>
    <d v="2024-12-31T00:00:00"/>
    <n v="49"/>
    <x v="18"/>
    <n v="5"/>
    <x v="4"/>
    <x v="11"/>
    <x v="2"/>
  </r>
  <r>
    <n v="79788"/>
    <n v="45989347"/>
    <s v="52373108"/>
    <s v=""/>
    <s v=""/>
    <s v="David"/>
    <s v="Rodríguez Horcajada"/>
    <x v="1"/>
    <d v="1976-01-05T00:00:00"/>
    <s v="davidrodhorca@gmail.com"/>
    <s v="Calle Alcalde José María Durán y Pelayo 4A"/>
    <x v="0"/>
    <s v="Leganés"/>
    <s v=""/>
    <n v="626174994"/>
    <s v="ES5320382753653000385069"/>
    <s v="CAHMESMMXXX"/>
    <s v="David Rodriguez Horcajada"/>
    <s v="No"/>
    <x v="379"/>
    <s v=""/>
    <s v="GANAR MÚSCULO"/>
    <s v="AMIGOS O FAMILIA"/>
    <x v="2"/>
    <d v="2023-11-01T00:00:00"/>
    <d v="2024-12-31T00:00:00"/>
    <n v="4900"/>
    <s v="No"/>
    <n v="0"/>
    <s v="GANAR MÚSCULO"/>
    <s v="AMIGOS O FAMILIA"/>
    <d v="2024-12-31T00:00:00"/>
    <n v="49"/>
    <x v="23"/>
    <n v="14"/>
    <x v="1"/>
    <x v="4"/>
    <x v="3"/>
  </r>
  <r>
    <n v="79788"/>
    <n v="45988182"/>
    <s v="49147470"/>
    <s v=""/>
    <s v=""/>
    <s v="David"/>
    <s v="Valenzuela Martínez"/>
    <x v="1"/>
    <d v="2002-05-17T00:00:00"/>
    <s v="davidvalenzuelamart@gmail.com"/>
    <s v="Calle Navalcarnero"/>
    <x v="0"/>
    <s v="Leganés"/>
    <s v=""/>
    <n v="644217778"/>
    <s v="ES2321004110452100170124"/>
    <s v="CAIXESBBXXX"/>
    <s v="David Valenzuela Martinez"/>
    <s v="No"/>
    <x v="83"/>
    <s v=""/>
    <s v="GANAR MÚSCULO"/>
    <s v="LOCALIZACIÓN"/>
    <x v="2"/>
    <d v="2019-10-01T00:00:00"/>
    <d v="2024-12-31T00:00:00"/>
    <n v="4900"/>
    <s v="No"/>
    <n v="0"/>
    <s v="GANAR MÚSCULO"/>
    <s v="LOCALIZACIÓN"/>
    <d v="2024-12-31T00:00:00"/>
    <n v="49"/>
    <x v="27"/>
    <n v="63"/>
    <x v="1"/>
    <x v="9"/>
    <x v="6"/>
  </r>
  <r>
    <n v="79788"/>
    <n v="45989448"/>
    <s v="52370140"/>
    <s v=""/>
    <s v=""/>
    <s v="David"/>
    <s v="Villa López"/>
    <x v="1"/>
    <d v="1976-02-10T00:00:00"/>
    <s v="villa.david2@gmail.com"/>
    <s v="Calle Aranjuez 8 P6 1B"/>
    <x v="0"/>
    <s v="Leganés"/>
    <s v=""/>
    <n v="699505990"/>
    <s v="ES8101826167940201502417"/>
    <s v="BBVAESMMXXX"/>
    <s v="David Villa Lopez"/>
    <s v="No"/>
    <x v="279"/>
    <s v=""/>
    <s v="MANTENIMIENTO"/>
    <s v="AMIGOS O FAMILIA"/>
    <x v="0"/>
    <d v="2018-10-01T00:00:00"/>
    <d v="2024-12-31T00:00:00"/>
    <n v="5200"/>
    <s v="No"/>
    <n v="0"/>
    <s v="MANTENIMIENTO"/>
    <s v="AMIGOS O FAMILIA"/>
    <d v="2024-12-31T00:00:00"/>
    <n v="52"/>
    <x v="23"/>
    <n v="75"/>
    <x v="4"/>
    <x v="9"/>
    <x v="1"/>
  </r>
  <r>
    <n v="79788"/>
    <n v="45987912"/>
    <s v="53901361"/>
    <s v=""/>
    <s v=""/>
    <s v="David"/>
    <s v="Yepes Jaén"/>
    <x v="1"/>
    <d v="1995-11-30T00:00:00"/>
    <s v="david19yepes95@gmail.com"/>
    <s v="Calle De Colmenarejo 3"/>
    <x v="0"/>
    <s v="Leganés"/>
    <s v=""/>
    <n v="670911525"/>
    <s v="ES4901826167930201527292"/>
    <s v="BBVAESMMXXX"/>
    <s v="Javier Yepes Jaén"/>
    <s v="No"/>
    <x v="156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4"/>
    <n v="68"/>
    <x v="4"/>
    <x v="3"/>
    <x v="6"/>
  </r>
  <r>
    <n v="79788"/>
    <n v="46764544"/>
    <s v="72885484"/>
    <s v=""/>
    <s v=""/>
    <s v="David"/>
    <s v="Zayas Gómez"/>
    <x v="1"/>
    <d v="1984-02-27T00:00:00"/>
    <s v="davidzayasgomez@gmail.com"/>
    <s v="Calle Balonmano 1"/>
    <x v="0"/>
    <s v="Leganés"/>
    <s v=""/>
    <n v="684058544"/>
    <s v="ES3915830001109004995543"/>
    <s v="CAIXESBBXXX"/>
    <s v="David Zayas Gómez"/>
    <s v="No"/>
    <x v="93"/>
    <s v=""/>
    <s v=""/>
    <s v=""/>
    <x v="2"/>
    <d v="2024-06-01T00:00:00"/>
    <d v="2024-12-31T00:00:00"/>
    <n v="4900"/>
    <s v="No"/>
    <n v="0"/>
    <s v="DESCONOCIDA"/>
    <s v="DESCONOCIDA"/>
    <d v="2024-12-31T00:00:00"/>
    <n v="49"/>
    <x v="32"/>
    <n v="8"/>
    <x v="4"/>
    <x v="3"/>
    <x v="2"/>
  </r>
  <r>
    <n v="79788"/>
    <n v="45988234"/>
    <s v="55001431"/>
    <s v=""/>
    <s v=""/>
    <s v="Darío"/>
    <s v="Barquero Hernández"/>
    <x v="1"/>
    <d v="2007-04-18T00:00:00"/>
    <s v="dariobarquero18@gmail.com"/>
    <s v="Calle Coslada 11 1C"/>
    <x v="0"/>
    <s v="Leganés"/>
    <s v=""/>
    <n v="633348124"/>
    <s v="ES2401826167930208506504"/>
    <s v="BBVAESMMXXX"/>
    <s v="Dario Barquero Hernandez"/>
    <s v="No"/>
    <x v="201"/>
    <s v=""/>
    <s v="GANAR MÚSCULO"/>
    <s v="LOCALIZACIÓN"/>
    <x v="0"/>
    <d v="1970-01-01T00:00:00"/>
    <d v="2024-12-31T00:00:00"/>
    <n v="5200"/>
    <s v="No"/>
    <n v="0"/>
    <s v="GANAR MÚSCULO"/>
    <s v="LOCALIZACIÓN"/>
    <d v="2024-12-31T00:00:00"/>
    <n v="52"/>
    <x v="15"/>
    <n v="15"/>
    <x v="0"/>
    <x v="9"/>
    <x v="3"/>
  </r>
  <r>
    <n v="79788"/>
    <n v="45989115"/>
    <s v="8031642"/>
    <s v=""/>
    <s v=""/>
    <s v="Darío"/>
    <s v="Ferreras Moreno"/>
    <x v="1"/>
    <d v="1970-09-28T00:00:00"/>
    <s v="dferre@mapfre.com"/>
    <s v="Calle Mejorada De Campo"/>
    <x v="0"/>
    <s v="Leganés"/>
    <s v=""/>
    <n v="628086847"/>
    <s v="ES1820382747776000068216"/>
    <s v="CAHMESMMXXX"/>
    <s v="Dario Ferrers Moreno"/>
    <s v="No"/>
    <x v="226"/>
    <s v=""/>
    <s v="GANAR MÚSCULO"/>
    <s v="AMIGOS O FAMILIA"/>
    <x v="2"/>
    <d v="2024-07-01T00:00:00"/>
    <d v="2024-12-31T00:00:00"/>
    <n v="4900"/>
    <s v="No"/>
    <n v="0"/>
    <s v="GANAR MÚSCULO"/>
    <s v="AMIGOS O FAMILIA"/>
    <d v="2024-12-31T00:00:00"/>
    <n v="49"/>
    <x v="26"/>
    <n v="76"/>
    <x v="2"/>
    <x v="5"/>
    <x v="1"/>
  </r>
  <r>
    <n v="79788"/>
    <n v="45988606"/>
    <s v="53909505"/>
    <s v=""/>
    <s v=""/>
    <s v="Darío"/>
    <s v="Herrero Ganso"/>
    <x v="1"/>
    <d v="2007-05-07T00:00:00"/>
    <s v="darioseivreun@gmail.com"/>
    <s v="Calle Alcalde Pedro González González 11 4 Ba"/>
    <x v="0"/>
    <s v="Leganés"/>
    <s v=""/>
    <n v="610234013"/>
    <s v="ES9214650100991702787101"/>
    <s v="INGDESMMXXX"/>
    <s v="Dario Herrero Ganso"/>
    <s v="No"/>
    <x v="520"/>
    <s v=""/>
    <s v="GANAR MÚSCULO"/>
    <s v="AMIGOS O FAMILIA"/>
    <x v="2"/>
    <d v="2023-10-01T00:00:00"/>
    <d v="2024-12-31T00:00:00"/>
    <n v="4900"/>
    <s v="No"/>
    <n v="0"/>
    <s v="GANAR MÚSCULO"/>
    <s v="AMIGOS O FAMILIA"/>
    <d v="2024-12-31T00:00:00"/>
    <n v="49"/>
    <x v="15"/>
    <n v="15"/>
    <x v="2"/>
    <x v="9"/>
    <x v="3"/>
  </r>
  <r>
    <n v="79788"/>
    <n v="45987179"/>
    <s v="7259053"/>
    <s v=""/>
    <s v=""/>
    <s v="Danny Alexander"/>
    <s v="Vergara Castaño"/>
    <x v="1"/>
    <d v="1979-10-09T00:00:00"/>
    <s v="1dancas013@gmail.com"/>
    <s v="Calle Velázquez N3 Portal 9 3"/>
    <x v="0"/>
    <s v="Leganés"/>
    <s v=""/>
    <n v="697313094"/>
    <s v="ES2521003862320100607665"/>
    <s v="CAIXESBBXXX"/>
    <s v="Danny Alexander Vergara Castaño"/>
    <s v="No"/>
    <x v="205"/>
    <s v=""/>
    <s v="GANAR MÚSCULO"/>
    <s v="LOCALIZACIÓN"/>
    <x v="2"/>
    <d v="2022-12-01T00:00:00"/>
    <d v="2024-12-31T00:00:00"/>
    <n v="4900"/>
    <s v="No"/>
    <n v="0"/>
    <s v="GANAR MÚSCULO"/>
    <s v="LOCALIZACIÓN"/>
    <d v="2024-12-31T00:00:00"/>
    <n v="49"/>
    <x v="28"/>
    <n v="24"/>
    <x v="3"/>
    <x v="7"/>
    <x v="0"/>
  </r>
  <r>
    <n v="79788"/>
    <n v="45987188"/>
    <s v="71095675"/>
    <s v=""/>
    <s v=""/>
    <s v="Daniela"/>
    <s v="Pérez Rodríguez"/>
    <x v="0"/>
    <d v="2007-07-21T00:00:00"/>
    <s v="aleinda2107@gmail.com"/>
    <s v="Calle Hoyo de Manzanares 1"/>
    <x v="0"/>
    <s v="Leganés"/>
    <s v=""/>
    <n v="660660316"/>
    <s v="ES1721004218452200284449"/>
    <s v="CAIXESBBXXX"/>
    <s v="Daniela Perez Rodriguez"/>
    <s v="No"/>
    <x v="113"/>
    <s v=""/>
    <s v="GANAR MÚSCULO"/>
    <s v="LOCALIZACIÓN"/>
    <x v="0"/>
    <d v="2023-10-01T00:00:00"/>
    <d v="2024-12-31T00:00:00"/>
    <n v="5200"/>
    <s v="No"/>
    <n v="0"/>
    <s v="GANAR MÚSCULO"/>
    <s v="LOCALIZACIÓN"/>
    <d v="2024-12-31T00:00:00"/>
    <n v="52"/>
    <x v="15"/>
    <n v="15"/>
    <x v="4"/>
    <x v="9"/>
    <x v="3"/>
  </r>
  <r>
    <n v="79788"/>
    <n v="48280007"/>
    <s v="54405108"/>
    <s v=""/>
    <s v=""/>
    <s v="Daniela"/>
    <s v="Sánchez Gómez"/>
    <x v="0"/>
    <d v="2008-09-28T00:00:00"/>
    <s v="daniela.sanchezgom28@gmail.com"/>
    <s v="Calle Del Alcalde Pablo Montero Y Montero 1 , P3, 1C"/>
    <x v="0"/>
    <s v="Leganés"/>
    <s v=""/>
    <n v="699708116"/>
    <s v="ES9814650100911761313499"/>
    <s v="INGDESMM"/>
    <s v=""/>
    <s v="No"/>
    <x v="521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17"/>
    <n v="3"/>
    <x v="2"/>
    <x v="9"/>
    <x v="2"/>
  </r>
  <r>
    <n v="79788"/>
    <n v="45989052"/>
    <s v="53715352"/>
    <s v=""/>
    <s v=""/>
    <s v="Daniel"/>
    <s v="Castro Carmona"/>
    <x v="1"/>
    <d v="1989-05-12T00:00:00"/>
    <s v="daniel.ccarmona89@gmail.com"/>
    <s v="Calle Alicante 2 P1 1B"/>
    <x v="0"/>
    <s v="Leganés"/>
    <s v=""/>
    <n v="677455690"/>
    <s v="ES4121034831160010100041"/>
    <s v="UCJAES2MXXX"/>
    <s v="Daniel Castro Carmona"/>
    <s v="No"/>
    <x v="0"/>
    <s v=""/>
    <s v="MANTENIMIENTO"/>
    <s v="LOCALIZACIÓN"/>
    <x v="0"/>
    <d v="2022-12-01T00:00:00"/>
    <d v="2024-12-31T00:00:00"/>
    <n v="5200"/>
    <s v="No"/>
    <n v="0"/>
    <s v="MANTENIMIENTO"/>
    <s v="LOCALIZACIÓN"/>
    <d v="2024-12-31T00:00:00"/>
    <n v="52"/>
    <x v="8"/>
    <n v="25"/>
    <x v="0"/>
    <x v="0"/>
    <x v="0"/>
  </r>
  <r>
    <n v="79788"/>
    <n v="45989495"/>
    <s v="48203330"/>
    <s v=""/>
    <s v=""/>
    <s v="Daniel"/>
    <s v="Corvillo Chozas"/>
    <x v="1"/>
    <d v="2005-06-07T00:00:00"/>
    <s v="danicor2005@gmail.com"/>
    <s v="Calle Tres Cantos 22"/>
    <x v="0"/>
    <s v="Leganés"/>
    <s v=""/>
    <n v="695077504"/>
    <s v="ES9821001729930200161299"/>
    <s v="CAIXESBBXXX"/>
    <s v="Daniel Corvillo Chozas"/>
    <s v="No"/>
    <x v="14"/>
    <s v=""/>
    <s v="GANAR MÚSCULO"/>
    <s v="AMIGOS O FAMILIA"/>
    <x v="0"/>
    <d v="2023-11-01T00:00:00"/>
    <d v="2024-12-31T00:00:00"/>
    <n v="5200"/>
    <s v="No"/>
    <n v="0"/>
    <s v="GANAR MÚSCULO"/>
    <s v="AMIGOS O FAMILIA"/>
    <d v="2024-12-31T00:00:00"/>
    <n v="52"/>
    <x v="12"/>
    <n v="14"/>
    <x v="1"/>
    <x v="4"/>
    <x v="3"/>
  </r>
  <r>
    <n v="79788"/>
    <n v="45989534"/>
    <s v="50200788"/>
    <s v=""/>
    <s v=""/>
    <s v="Daniel"/>
    <s v="Eiriz Moure"/>
    <x v="2"/>
    <d v="1980-05-23T00:00:00"/>
    <s v="d_eiriz@hotmail.com"/>
    <s v="Calle Almazara 15"/>
    <x v="0"/>
    <s v="Leganés"/>
    <s v=""/>
    <n v="620425637"/>
    <s v="ES0921033240060030102614"/>
    <s v="UCJAES2MXXX"/>
    <s v="Daniel Eiriz Moure"/>
    <s v="No"/>
    <x v="327"/>
    <s v=""/>
    <s v="GANAR MÚSCULO"/>
    <s v="LOCALIZACIÓN"/>
    <x v="0"/>
    <d v="2022-02-01T00:00:00"/>
    <d v="2024-12-31T00:00:00"/>
    <n v="5200"/>
    <s v="No"/>
    <n v="0"/>
    <s v="GANAR MÚSCULO"/>
    <s v="LOCALIZACIÓN"/>
    <d v="2024-12-31T00:00:00"/>
    <n v="52"/>
    <x v="25"/>
    <n v="35"/>
    <x v="1"/>
    <x v="2"/>
    <x v="0"/>
  </r>
  <r>
    <n v="79788"/>
    <n v="45987080"/>
    <s v="53417617"/>
    <s v=""/>
    <s v=""/>
    <s v="Daniel"/>
    <s v="García Sánchez"/>
    <x v="1"/>
    <d v="1977-12-20T00:00:00"/>
    <s v="dgs1977@hotmail.com"/>
    <s v="Calle Alcalde Manuel Gómez Casado 6 2 P03 B"/>
    <x v="0"/>
    <s v="Leganés"/>
    <s v=""/>
    <n v="665693155"/>
    <s v="ES9021004442640100328286"/>
    <s v="CAIXESBBXXX"/>
    <s v="Daniel Garcia Sanchez"/>
    <s v="No"/>
    <x v="122"/>
    <s v=""/>
    <s v="GANAR MÚSCULO"/>
    <s v="LOCALIZACIÓN"/>
    <x v="0"/>
    <d v="2022-10-01T00:00:00"/>
    <d v="2024-12-31T00:00:00"/>
    <n v="5200"/>
    <s v="No"/>
    <n v="0"/>
    <s v="GANAR MÚSCULO"/>
    <s v="LOCALIZACIÓN"/>
    <d v="2024-12-31T00:00:00"/>
    <n v="52"/>
    <x v="24"/>
    <n v="27"/>
    <x v="2"/>
    <x v="9"/>
    <x v="0"/>
  </r>
  <r>
    <n v="79788"/>
    <n v="45988616"/>
    <s v="53906491"/>
    <s v=""/>
    <s v=""/>
    <s v="Daniel"/>
    <s v="Ibánez Jiménez"/>
    <x v="1"/>
    <d v="2006-10-05T00:00:00"/>
    <s v="daniibajimenez1@gmail.com"/>
    <s v="Plaza Alcalde José Manuel Matheo Luaces"/>
    <x v="0"/>
    <s v="Leganés"/>
    <s v=""/>
    <n v="674444045"/>
    <s v="ES6421005686270100024509"/>
    <s v="CAIXESBBXXX"/>
    <s v="Daniel Ibañez Jimenez"/>
    <s v="No"/>
    <x v="522"/>
    <s v=""/>
    <s v="GANAR MÚSCULO"/>
    <s v="LOCALIZACIÓN"/>
    <x v="0"/>
    <d v="2023-09-01T00:00:00"/>
    <d v="2024-12-31T00:00:00"/>
    <n v="5200"/>
    <s v="No"/>
    <n v="0"/>
    <s v="GANAR MÚSCULO"/>
    <s v="LOCALIZACIÓN"/>
    <d v="2024-12-31T00:00:00"/>
    <n v="52"/>
    <x v="21"/>
    <n v="16"/>
    <x v="3"/>
    <x v="5"/>
    <x v="3"/>
  </r>
  <r>
    <n v="79788"/>
    <n v="45989447"/>
    <s v="54035079"/>
    <s v=""/>
    <s v=""/>
    <s v="Daniel"/>
    <s v="Jiménez Curiel"/>
    <x v="1"/>
    <d v="2004-11-06T00:00:00"/>
    <s v="alposte2017@gmail.com"/>
    <s v="Avenida Pablo Iglesias"/>
    <x v="0"/>
    <s v="Leganés"/>
    <s v=""/>
    <n v="679608632"/>
    <s v="ES7801826167930209496581"/>
    <s v="BBVAESMMXXX"/>
    <s v="Luz Curiel"/>
    <s v="No"/>
    <x v="523"/>
    <s v=""/>
    <s v="GANAR MÚSCULO"/>
    <s v="AMIGOS O FAMILIA"/>
    <x v="3"/>
    <d v="2022-08-01T00:00:00"/>
    <d v="2024-12-31T00:00:00"/>
    <n v="3900"/>
    <s v="No"/>
    <n v="0"/>
    <s v="GANAR MÚSCULO"/>
    <s v="AMIGOS O FAMILIA"/>
    <d v="2024-12-31T00:00:00"/>
    <n v="39"/>
    <x v="10"/>
    <n v="29"/>
    <x v="1"/>
    <x v="11"/>
    <x v="0"/>
  </r>
  <r>
    <n v="79788"/>
    <n v="49078493"/>
    <s v="52973085"/>
    <s v=""/>
    <s v=""/>
    <s v="Daniel"/>
    <s v="LLorente Ruíz"/>
    <x v="1"/>
    <d v="1981-01-29T00:00:00"/>
    <s v="daniversatil@gmail.com"/>
    <s v="Calle De Aranjuez 8, E5, 3B"/>
    <x v="0"/>
    <s v="Leganés"/>
    <s v=""/>
    <n v="666477267"/>
    <s v="ES9614650100931720454127"/>
    <s v=""/>
    <s v=""/>
    <s v="No"/>
    <x v="198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19"/>
    <n v="2"/>
    <x v="1"/>
    <x v="4"/>
    <x v="2"/>
  </r>
  <r>
    <n v="79788"/>
    <n v="45989798"/>
    <s v="49005579"/>
    <s v=""/>
    <s v=""/>
    <s v="Daniel"/>
    <s v="Lucía Fernández"/>
    <x v="1"/>
    <d v="1987-12-03T00:00:00"/>
    <s v="dani.lucia.dani@gmail.com"/>
    <s v="Avenida Orellana 22"/>
    <x v="5"/>
    <s v="Leganés"/>
    <s v=""/>
    <n v="638978997"/>
    <s v="ES9721037375680030018991"/>
    <s v="UCJAES2MXXX"/>
    <s v="Daniel Lucia Fernandez"/>
    <s v="No"/>
    <x v="97"/>
    <s v=""/>
    <s v="GANAR MÚSCULO"/>
    <s v="AMIGOS O FAMILIA"/>
    <x v="2"/>
    <d v="2024-03-01T00:00:00"/>
    <d v="2024-12-31T00:00:00"/>
    <n v="4900"/>
    <s v="No"/>
    <n v="0"/>
    <s v="GANAR MÚSCULO"/>
    <s v="AMIGOS O FAMILIA"/>
    <d v="2024-12-31T00:00:00"/>
    <n v="49"/>
    <x v="45"/>
    <n v="9"/>
    <x v="2"/>
    <x v="10"/>
    <x v="2"/>
  </r>
  <r>
    <n v="79788"/>
    <n v="45988522"/>
    <s v="53902672"/>
    <s v=""/>
    <s v=""/>
    <s v="Daniel"/>
    <s v="Mairal Palomera"/>
    <x v="2"/>
    <d v="1997-04-05T00:00:00"/>
    <s v="mairal97.dm@gmail.com"/>
    <s v="Calle Lehendakari Aguirre 24"/>
    <x v="0"/>
    <s v="Leganés"/>
    <s v=""/>
    <n v="682753415"/>
    <s v="ES7001865001630509003201"/>
    <s v="BFIVESBBXXX"/>
    <s v="Daniel Mairal Palomera"/>
    <s v="No"/>
    <x v="524"/>
    <s v=""/>
    <s v=""/>
    <s v=""/>
    <x v="2"/>
    <d v="2023-07-01T00:00:00"/>
    <d v="2024-12-31T00:00:00"/>
    <n v="4900"/>
    <s v="No"/>
    <n v="0"/>
    <s v="DESCONOCIDA"/>
    <s v="DESCONOCIDA"/>
    <d v="2024-12-31T00:00:00"/>
    <n v="49"/>
    <x v="16"/>
    <n v="18"/>
    <x v="3"/>
    <x v="1"/>
    <x v="3"/>
  </r>
  <r>
    <n v="79788"/>
    <n v="45989252"/>
    <s v="49144253"/>
    <s v=""/>
    <s v=""/>
    <s v="Daniel"/>
    <s v="Marco Martín"/>
    <x v="1"/>
    <d v="2000-02-06T00:00:00"/>
    <s v="dan2456@hotmail.com"/>
    <s v="Calle Ciempozuelos"/>
    <x v="0"/>
    <s v="Leganés"/>
    <s v=""/>
    <n v="653074406"/>
    <s v="ES6800195188184010000092"/>
    <s v="DEUTESBBXXX"/>
    <s v="Juan Antonio Marco Hernandez"/>
    <s v="No"/>
    <x v="525"/>
    <s v=""/>
    <s v="GANAR MÚSCULO"/>
    <s v="AMIGOS O FAMILIA"/>
    <x v="3"/>
    <d v="2018-11-01T00:00:00"/>
    <d v="2024-12-31T00:00:00"/>
    <n v="3900"/>
    <s v="No"/>
    <n v="0"/>
    <s v="GANAR MÚSCULO"/>
    <s v="AMIGOS O FAMILIA"/>
    <d v="2024-12-31T00:00:00"/>
    <n v="39"/>
    <x v="14"/>
    <n v="74"/>
    <x v="4"/>
    <x v="4"/>
    <x v="1"/>
  </r>
  <r>
    <n v="79788"/>
    <n v="45987210"/>
    <s v="47587742"/>
    <s v=""/>
    <s v=""/>
    <s v="Daniel"/>
    <s v="Martín Rodríguez"/>
    <x v="1"/>
    <d v="2005-12-20T00:00:00"/>
    <s v="danimartin20123@gmail.com"/>
    <s v="Calle Alcalde Alfredo de Castro 25 P03 B"/>
    <x v="0"/>
    <s v="Leganés"/>
    <s v=""/>
    <n v="684279659"/>
    <s v="ES9314650100971700488863"/>
    <s v="INGDESMMXXX"/>
    <s v="Daniel Martin Rodriguez"/>
    <s v="No"/>
    <x v="221"/>
    <s v=""/>
    <s v="GANAR MÚSCULO"/>
    <s v="LOCALIZACIÓN"/>
    <x v="2"/>
    <d v="2022-11-01T00:00:00"/>
    <d v="2024-12-31T00:00:00"/>
    <n v="4900"/>
    <s v="No"/>
    <n v="0"/>
    <s v="GANAR MÚSCULO"/>
    <s v="LOCALIZACIÓN"/>
    <d v="2024-12-31T00:00:00"/>
    <n v="49"/>
    <x v="21"/>
    <n v="26"/>
    <x v="1"/>
    <x v="4"/>
    <x v="0"/>
  </r>
  <r>
    <n v="79788"/>
    <n v="47999188"/>
    <s v="54036256"/>
    <s v=""/>
    <s v=""/>
    <s v="Daniel"/>
    <s v="Megias Magan"/>
    <x v="1"/>
    <d v="2008-09-18T00:00:00"/>
    <s v="danielmegiasm@gmail.com"/>
    <s v="Calle De Rivas - Vaciamadrid 24"/>
    <x v="0"/>
    <s v="Leganés"/>
    <s v=""/>
    <n v="638512000"/>
    <s v="ES3400730100530411021876"/>
    <s v="OPENESMMXXX"/>
    <s v=""/>
    <s v="No"/>
    <x v="50"/>
    <s v=""/>
    <s v="GANAR MÚSCULO"/>
    <s v="AMIGOS O FAMILIA"/>
    <x v="3"/>
    <d v="2024-10-01T00:00:00"/>
    <d v="2024-12-31T00:00:00"/>
    <n v="3900"/>
    <s v="No"/>
    <n v="0"/>
    <s v="GANAR MÚSCULO"/>
    <s v="AMIGOS O FAMILIA"/>
    <d v="2024-12-31T00:00:00"/>
    <n v="39"/>
    <x v="17"/>
    <n v="3"/>
    <x v="1"/>
    <x v="9"/>
    <x v="2"/>
  </r>
  <r>
    <n v="79788"/>
    <n v="48170078"/>
    <s v="3241696"/>
    <s v=""/>
    <s v=""/>
    <s v="Daniel"/>
    <s v="Morais Ferreira"/>
    <x v="1"/>
    <d v="1993-05-01T00:00:00"/>
    <s v="dmoraisfe@gmail.com"/>
    <s v="Calle De María Odiaga 39, 2A"/>
    <x v="42"/>
    <s v="Madrid"/>
    <s v=""/>
    <n v="626928655"/>
    <s v="ES5030810231885000435080"/>
    <s v="ERSVES22"/>
    <s v=""/>
    <s v="No"/>
    <x v="526"/>
    <s v=""/>
    <s v="GANAR MÚSCULO"/>
    <s v="BÚSQUEDA POR INTERNET"/>
    <x v="0"/>
    <d v="2024-10-01T00:00:00"/>
    <d v="2024-12-31T00:00:00"/>
    <n v="5200"/>
    <s v="No"/>
    <n v="0"/>
    <s v="GANAR MÚSCULO"/>
    <s v="BÚSQUEDA POR INTERNET"/>
    <d v="2024-12-31T00:00:00"/>
    <n v="52"/>
    <x v="30"/>
    <n v="3"/>
    <x v="3"/>
    <x v="9"/>
    <x v="2"/>
  </r>
  <r>
    <n v="79788"/>
    <n v="45989316"/>
    <s v="50195829"/>
    <s v=""/>
    <s v=""/>
    <s v="Daniel"/>
    <s v="Muñoz Naranjo"/>
    <x v="1"/>
    <d v="1978-07-06T00:00:00"/>
    <s v="danielmunoznaranjo99@gmail.com"/>
    <s v="Calle Alcalde Manuel Gómez Casado"/>
    <x v="0"/>
    <s v="Leganés"/>
    <s v=""/>
    <n v="606593834"/>
    <s v="ES2600494481502610013146"/>
    <s v="BSCHESMMXXX"/>
    <s v="Daniel Muñoz Naranjo"/>
    <s v="No"/>
    <x v="322"/>
    <s v=""/>
    <s v="GANAR MÚSCULO"/>
    <s v="LOCALIZACIÓN"/>
    <x v="2"/>
    <d v="2022-03-01T00:00:00"/>
    <d v="2024-12-31T00:00:00"/>
    <n v="4900"/>
    <s v="No"/>
    <n v="0"/>
    <s v="GANAR MÚSCULO"/>
    <s v="LOCALIZACIÓN"/>
    <d v="2024-12-31T00:00:00"/>
    <n v="49"/>
    <x v="24"/>
    <n v="34"/>
    <x v="2"/>
    <x v="8"/>
    <x v="0"/>
  </r>
  <r>
    <n v="79788"/>
    <n v="45988683"/>
    <s v="3475457"/>
    <s v=""/>
    <s v=""/>
    <s v="Daniel"/>
    <s v="Navarro Grande"/>
    <x v="1"/>
    <d v="2004-09-23T00:00:00"/>
    <s v="danielngrande@gmail.com"/>
    <s v="Calle Alcalde Alfredo de Castro"/>
    <x v="0"/>
    <s v="Leganés"/>
    <s v=""/>
    <n v="601434123"/>
    <s v="ES0501826167950201521584"/>
    <s v="BBVAESMMXXX"/>
    <s v="Noemi Grande Diez"/>
    <s v="No"/>
    <x v="452"/>
    <s v=""/>
    <s v="GANAR MÚSCULO"/>
    <s v="AMIGOS O FAMILIA"/>
    <x v="3"/>
    <d v="2021-11-01T00:00:00"/>
    <d v="2024-12-31T00:00:00"/>
    <n v="3900"/>
    <s v="No"/>
    <n v="0"/>
    <s v="GANAR MÚSCULO"/>
    <s v="AMIGOS O FAMILIA"/>
    <d v="2024-12-31T00:00:00"/>
    <n v="39"/>
    <x v="10"/>
    <n v="38"/>
    <x v="3"/>
    <x v="4"/>
    <x v="5"/>
  </r>
  <r>
    <n v="79788"/>
    <n v="46764255"/>
    <s v="53720118"/>
    <s v=""/>
    <s v=""/>
    <s v="Daniel"/>
    <s v="Navarro Hernández"/>
    <x v="1"/>
    <d v="1998-01-23T00:00:00"/>
    <s v="danielnh98@hotmail.com"/>
    <s v="Calle De Diego Martínez Barrio  42"/>
    <x v="0"/>
    <s v="Leganés"/>
    <s v=""/>
    <n v="649197228"/>
    <s v="ES8614650350271726226823"/>
    <s v="INGDESMM"/>
    <s v="Daniel Navarro Hernández"/>
    <s v="No"/>
    <x v="527"/>
    <s v=""/>
    <s v="GANAR MÚSCULO"/>
    <s v="AMIGOS O FAMILIA"/>
    <x v="3"/>
    <d v="2024-06-01T00:00:00"/>
    <d v="2024-12-31T00:00:00"/>
    <n v="3900"/>
    <s v="No"/>
    <n v="0"/>
    <s v="GANAR MÚSCULO"/>
    <s v="AMIGOS O FAMILIA"/>
    <d v="2024-12-31T00:00:00"/>
    <n v="39"/>
    <x v="20"/>
    <n v="8"/>
    <x v="4"/>
    <x v="3"/>
    <x v="2"/>
  </r>
  <r>
    <n v="79788"/>
    <n v="48135421"/>
    <s v="53904808"/>
    <s v=""/>
    <s v=""/>
    <s v="Daniel"/>
    <s v="Parraga Campos"/>
    <x v="1"/>
    <d v="2007-05-16T00:00:00"/>
    <s v="daniparraga2007@gmail.com"/>
    <s v="Calle Del Alcalde Pedro González González 10, A , 2, 2B"/>
    <x v="0"/>
    <s v="Leganés"/>
    <s v=""/>
    <n v="622571204"/>
    <s v="ES5901826167910201500244"/>
    <s v="BBVAESMMXXX"/>
    <s v=""/>
    <s v="No"/>
    <x v="101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15"/>
    <n v="3"/>
    <x v="4"/>
    <x v="9"/>
    <x v="2"/>
  </r>
  <r>
    <n v="79788"/>
    <n v="45988355"/>
    <s v="52094185"/>
    <s v=""/>
    <s v=""/>
    <s v="Daniel"/>
    <s v="Pérez González"/>
    <x v="1"/>
    <d v="1969-05-12T00:00:00"/>
    <s v="danpegov@gmail.com"/>
    <s v="Calle Villaverde"/>
    <x v="9"/>
    <s v="Leganés"/>
    <s v=""/>
    <n v="691670832"/>
    <s v="ES2614650100921701402308"/>
    <s v="INGDESMMXXX"/>
    <s v="Daniel Perez Gonzalezz"/>
    <s v="No"/>
    <x v="248"/>
    <s v=""/>
    <s v="GANAR MÚSCULO"/>
    <s v="AMIGOS O FAMILIA"/>
    <x v="2"/>
    <d v="2023-11-01T00:00:00"/>
    <d v="2024-12-31T00:00:00"/>
    <n v="4900"/>
    <s v="No"/>
    <n v="0"/>
    <s v="GANAR MÚSCULO"/>
    <s v="AMIGOS O FAMILIA"/>
    <d v="2024-12-31T00:00:00"/>
    <n v="49"/>
    <x v="44"/>
    <n v="14"/>
    <x v="4"/>
    <x v="4"/>
    <x v="3"/>
  </r>
  <r>
    <n v="79788"/>
    <n v="45989185"/>
    <s v="11860752"/>
    <s v=""/>
    <s v=""/>
    <s v="Daniel"/>
    <s v="Pineda Beltrán"/>
    <x v="1"/>
    <d v="1995-10-05T00:00:00"/>
    <s v="daniel.pinedabeltran@gmail.com"/>
    <s v="Avenida Vicente Ferrer 6 4 1A"/>
    <x v="2"/>
    <s v="Madrid"/>
    <s v=""/>
    <n v="659594388"/>
    <s v="ES9621002906131300780246"/>
    <s v="CAIXESBBXXX"/>
    <s v="Daniel Pineda Beltrán"/>
    <s v="No"/>
    <x v="378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4"/>
    <n v="19"/>
    <x v="1"/>
    <x v="6"/>
    <x v="3"/>
  </r>
  <r>
    <n v="79788"/>
    <n v="45988897"/>
    <s v="53907339"/>
    <s v=""/>
    <s v=""/>
    <s v="Daniel"/>
    <s v="Rodríguez Población"/>
    <x v="1"/>
    <d v="1998-07-23T00:00:00"/>
    <s v="dani.rodri@hotmail.es"/>
    <s v="Calle Mejorada del Campo 12"/>
    <x v="0"/>
    <s v="Leganés"/>
    <s v=""/>
    <n v="644354623"/>
    <s v="ES3000494481542290017929"/>
    <s v="BSCHESMMXXX"/>
    <s v="Daniel Rodriguez Población"/>
    <s v="No"/>
    <x v="528"/>
    <s v=""/>
    <s v="GANAR MÚSCULO"/>
    <s v="LOCALIZACIÓN"/>
    <x v="2"/>
    <d v="2022-08-01T00:00:00"/>
    <d v="2024-12-31T00:00:00"/>
    <n v="4900"/>
    <s v="No"/>
    <n v="0"/>
    <s v="GANAR MÚSCULO"/>
    <s v="LOCALIZACIÓN"/>
    <d v="2024-12-31T00:00:00"/>
    <n v="49"/>
    <x v="20"/>
    <n v="28"/>
    <x v="1"/>
    <x v="5"/>
    <x v="0"/>
  </r>
  <r>
    <n v="79788"/>
    <n v="46764309"/>
    <s v="49145984"/>
    <s v=""/>
    <s v=""/>
    <s v="Daniel"/>
    <s v="San Felipe Hernández"/>
    <x v="1"/>
    <d v="1999-05-17T00:00:00"/>
    <s v="danielsanfe99@gmail.com"/>
    <s v="Calle De Tres Cantos 13"/>
    <x v="0"/>
    <s v="Leganés"/>
    <s v=""/>
    <n v="635504148"/>
    <s v="ES5620382803356000143905"/>
    <s v="CAIXESBBXXX"/>
    <s v="Daniel San Felipe Hernández"/>
    <s v="No"/>
    <x v="416"/>
    <s v=""/>
    <s v="GANAR MÚSCULO"/>
    <s v="AMIGOS O FAMILIA"/>
    <x v="3"/>
    <d v="2024-06-01T00:00:00"/>
    <d v="2024-12-31T00:00:00"/>
    <n v="3900"/>
    <s v="No"/>
    <n v="0"/>
    <s v="GANAR MÚSCULO"/>
    <s v="AMIGOS O FAMILIA"/>
    <d v="2024-12-31T00:00:00"/>
    <n v="39"/>
    <x v="3"/>
    <n v="7"/>
    <x v="2"/>
    <x v="6"/>
    <x v="2"/>
  </r>
  <r>
    <n v="79788"/>
    <n v="45987934"/>
    <s v="53904940"/>
    <s v=""/>
    <s v=""/>
    <s v="Daniel"/>
    <s v="San Román González"/>
    <x v="1"/>
    <d v="2007-08-04T00:00:00"/>
    <s v="sanromandaniel67@gmail.com"/>
    <s v="Calle Aranjuez 8 9 2C"/>
    <x v="0"/>
    <s v="Leganés"/>
    <s v=""/>
    <n v="684131162"/>
    <s v="ES1221001694340100751315"/>
    <s v="CAIXESBBXXX"/>
    <s v="Daniel San Roman Gonzalez"/>
    <s v="No"/>
    <x v="14"/>
    <s v=""/>
    <s v="GANAR MÚSCULO"/>
    <s v="LOCALIZACIÓN"/>
    <x v="2"/>
    <d v="2023-11-01T00:00:00"/>
    <d v="2024-12-31T00:00:00"/>
    <n v="4900"/>
    <s v="No"/>
    <n v="0"/>
    <s v="GANAR MÚSCULO"/>
    <s v="LOCALIZACIÓN"/>
    <d v="2024-12-31T00:00:00"/>
    <n v="49"/>
    <x v="15"/>
    <n v="14"/>
    <x v="1"/>
    <x v="4"/>
    <x v="3"/>
  </r>
  <r>
    <n v="79788"/>
    <n v="45988676"/>
    <s v="54032479"/>
    <s v=""/>
    <s v=""/>
    <s v="Daniel"/>
    <s v="Sánchez Cobaleda"/>
    <x v="1"/>
    <d v="2007-03-12T00:00:00"/>
    <s v="cobaledasanchezz@gmail.com"/>
    <s v="Calle Alcalde Saturnino del Yerro Alonso"/>
    <x v="0"/>
    <s v="Leganés"/>
    <s v=""/>
    <n v="653997317"/>
    <s v="ES6801288700110106323125"/>
    <s v="BKBKESMMXXX"/>
    <s v="Sandra Cobaleda"/>
    <s v="No"/>
    <x v="529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15"/>
    <n v="17"/>
    <x v="5"/>
    <x v="11"/>
    <x v="3"/>
  </r>
  <r>
    <n v="79788"/>
    <n v="48065113"/>
    <s v="47664899"/>
    <s v=""/>
    <s v=""/>
    <s v="Daniel"/>
    <s v="Sánchez Delgado"/>
    <x v="1"/>
    <d v="1995-12-13T00:00:00"/>
    <s v="danilega95@gmail.com"/>
    <s v="Calle De Manzanares El Real 30"/>
    <x v="0"/>
    <s v="Leganés"/>
    <s v=""/>
    <n v="665105120"/>
    <s v="ES5801825322270204857228"/>
    <s v="BBVAESMMXXX"/>
    <s v="Daniel Sánchez Delgado"/>
    <s v="No"/>
    <x v="30"/>
    <s v=""/>
    <s v="GANAR MÚSCULO"/>
    <s v="LOCALIZACIÓN"/>
    <x v="0"/>
    <d v="2024-10-01T00:00:00"/>
    <d v="2024-12-31T00:00:00"/>
    <n v="5200"/>
    <s v="No"/>
    <n v="0"/>
    <s v="GANAR MÚSCULO"/>
    <s v="LOCALIZACIÓN"/>
    <d v="2024-12-31T00:00:00"/>
    <n v="52"/>
    <x v="29"/>
    <n v="3"/>
    <x v="2"/>
    <x v="9"/>
    <x v="2"/>
  </r>
  <r>
    <n v="79788"/>
    <n v="45988877"/>
    <s v="27333346"/>
    <s v=""/>
    <s v=""/>
    <s v="Cristóbal Javier"/>
    <s v="Calvente Parra"/>
    <x v="1"/>
    <d v="1967-02-15T00:00:00"/>
    <s v="cristobalcalventeparra@gmail.com"/>
    <s v="Calle Federica Montseny"/>
    <x v="0"/>
    <s v="Leganés"/>
    <s v=""/>
    <n v="671301731"/>
    <s v="ES4020382746223000343722"/>
    <s v="CAHMESMMXXX"/>
    <s v="Cristobal Javier Calvente Parra"/>
    <s v="No"/>
    <x v="329"/>
    <s v=""/>
    <s v="SALUD"/>
    <s v="LOCALIZACIÓN"/>
    <x v="3"/>
    <d v="2024-06-01T00:00:00"/>
    <d v="2024-12-31T00:00:00"/>
    <n v="3900"/>
    <s v="No"/>
    <n v="0"/>
    <s v="SALUD"/>
    <s v="LOCALIZACIÓN"/>
    <d v="2024-12-31T00:00:00"/>
    <n v="39"/>
    <x v="11"/>
    <n v="39"/>
    <x v="4"/>
    <x v="9"/>
    <x v="5"/>
  </r>
  <r>
    <n v="79788"/>
    <n v="48024878"/>
    <s v="5212393"/>
    <s v=""/>
    <s v=""/>
    <s v="Cristobal"/>
    <s v="Ortega Lara"/>
    <x v="1"/>
    <d v="1971-10-09T00:00:00"/>
    <s v="cristobal.ortegalara@gmail.com"/>
    <s v="Calle De Francisco Largo Caballero 61"/>
    <x v="0"/>
    <s v="Leganés"/>
    <s v=""/>
    <n v="649777787"/>
    <s v="ES8700496975882610035254"/>
    <s v="BSCHESMMXXX"/>
    <s v="Cristobal Ortega Lara"/>
    <s v="No"/>
    <x v="38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2"/>
    <n v="3"/>
    <x v="4"/>
    <x v="9"/>
    <x v="2"/>
  </r>
  <r>
    <n v="79788"/>
    <n v="45987381"/>
    <s v="53900836"/>
    <s v=""/>
    <s v=""/>
    <s v="Cristina"/>
    <s v="Alcobendas Gutiérrez"/>
    <x v="0"/>
    <d v="2001-10-01T00:00:00"/>
    <s v="crisalko@outlook.com"/>
    <s v="Calle Andrómeda 32"/>
    <x v="0"/>
    <s v="Leganés"/>
    <s v=""/>
    <n v="622628182"/>
    <s v="ES5021006826881300199801"/>
    <s v="CAIXESBBXXX"/>
    <s v="Cristina Alcobendas Gutierrez"/>
    <s v="No"/>
    <x v="345"/>
    <s v=""/>
    <s v="GANAR MÚSCULO"/>
    <s v="AMIGOS O FAMILIA"/>
    <x v="0"/>
    <d v="2024-03-01T00:00:00"/>
    <d v="2024-12-31T00:00:00"/>
    <n v="5200"/>
    <s v="No"/>
    <n v="0"/>
    <s v="GANAR MÚSCULO"/>
    <s v="AMIGOS O FAMILIA"/>
    <d v="2024-12-31T00:00:00"/>
    <n v="52"/>
    <x v="7"/>
    <n v="10"/>
    <x v="1"/>
    <x v="8"/>
    <x v="2"/>
  </r>
  <r>
    <n v="79788"/>
    <n v="45987251"/>
    <s v="52372715"/>
    <s v=""/>
    <s v=""/>
    <s v="Cristina"/>
    <s v="Chorro González"/>
    <x v="0"/>
    <d v="1975-03-12T00:00:00"/>
    <s v="cchorro@live.com"/>
    <s v="Plaza Alcalde José Manuel Matheo Luaces"/>
    <x v="0"/>
    <s v="Leganés"/>
    <s v=""/>
    <n v="679903512"/>
    <s v="ES3821001875050100237072"/>
    <s v="CAIXESBBXXX"/>
    <s v="Cristina  Chorro Gonzalez"/>
    <s v="No"/>
    <x v="292"/>
    <s v=""/>
    <s v="GANAR MÚSCULO"/>
    <s v="AMIGOS O FAMILIA"/>
    <x v="1"/>
    <d v="2018-07-01T00:00:00"/>
    <d v="2024-12-31T00:00:00"/>
    <n v="4300"/>
    <s v="No"/>
    <n v="0"/>
    <s v="GANAR MÚSCULO"/>
    <s v="AMIGOS O FAMILIA"/>
    <d v="2024-12-31T00:00:00"/>
    <n v="43"/>
    <x v="22"/>
    <n v="78"/>
    <x v="3"/>
    <x v="1"/>
    <x v="1"/>
  </r>
  <r>
    <n v="79788"/>
    <n v="48979441"/>
    <s v="47532319"/>
    <s v=""/>
    <s v=""/>
    <s v="Cristina"/>
    <s v="Donoso López"/>
    <x v="0"/>
    <d v="1992-07-27T00:00:00"/>
    <s v="criistina.dl@hotmail.com"/>
    <s v="Calle De Alicante 13, 3B"/>
    <x v="43"/>
    <s v="Arroyomolinos"/>
    <s v=""/>
    <n v="637152142"/>
    <s v="ES8314650100921737536498"/>
    <s v="INGDESMM"/>
    <s v=""/>
    <s v="No"/>
    <x v="9"/>
    <s v=""/>
    <s v="GANAR MÚSCULO"/>
    <s v="BÚSQUEDA POR INTERNET"/>
    <x v="0"/>
    <d v="2024-11-01T00:00:00"/>
    <d v="2024-12-31T00:00:00"/>
    <n v="5200"/>
    <s v="No"/>
    <n v="0"/>
    <s v="GANAR MÚSCULO"/>
    <s v="BÚSQUEDA POR INTERNET"/>
    <d v="2024-12-31T00:00:00"/>
    <n v="52"/>
    <x v="9"/>
    <n v="2"/>
    <x v="1"/>
    <x v="4"/>
    <x v="2"/>
  </r>
  <r>
    <n v="79788"/>
    <n v="45987055"/>
    <s v="52371071"/>
    <s v=""/>
    <s v=""/>
    <s v="Cristina"/>
    <s v="García Castellanos"/>
    <x v="0"/>
    <d v="1973-04-16T00:00:00"/>
    <s v="cercanias2011@gmail.com"/>
    <s v="Calle Alcalá de Henares 10"/>
    <x v="0"/>
    <s v="Leganés"/>
    <s v=""/>
    <n v="609106873"/>
    <s v="ES8920382753663000385924"/>
    <s v="CAHMESMMXXX"/>
    <s v="Cristina Garcia Castellanos"/>
    <s v="No"/>
    <x v="105"/>
    <s v=""/>
    <s v="GANAR MÚSCULO"/>
    <s v="AMIGOS O FAMILIA"/>
    <x v="2"/>
    <d v="2022-04-01T00:00:00"/>
    <d v="2024-12-31T00:00:00"/>
    <n v="4900"/>
    <s v="No"/>
    <n v="0"/>
    <s v="GANAR MÚSCULO"/>
    <s v="AMIGOS O FAMILIA"/>
    <d v="2024-12-31T00:00:00"/>
    <n v="49"/>
    <x v="1"/>
    <n v="33"/>
    <x v="0"/>
    <x v="10"/>
    <x v="0"/>
  </r>
  <r>
    <n v="79788"/>
    <n v="48907504"/>
    <s v="53720282"/>
    <s v=""/>
    <s v=""/>
    <s v="Cristina"/>
    <s v="González González"/>
    <x v="0"/>
    <d v="1995-04-09T00:00:00"/>
    <s v="crisbm12@gmail.com"/>
    <s v="Plaza De La Inmaculada 10, 1º3"/>
    <x v="5"/>
    <s v="Leganés"/>
    <s v=""/>
    <n v="649339763"/>
    <s v="ES7901820957110208059410"/>
    <s v="BBVAESMMXXX"/>
    <s v=""/>
    <s v="No"/>
    <x v="489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4"/>
    <n v="2"/>
    <x v="4"/>
    <x v="4"/>
    <x v="2"/>
  </r>
  <r>
    <n v="79788"/>
    <n v="45989264"/>
    <s v="50129338"/>
    <s v=""/>
    <s v=""/>
    <s v="Cristina"/>
    <s v="González Jiménez"/>
    <x v="2"/>
    <d v="1981-07-24T00:00:00"/>
    <s v="crisgo10@vcm.es"/>
    <s v="Calle Escalona"/>
    <x v="0"/>
    <s v="Leganés"/>
    <s v=""/>
    <n v="616038771"/>
    <s v="ES7502390806753120231125"/>
    <s v="EVOBESMMXXX"/>
    <s v="Cristina Gonzalez Jimenez"/>
    <s v="No"/>
    <x v="530"/>
    <s v=""/>
    <s v=""/>
    <s v=""/>
    <x v="0"/>
    <d v="2022-03-01T00:00:00"/>
    <d v="2024-12-31T00:00:00"/>
    <n v="5200"/>
    <s v="No"/>
    <n v="0"/>
    <s v="DESCONOCIDA"/>
    <s v="DESCONOCIDA"/>
    <d v="2024-12-31T00:00:00"/>
    <n v="52"/>
    <x v="19"/>
    <n v="34"/>
    <x v="0"/>
    <x v="8"/>
    <x v="0"/>
  </r>
  <r>
    <n v="79788"/>
    <n v="49265132"/>
    <s v="8933111"/>
    <s v=""/>
    <s v=""/>
    <s v="Cristina"/>
    <s v="Grueso Jiménez De Los Galanes"/>
    <x v="0"/>
    <d v="1976-04-12T00:00:00"/>
    <s v="cgrueso11@gmail.com"/>
    <s v="Calle Del Alcalde Manuel Gómez Casado 21, Portal 4, 1C"/>
    <x v="0"/>
    <s v="Leganés"/>
    <s v=""/>
    <n v="649034180"/>
    <s v="ES6801826167910208505907"/>
    <s v="BBVAESMMXXX"/>
    <s v=""/>
    <s v="No"/>
    <x v="34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23"/>
    <n v="1"/>
    <x v="1"/>
    <x v="0"/>
    <x v="2"/>
  </r>
  <r>
    <n v="79788"/>
    <n v="45987984"/>
    <s v="53458560"/>
    <s v=""/>
    <s v=""/>
    <s v="Cristina"/>
    <s v="Herraiz López"/>
    <x v="0"/>
    <d v="1991-01-15T00:00:00"/>
    <s v="crisherraizl@gmail.com"/>
    <s v="Calle Manuel Bartolomé Cossío"/>
    <x v="0"/>
    <s v="Madrid"/>
    <s v=""/>
    <n v="605786246"/>
    <s v="ES8430601025112556424121"/>
    <s v="BCOEESMM060"/>
    <s v="Cristina Herraiz Lopez"/>
    <s v="No"/>
    <x v="37"/>
    <s v=""/>
    <s v="GANAR MÚSCULO"/>
    <s v="LOCALIZACIÓN"/>
    <x v="2"/>
    <d v="2024-06-01T00:00:00"/>
    <d v="2024-12-31T00:00:00"/>
    <n v="4900"/>
    <s v="No"/>
    <n v="0"/>
    <s v="GANAR MÚSCULO"/>
    <s v="LOCALIZACIÓN"/>
    <d v="2024-12-31T00:00:00"/>
    <n v="49"/>
    <x v="5"/>
    <n v="40"/>
    <x v="1"/>
    <x v="5"/>
    <x v="5"/>
  </r>
  <r>
    <n v="79788"/>
    <n v="45988219"/>
    <s v="53454632"/>
    <s v=""/>
    <s v=""/>
    <s v="Cristina"/>
    <s v="Jiménez Alonso"/>
    <x v="0"/>
    <d v="1985-08-02T00:00:00"/>
    <s v="jimenezalonsocristina@gmail.com"/>
    <s v="Calle Juan Ponce de León 5 4º2"/>
    <x v="5"/>
    <s v="Leganés"/>
    <s v=""/>
    <n v="677426808"/>
    <s v="ES4930670160612825610823"/>
    <s v="BCOEESMM067"/>
    <s v="Cristina Jimenez Alonso"/>
    <s v="No"/>
    <x v="0"/>
    <s v=""/>
    <s v="MANTENIMIENTO"/>
    <s v="LOCALIZACIÓN"/>
    <x v="2"/>
    <d v="2022-12-01T00:00:00"/>
    <d v="2024-12-31T00:00:00"/>
    <n v="4900"/>
    <s v="No"/>
    <n v="0"/>
    <s v="MANTENIMIENTO"/>
    <s v="LOCALIZACIÓN"/>
    <d v="2024-12-31T00:00:00"/>
    <n v="49"/>
    <x v="46"/>
    <n v="25"/>
    <x v="0"/>
    <x v="0"/>
    <x v="0"/>
  </r>
  <r>
    <n v="79788"/>
    <n v="45989671"/>
    <s v="71033778"/>
    <s v=""/>
    <s v=""/>
    <s v="Cristina"/>
    <s v="López Almena"/>
    <x v="0"/>
    <d v="1989-08-28T00:00:00"/>
    <s v="cris_rubi60@hotmail.com"/>
    <s v="Calle Alcalde Pedro González González"/>
    <x v="0"/>
    <s v="Leganés"/>
    <s v=""/>
    <n v="679645764"/>
    <s v="ES3021006014231300209220"/>
    <s v="CAIXESBBXXX"/>
    <s v="Cristina Lopez Almena"/>
    <s v="No"/>
    <x v="531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8"/>
    <n v="33"/>
    <x v="3"/>
    <x v="10"/>
    <x v="0"/>
  </r>
  <r>
    <n v="79788"/>
    <n v="46888809"/>
    <s v="53908802"/>
    <s v=""/>
    <s v=""/>
    <s v="Cristina"/>
    <s v="Muñoz Lanza"/>
    <x v="0"/>
    <d v="1997-05-09T00:00:00"/>
    <s v="cristinaml@outlook.es"/>
    <s v="Calle De Navalcarnero 60"/>
    <x v="0"/>
    <s v="Leganés"/>
    <s v=""/>
    <n v="614135475"/>
    <s v="ES5821005686220100116430"/>
    <s v="CAIXESBBXXX"/>
    <s v="Cristina Muñoz Lanza"/>
    <s v="No"/>
    <x v="516"/>
    <s v=""/>
    <s v="GANAR MÚSCULO"/>
    <s v="LOCALIZACIÓN"/>
    <x v="2"/>
    <m/>
    <m/>
    <n v="5200"/>
    <s v="No,No"/>
    <n v="0"/>
    <s v="GANAR MÚSCULO"/>
    <s v="LOCALIZACIÓN"/>
    <d v="2024-12-31T00:00:00"/>
    <n v="52"/>
    <x v="16"/>
    <n v="6"/>
    <x v="0"/>
    <x v="1"/>
    <x v="2"/>
  </r>
  <r>
    <n v="79788"/>
    <n v="45987128"/>
    <s v="53424410"/>
    <s v=""/>
    <s v=""/>
    <s v="Cristina"/>
    <s v="Navarro Moraleda"/>
    <x v="0"/>
    <d v="1985-05-15T00:00:00"/>
    <s v="christ_nm_@hotmail.com"/>
    <s v="Avenida Vicente Ferrer 13 P4 5E"/>
    <x v="0"/>
    <s v="Leganés"/>
    <s v=""/>
    <n v="695341695"/>
    <s v="ES7800494481552190013702"/>
    <s v="BSCHESMMXXX"/>
    <s v="Cristina Navarro Moraleda"/>
    <s v="No"/>
    <x v="347"/>
    <s v=""/>
    <s v="GANAR MÚSCULO"/>
    <s v="AMIGOS O FAMILIA"/>
    <x v="0"/>
    <d v="2023-12-01T00:00:00"/>
    <d v="2024-12-31T00:00:00"/>
    <n v="5200"/>
    <s v="No"/>
    <n v="0"/>
    <s v="GANAR MÚSCULO"/>
    <s v="AMIGOS O FAMILIA"/>
    <d v="2024-12-31T00:00:00"/>
    <n v="52"/>
    <x v="46"/>
    <n v="13"/>
    <x v="2"/>
    <x v="0"/>
    <x v="3"/>
  </r>
  <r>
    <n v="79788"/>
    <n v="45988884"/>
    <s v="46927417"/>
    <s v=""/>
    <s v=""/>
    <s v="Cristina"/>
    <s v="Paniagua Asensio"/>
    <x v="0"/>
    <d v="1978-04-15T00:00:00"/>
    <s v="crispaniagua@hotmail.es"/>
    <s v="Calle Oporto"/>
    <x v="0"/>
    <s v="Leganés"/>
    <s v=""/>
    <n v="686053067"/>
    <s v="ES8400493156362294077094"/>
    <s v="BSCHESMMXXX"/>
    <s v="Cristina Paniagua Asensio"/>
    <s v="No"/>
    <x v="532"/>
    <s v=""/>
    <s v="GANAR MÚSCULO"/>
    <s v="AMIGOS O FAMILIA"/>
    <x v="0"/>
    <d v="2018-10-01T00:00:00"/>
    <d v="2024-12-31T00:00:00"/>
    <n v="5200"/>
    <s v="No"/>
    <n v="0"/>
    <s v="GANAR MÚSCULO"/>
    <s v="AMIGOS O FAMILIA"/>
    <d v="2024-12-31T00:00:00"/>
    <n v="52"/>
    <x v="24"/>
    <n v="75"/>
    <x v="0"/>
    <x v="9"/>
    <x v="1"/>
  </r>
  <r>
    <n v="79788"/>
    <n v="45989799"/>
    <s v="53421065"/>
    <s v=""/>
    <s v=""/>
    <s v="Cristina"/>
    <s v="Rubio Gómez"/>
    <x v="0"/>
    <d v="1981-05-11T00:00:00"/>
    <s v="crixtina_rubio@hotmail.com"/>
    <s v="Calle Paraguay 15 2F"/>
    <x v="0"/>
    <s v="Leganés"/>
    <s v=""/>
    <n v="679183829"/>
    <s v="ES9421006226631300076974"/>
    <s v="CAIXESBBXXX"/>
    <s v="Cristina Rubio Gomez"/>
    <s v="No"/>
    <x v="533"/>
    <s v=""/>
    <s v="SALUD"/>
    <s v="AMIGOS O FAMILIA"/>
    <x v="8"/>
    <d v="2024-04-01T00:00:00"/>
    <d v="2024-12-31T00:00:00"/>
    <n v="8200"/>
    <s v="No"/>
    <n v="0"/>
    <s v="SALUD"/>
    <s v="AMIGOS O FAMILIA"/>
    <d v="2024-12-31T00:00:00"/>
    <n v="82"/>
    <x v="19"/>
    <n v="9"/>
    <x v="4"/>
    <x v="10"/>
    <x v="2"/>
  </r>
  <r>
    <n v="79788"/>
    <n v="45989473"/>
    <s v="53720140"/>
    <s v=""/>
    <s v=""/>
    <s v="Cristina"/>
    <s v="Torres Sánchez"/>
    <x v="0"/>
    <d v="2000-08-22T00:00:00"/>
    <s v="cristorres22a@gmail.com"/>
    <s v="Calle De Bilbao 18 2B"/>
    <x v="0"/>
    <s v="Leganés"/>
    <s v=""/>
    <n v="665689229"/>
    <s v="ES2321006883890200104868"/>
    <s v="CAIXESBBXXX"/>
    <s v="Alejandro Torres Sanchez"/>
    <s v="No"/>
    <x v="534"/>
    <s v=""/>
    <s v="GANAR MÚSCULO"/>
    <s v="LOCALIZACIÓN"/>
    <x v="0"/>
    <d v="2019-10-01T00:00:00"/>
    <d v="2024-12-31T00:00:00"/>
    <n v="5200"/>
    <s v="No"/>
    <n v="0"/>
    <s v="GANAR MÚSCULO"/>
    <s v="LOCALIZACIÓN"/>
    <d v="2024-12-31T00:00:00"/>
    <n v="52"/>
    <x v="14"/>
    <n v="63"/>
    <x v="0"/>
    <x v="9"/>
    <x v="6"/>
  </r>
  <r>
    <n v="79788"/>
    <n v="45989597"/>
    <s v="53721812"/>
    <s v=""/>
    <s v=""/>
    <s v="Cristian Moisés"/>
    <s v="Alemán Acosta"/>
    <x v="1"/>
    <d v="1993-02-18T00:00:00"/>
    <s v="yacuzafactory@gmail.com"/>
    <s v="Calle Federica Montseny"/>
    <x v="0"/>
    <s v="Leganés"/>
    <s v=""/>
    <n v="657743913"/>
    <s v="ES5630670160603183247612"/>
    <s v="BCOEESMM067"/>
    <s v="Cristian Moises Alemán Acosta"/>
    <s v="No"/>
    <x v="535"/>
    <s v=""/>
    <s v="GANAR MÚSCULO"/>
    <s v="LOCALIZACIÓN"/>
    <x v="0"/>
    <d v="2024-06-01T00:00:00"/>
    <d v="2024-12-31T00:00:00"/>
    <n v="5200"/>
    <s v="No"/>
    <n v="0"/>
    <s v="GANAR MÚSCULO"/>
    <s v="LOCALIZACIÓN"/>
    <d v="2024-12-31T00:00:00"/>
    <n v="52"/>
    <x v="30"/>
    <n v="43"/>
    <x v="5"/>
    <x v="6"/>
    <x v="5"/>
  </r>
  <r>
    <n v="79788"/>
    <n v="48968058"/>
    <s v="50964116"/>
    <s v=""/>
    <s v=""/>
    <s v="Clemente"/>
    <s v="De Frutos García"/>
    <x v="1"/>
    <d v="1979-03-26T00:00:00"/>
    <s v="defrugar@hotmail.com"/>
    <s v="Calle De Tres Cantos 31"/>
    <x v="0"/>
    <s v="Leganés"/>
    <s v=""/>
    <n v="655764594"/>
    <s v="ES3021002550441300153829"/>
    <s v="CAIXESBBXXX"/>
    <s v=""/>
    <s v="No"/>
    <x v="9"/>
    <s v=""/>
    <s v="GANAR MÚSCULO"/>
    <s v="AMIGOS O FAMILIA"/>
    <x v="0"/>
    <d v="2024-11-01T00:00:00"/>
    <d v="2024-12-31T00:00:00"/>
    <n v="5200"/>
    <s v="No"/>
    <n v="0"/>
    <s v="GANAR MÚSCULO"/>
    <s v="AMIGOS O FAMILIA"/>
    <d v="2024-12-31T00:00:00"/>
    <n v="52"/>
    <x v="28"/>
    <n v="2"/>
    <x v="1"/>
    <x v="4"/>
    <x v="2"/>
  </r>
  <r>
    <n v="79788"/>
    <n v="49643289"/>
    <s v="54302362"/>
    <s v=""/>
    <s v=""/>
    <s v="Claudia"/>
    <s v="Alcázar Moreno"/>
    <x v="0"/>
    <d v="2005-09-04T00:00:00"/>
    <s v="claudialcazar2005@gmail.com"/>
    <s v="Avenida Del Conde De Barcelona 31, 2A"/>
    <x v="0"/>
    <s v="Leganés"/>
    <s v=""/>
    <n v="648021373"/>
    <s v="ES1502390806763709750529"/>
    <s v="EVOBESMMXXX"/>
    <s v=""/>
    <s v="No"/>
    <x v="536"/>
    <s v=""/>
    <s v="MANTENIMIENTO"/>
    <s v="AMIGOS O FAMILIA"/>
    <x v="2"/>
    <d v="2025-01-01T00:00:00"/>
    <d v="2025-01-31T00:00:00"/>
    <n v="4900"/>
    <s v="No"/>
    <n v="0"/>
    <s v="MANTENIMIENTO"/>
    <s v="AMIGOS O FAMILIA"/>
    <d v="2024-12-31T00:00:00"/>
    <n v="49"/>
    <x v="12"/>
    <n v="0"/>
    <x v="1"/>
    <x v="7"/>
    <x v="2"/>
  </r>
  <r>
    <n v="79788"/>
    <n v="45987807"/>
    <s v="54242801"/>
    <s v=""/>
    <s v=""/>
    <s v="Claudia"/>
    <s v="González Huerga"/>
    <x v="0"/>
    <d v="2001-11-03T00:00:00"/>
    <s v="claughurjc03@gmail.com"/>
    <s v="Calle Alcalde Pedro González González 19 1 2A"/>
    <x v="0"/>
    <s v="Leganés"/>
    <s v=""/>
    <n v="640277949"/>
    <s v="ES1114650100991750561641"/>
    <s v="INGDESMMXXX"/>
    <s v="Claudia Gonzalez Huerga"/>
    <s v="No"/>
    <x v="537"/>
    <s v=""/>
    <s v="GANAR MÚSCULO"/>
    <s v="AMIGOS O FAMILIA"/>
    <x v="0"/>
    <d v="2023-12-01T00:00:00"/>
    <d v="2024-12-31T00:00:00"/>
    <n v="5200"/>
    <s v="No"/>
    <n v="0"/>
    <s v="GANAR MÚSCULO"/>
    <s v="AMIGOS O FAMILIA"/>
    <d v="2024-12-31T00:00:00"/>
    <n v="52"/>
    <x v="7"/>
    <n v="13"/>
    <x v="3"/>
    <x v="0"/>
    <x v="3"/>
  </r>
  <r>
    <n v="79788"/>
    <n v="45987097"/>
    <s v="54243250"/>
    <s v=""/>
    <s v=""/>
    <s v="Claudia"/>
    <s v="Iglesias López"/>
    <x v="0"/>
    <d v="2005-04-06T00:00:00"/>
    <s v="claudiaa615@yahoo.com"/>
    <s v="Calle Alcalde Pedro González González 11"/>
    <x v="0"/>
    <s v="Leganés"/>
    <s v=""/>
    <n v="646621856"/>
    <s v="ES5401826167910208500339"/>
    <s v="BBVAESMMXXX"/>
    <s v="Miriam López Gómez De Zamora"/>
    <s v="No"/>
    <x v="538"/>
    <s v=""/>
    <s v="MANTENIMIENTO"/>
    <s v="LOCALIZACIÓN"/>
    <x v="0"/>
    <d v="2018-07-01T00:00:00"/>
    <d v="2024-12-31T00:00:00"/>
    <n v="5200"/>
    <s v="No"/>
    <n v="0"/>
    <s v="MANTENIMIENTO"/>
    <s v="LOCALIZACIÓN"/>
    <d v="2024-12-31T00:00:00"/>
    <n v="52"/>
    <x v="12"/>
    <n v="78"/>
    <x v="0"/>
    <x v="1"/>
    <x v="1"/>
  </r>
  <r>
    <n v="79788"/>
    <n v="45987488"/>
    <s v="521288511"/>
    <s v=""/>
    <s v=""/>
    <s v="Claudia"/>
    <s v="Lara Caballero"/>
    <x v="0"/>
    <d v="2005-02-16T00:00:00"/>
    <s v="claudialaracab@gmail.com"/>
    <s v="Calle Miraflores de la Sierra 25"/>
    <x v="0"/>
    <s v="Leganés"/>
    <s v=""/>
    <n v="683644785"/>
    <s v="ES3000496527622395082346"/>
    <s v="BSCHESMMXXX"/>
    <s v="Antonio Jesus Lara Moreno"/>
    <s v="No"/>
    <x v="6"/>
    <s v=""/>
    <s v="PERDER PESO"/>
    <s v="AMIGOS O FAMILIA"/>
    <x v="0"/>
    <d v="2022-11-01T00:00:00"/>
    <d v="2024-12-31T00:00:00"/>
    <n v="5200"/>
    <s v="No"/>
    <n v="0"/>
    <s v="PERDER PESO"/>
    <s v="AMIGOS O FAMILIA"/>
    <d v="2024-12-31T00:00:00"/>
    <n v="52"/>
    <x v="12"/>
    <n v="26"/>
    <x v="3"/>
    <x v="4"/>
    <x v="0"/>
  </r>
  <r>
    <n v="79788"/>
    <n v="45989792"/>
    <s v="54243142"/>
    <s v=""/>
    <s v=""/>
    <s v="Clara"/>
    <s v="González Soto"/>
    <x v="0"/>
    <d v="2008-04-08T00:00:00"/>
    <s v="clara.gonzalezsoto700@gmail.com"/>
    <s v="Calle Alcalde Pedro González González 17 C 1E"/>
    <x v="0"/>
    <s v="Leganés"/>
    <s v=""/>
    <n v="681074257"/>
    <s v="ES2221006826801300051414"/>
    <s v="CAIXESBBXXX"/>
    <s v="Clara Gonzalez Soto"/>
    <s v="No"/>
    <x v="300"/>
    <s v=""/>
    <s v="GANAR MÚSCULO"/>
    <s v="AMIGOS O FAMILIA"/>
    <x v="2"/>
    <d v="2024-03-01T00:00:00"/>
    <d v="2024-12-31T00:00:00"/>
    <n v="4900"/>
    <s v="No"/>
    <n v="0"/>
    <s v="GANAR MÚSCULO"/>
    <s v="AMIGOS O FAMILIA"/>
    <d v="2024-12-31T00:00:00"/>
    <n v="49"/>
    <x v="17"/>
    <n v="10"/>
    <x v="0"/>
    <x v="8"/>
    <x v="2"/>
  </r>
  <r>
    <n v="79788"/>
    <n v="47062287"/>
    <s v="2291055"/>
    <s v=""/>
    <s v=""/>
    <s v="Christian Luis"/>
    <s v="Hernández Rubio"/>
    <x v="1"/>
    <d v="1987-06-22T00:00:00"/>
    <s v="christian.heru.3029@gmail.com"/>
    <s v="Calle Del Alcalde Pedro González González 18"/>
    <x v="0"/>
    <s v="Leganés"/>
    <s v=""/>
    <n v="683131560"/>
    <s v="ES1601821836910201599228"/>
    <s v=""/>
    <s v="Christian Luis Hernández Rubio"/>
    <s v="No"/>
    <x v="539"/>
    <s v=""/>
    <s v="GANAR MÚSCULO"/>
    <s v="LOCALIZACIÓN"/>
    <x v="0"/>
    <d v="2024-07-01T00:00:00"/>
    <d v="2024-12-31T00:00:00"/>
    <n v="5200"/>
    <s v="No"/>
    <n v="0"/>
    <s v="GANAR MÚSCULO"/>
    <s v="LOCALIZACIÓN"/>
    <d v="2024-12-31T00:00:00"/>
    <n v="52"/>
    <x v="45"/>
    <n v="6"/>
    <x v="3"/>
    <x v="1"/>
    <x v="2"/>
  </r>
  <r>
    <n v="79788"/>
    <n v="45989057"/>
    <s v="53546212"/>
    <s v=""/>
    <s v=""/>
    <s v="Christian"/>
    <s v="Arias Fresno"/>
    <x v="1"/>
    <d v="1981-11-18T00:00:00"/>
    <s v="cobra-2001@hotmail.com"/>
    <s v="Calle Alcalde Manuel Gómez Casado"/>
    <x v="0"/>
    <s v="Leganés"/>
    <s v=""/>
    <n v="654524745"/>
    <s v="ES3820381751516000422152"/>
    <s v="CAHMESMMXXX"/>
    <s v="Christian Arias Fresno"/>
    <s v="No"/>
    <x v="195"/>
    <s v=""/>
    <s v="GANAR MÚSCULO"/>
    <s v="LOCALIZACIÓN"/>
    <x v="2"/>
    <d v="2019-10-01T00:00:00"/>
    <d v="2024-12-31T00:00:00"/>
    <n v="4900"/>
    <s v="No"/>
    <n v="0"/>
    <s v="GANAR MÚSCULO"/>
    <s v="LOCALIZACIÓN"/>
    <d v="2024-12-31T00:00:00"/>
    <n v="49"/>
    <x v="19"/>
    <n v="63"/>
    <x v="3"/>
    <x v="9"/>
    <x v="6"/>
  </r>
  <r>
    <n v="79788"/>
    <n v="45989810"/>
    <s v="50371996"/>
    <s v=""/>
    <s v=""/>
    <s v="César"/>
    <s v="Aguirre Sánchez"/>
    <x v="1"/>
    <d v="2004-08-25T00:00:00"/>
    <s v="c.aguirresanchez8@gmail.com"/>
    <s v="Avenida de los Rosales 56 5C"/>
    <x v="44"/>
    <s v="Móstoles"/>
    <s v=""/>
    <n v="647238338"/>
    <s v="ES2414650350281750319392"/>
    <s v="INGDESMMXXX"/>
    <s v="Cesar Aguirre Sanchez"/>
    <s v="No"/>
    <x v="533"/>
    <s v=""/>
    <s v="GANAR MÚSCULO"/>
    <s v="AMIGOS O FAMILIA"/>
    <x v="0"/>
    <d v="2024-04-01T00:00:00"/>
    <d v="2024-12-31T00:00:00"/>
    <n v="5200"/>
    <s v="No"/>
    <n v="0"/>
    <s v="GANAR MÚSCULO"/>
    <s v="AMIGOS O FAMILIA"/>
    <d v="2024-12-31T00:00:00"/>
    <n v="52"/>
    <x v="10"/>
    <n v="9"/>
    <x v="4"/>
    <x v="10"/>
    <x v="2"/>
  </r>
  <r>
    <n v="79788"/>
    <n v="45989549"/>
    <s v="8030746"/>
    <s v=""/>
    <s v=""/>
    <s v="César"/>
    <s v="Camara García"/>
    <x v="1"/>
    <d v="1969-08-19T00:00:00"/>
    <s v="ccg169@hotmail.com"/>
    <s v="Calle Alcalde Pedro González González 2 Portal 6 1ºd"/>
    <x v="0"/>
    <s v="Leganés"/>
    <s v=""/>
    <n v="617554547"/>
    <s v="ES6700491977862810005314"/>
    <s v="BSCHESMMXXX"/>
    <s v="Cesar Camara Garcia"/>
    <s v="No"/>
    <x v="15"/>
    <s v=""/>
    <s v="MANTENIMIENTO"/>
    <s v="LOCALIZACIÓN"/>
    <x v="0"/>
    <d v="2018-10-01T00:00:00"/>
    <d v="2024-12-31T00:00:00"/>
    <n v="5200"/>
    <s v="No"/>
    <n v="0"/>
    <s v="MANTENIMIENTO"/>
    <s v="LOCALIZACIÓN"/>
    <d v="2024-12-31T00:00:00"/>
    <n v="52"/>
    <x v="44"/>
    <n v="74"/>
    <x v="1"/>
    <x v="4"/>
    <x v="1"/>
  </r>
  <r>
    <n v="79788"/>
    <n v="48810101"/>
    <s v="47042253"/>
    <s v=""/>
    <s v=""/>
    <s v="César"/>
    <s v="Domingo García"/>
    <x v="1"/>
    <d v="1978-10-23T00:00:00"/>
    <s v="cesardg663@gmail.com"/>
    <s v="Calle De Aranjuez 31"/>
    <x v="0"/>
    <s v="Leganés"/>
    <s v=""/>
    <n v="616565656"/>
    <s v="ES9500490566192110550533"/>
    <s v="BSCHESMMXXX"/>
    <s v=""/>
    <s v="No"/>
    <x v="540"/>
    <s v=""/>
    <s v="GANAR MÚSCULO"/>
    <s v="AMIGOS O FAMILIA"/>
    <x v="0"/>
    <d v="2024-11-01T00:00:00"/>
    <d v="2024-12-31T00:00:00"/>
    <n v="5200"/>
    <s v="No"/>
    <n v="0"/>
    <s v="GANAR MÚSCULO"/>
    <s v="AMIGOS O FAMILIA"/>
    <d v="2024-12-31T00:00:00"/>
    <n v="52"/>
    <x v="24"/>
    <n v="2"/>
    <x v="3"/>
    <x v="4"/>
    <x v="2"/>
  </r>
  <r>
    <n v="79788"/>
    <n v="45988476"/>
    <s v="53416239"/>
    <s v=""/>
    <s v=""/>
    <s v="César"/>
    <s v="Guijarro Morales"/>
    <x v="1"/>
    <d v="1977-10-13T00:00:00"/>
    <s v="cesargm77@hotmail.com"/>
    <s v="Calle Alcalde Saturnino del Yerro Alonso"/>
    <x v="0"/>
    <s v="Leganés"/>
    <s v=""/>
    <n v="619858864"/>
    <s v="ES5014650350281716205382"/>
    <s v="INGDESMMXXX"/>
    <s v="Cesar Guijarro Morales"/>
    <s v="No"/>
    <x v="541"/>
    <s v=""/>
    <s v=""/>
    <s v=""/>
    <x v="0"/>
    <d v="2020-09-01T00:00:00"/>
    <d v="2024-12-31T00:00:00"/>
    <n v="5200"/>
    <s v="No"/>
    <n v="0"/>
    <s v="DESCONOCIDA"/>
    <s v="DESCONOCIDA"/>
    <d v="2024-12-31T00:00:00"/>
    <n v="52"/>
    <x v="13"/>
    <n v="52"/>
    <x v="1"/>
    <x v="5"/>
    <x v="4"/>
  </r>
  <r>
    <n v="79788"/>
    <n v="45988642"/>
    <s v="8042050"/>
    <s v=""/>
    <s v=""/>
    <s v="César"/>
    <s v="Minguela Medina"/>
    <x v="1"/>
    <d v="1976-12-27T00:00:00"/>
    <s v="cminguela120@gmail.com"/>
    <s v="Calle Alcalde Pedro González González"/>
    <x v="0"/>
    <s v="Leganés"/>
    <s v=""/>
    <n v="630978917"/>
    <s v="ES3314650100931711274987"/>
    <s v="INGDESMMXXX"/>
    <s v="Cesar Minguela Medina"/>
    <s v="No"/>
    <x v="260"/>
    <s v=""/>
    <s v="MANTENIMIENTO"/>
    <s v="LOCALIZACIÓN"/>
    <x v="0"/>
    <d v="2020-01-01T00:00:00"/>
    <d v="2024-12-31T00:00:00"/>
    <n v="5200"/>
    <s v="No"/>
    <n v="0"/>
    <s v="MANTENIMIENTO"/>
    <s v="LOCALIZACIÓN"/>
    <d v="2024-12-31T00:00:00"/>
    <n v="52"/>
    <x v="13"/>
    <n v="60"/>
    <x v="3"/>
    <x v="7"/>
    <x v="6"/>
  </r>
  <r>
    <n v="79788"/>
    <n v="48168307"/>
    <s v="49843019"/>
    <s v=""/>
    <s v=""/>
    <s v="César"/>
    <s v="Pérez Zapata"/>
    <x v="1"/>
    <d v="2009-12-04T00:00:00"/>
    <s v="indycesar09@gmail.com"/>
    <s v="Calle Del Alcalde Pedro González González 14B , 2B"/>
    <x v="0"/>
    <s v="Leganés"/>
    <s v=""/>
    <n v="665195241"/>
    <s v="ES4301825322230207603279"/>
    <s v=""/>
    <s v=""/>
    <s v="No"/>
    <x v="526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53"/>
    <n v="3"/>
    <x v="3"/>
    <x v="9"/>
    <x v="2"/>
  </r>
  <r>
    <n v="79788"/>
    <n v="48057032"/>
    <s v="8926523"/>
    <s v=""/>
    <s v=""/>
    <s v="César"/>
    <s v="Petisco Lorenzo"/>
    <x v="1"/>
    <d v="1973-06-22T00:00:00"/>
    <s v="cpetisco@gmail.com"/>
    <s v="Calle De Rascafría 5"/>
    <x v="0"/>
    <s v="Leganés"/>
    <s v=""/>
    <n v="615616457"/>
    <s v="ES1421001791320200140196"/>
    <s v="CAIXESBBXXX"/>
    <s v="César Petisco Lorenzo"/>
    <s v="No"/>
    <x v="459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1"/>
    <n v="3"/>
    <x v="3"/>
    <x v="9"/>
    <x v="2"/>
  </r>
  <r>
    <n v="79788"/>
    <n v="46760899"/>
    <s v="50545860"/>
    <s v=""/>
    <s v=""/>
    <s v="César"/>
    <s v="Silleras Martínez"/>
    <x v="1"/>
    <d v="1988-09-13T00:00:00"/>
    <s v="cesarsilleras@gmail.com"/>
    <s v="Calle Del Alcalde Pedro González González 6"/>
    <x v="0"/>
    <s v="Leganés"/>
    <s v=""/>
    <n v="645120131"/>
    <s v="ES6101280061110100039406"/>
    <s v="BKBKESMMXXX"/>
    <s v="César Silleras Martínez"/>
    <s v="No"/>
    <x v="10"/>
    <s v=""/>
    <s v="SALUD"/>
    <s v="LOCALIZACIÓN"/>
    <x v="0"/>
    <d v="2024-06-01T00:00:00"/>
    <d v="2024-12-31T00:00:00"/>
    <n v="5200"/>
    <s v="No"/>
    <n v="0"/>
    <s v="SALUD"/>
    <s v="LOCALIZACIÓN"/>
    <d v="2024-12-31T00:00:00"/>
    <n v="52"/>
    <x v="31"/>
    <n v="7"/>
    <x v="0"/>
    <x v="6"/>
    <x v="2"/>
  </r>
  <r>
    <n v="79788"/>
    <n v="45988003"/>
    <s v="53901869"/>
    <s v=""/>
    <s v=""/>
    <s v="Celia"/>
    <s v="Esteban Sánchez"/>
    <x v="0"/>
    <d v="2000-12-15T00:00:00"/>
    <s v="celiaestebansanchez@gmail.com"/>
    <s v="Calle Alcalde Pedro González González"/>
    <x v="0"/>
    <s v="Leganés"/>
    <s v=""/>
    <n v="696406838"/>
    <s v="ES1821003581281300150324"/>
    <s v="CAIXESBBXXX"/>
    <s v="Celia Esteban Sanchez"/>
    <s v="No"/>
    <x v="117"/>
    <s v=""/>
    <s v="PERDER PESO"/>
    <s v="AMIGOS O FAMILIA"/>
    <x v="0"/>
    <d v="2022-03-01T00:00:00"/>
    <d v="2024-12-31T00:00:00"/>
    <n v="5200"/>
    <s v="No"/>
    <n v="0"/>
    <s v="PERDER PESO"/>
    <s v="AMIGOS O FAMILIA"/>
    <d v="2024-12-31T00:00:00"/>
    <n v="52"/>
    <x v="7"/>
    <n v="34"/>
    <x v="1"/>
    <x v="8"/>
    <x v="0"/>
  </r>
  <r>
    <n v="79788"/>
    <n v="45988032"/>
    <s v="7523104"/>
    <s v=""/>
    <s v=""/>
    <s v="Celia"/>
    <s v="Jiménez Díaz"/>
    <x v="0"/>
    <d v="1966-10-11T00:00:00"/>
    <s v="celia.jimenez1@educa.madrid.org"/>
    <s v="Calle Torrelodones 40"/>
    <x v="0"/>
    <s v="Leganés"/>
    <s v=""/>
    <n v="615233259"/>
    <s v="ES6301822786330201285616"/>
    <s v="BBVAESMMXXX"/>
    <s v="Celia Jimenez Diaz"/>
    <s v="No"/>
    <x v="542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48"/>
    <n v="76"/>
    <x v="3"/>
    <x v="5"/>
    <x v="1"/>
  </r>
  <r>
    <n v="79788"/>
    <n v="45988029"/>
    <s v="50337856"/>
    <s v=""/>
    <s v=""/>
    <s v="Celia"/>
    <s v="Mendoza Muñoz"/>
    <x v="0"/>
    <d v="2002-04-08T00:00:00"/>
    <s v="celiamendozamunoz@gmail.com"/>
    <s v="Calle Villaviciosa de Odón"/>
    <x v="0"/>
    <s v="Leganés"/>
    <s v=""/>
    <n v="601185070"/>
    <s v="ES3700730100570631463632"/>
    <s v="OPENESMMXXX"/>
    <s v="Celia Mendoza Muñoz"/>
    <s v="No"/>
    <x v="543"/>
    <s v=""/>
    <s v="GANAR MÚSCULO"/>
    <s v="LOCALIZACIÓN"/>
    <x v="2"/>
    <d v="2021-04-01T00:00:00"/>
    <d v="2024-12-31T00:00:00"/>
    <n v="4900"/>
    <s v="No"/>
    <n v="0"/>
    <s v="GANAR MÚSCULO"/>
    <s v="LOCALIZACIÓN"/>
    <d v="2024-12-31T00:00:00"/>
    <n v="49"/>
    <x v="27"/>
    <n v="45"/>
    <x v="4"/>
    <x v="10"/>
    <x v="5"/>
  </r>
  <r>
    <n v="79788"/>
    <n v="45988293"/>
    <s v="53424661"/>
    <s v=""/>
    <s v=""/>
    <s v="Cecilia"/>
    <s v="García López"/>
    <x v="0"/>
    <d v="1981-07-13T00:00:00"/>
    <s v="garcialopezcecilia@yahoo.es"/>
    <s v="Calle Alcalde Saturnino del Yerro Alonso 46 3-2ºd"/>
    <x v="0"/>
    <s v="Leganés"/>
    <s v=""/>
    <n v="606332760"/>
    <s v="ES1421006826831300153455"/>
    <s v="CAIXESBBXXX"/>
    <s v="Cecilia Garcia Lopez"/>
    <s v="No"/>
    <x v="357"/>
    <s v=""/>
    <s v="GANAR MÚSCULO"/>
    <s v="LOCALIZACIÓN"/>
    <x v="2"/>
    <d v="2018-12-01T00:00:00"/>
    <d v="2024-12-31T00:00:00"/>
    <n v="4900"/>
    <s v="No"/>
    <n v="0"/>
    <s v="GANAR MÚSCULO"/>
    <s v="LOCALIZACIÓN"/>
    <d v="2024-12-31T00:00:00"/>
    <n v="49"/>
    <x v="19"/>
    <n v="72"/>
    <x v="5"/>
    <x v="7"/>
    <x v="1"/>
  </r>
  <r>
    <n v="79788"/>
    <n v="48405382"/>
    <s v="54405721"/>
    <s v=""/>
    <s v=""/>
    <s v="Cayetana"/>
    <s v="Zarraute Tejero"/>
    <x v="0"/>
    <d v="2008-11-04T00:00:00"/>
    <s v="cayetanazarra@gmail.com"/>
    <s v="Calle De Mejorada Del Campo 52"/>
    <x v="0"/>
    <s v="Leganés"/>
    <s v=""/>
    <n v="676017824"/>
    <s v="ES8400301095710001246271"/>
    <s v="ESPCESMMXXX"/>
    <s v=""/>
    <s v="No"/>
    <x v="121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17"/>
    <n v="3"/>
    <x v="1"/>
    <x v="9"/>
    <x v="2"/>
  </r>
  <r>
    <n v="79788"/>
    <n v="46782518"/>
    <s v="53716024"/>
    <s v=""/>
    <s v=""/>
    <s v="Carolina"/>
    <s v="Alamán Jaramillo"/>
    <x v="0"/>
    <d v="1991-07-01T00:00:00"/>
    <s v="karol_297@hotmail.com"/>
    <s v="Calle De Los Monegros 34"/>
    <x v="8"/>
    <s v="Leganés"/>
    <s v=""/>
    <n v="656708085"/>
    <s v="ES4001829465670207116704"/>
    <s v="BBVAESMMXXX"/>
    <s v="Carolina Alaman Jaramillo"/>
    <s v="No"/>
    <x v="148"/>
    <s v=""/>
    <s v="GANAR MÚSCULO"/>
    <s v="BÚSQUEDA POR INTERNET"/>
    <x v="5"/>
    <d v="2024-06-01T00:00:00"/>
    <d v="2024-12-31T00:00:00"/>
    <n v="7900"/>
    <s v="No"/>
    <n v="0"/>
    <s v="GANAR MÚSCULO"/>
    <s v="BÚSQUEDA POR INTERNET"/>
    <d v="2024-12-31T00:00:00"/>
    <n v="79"/>
    <x v="5"/>
    <n v="8"/>
    <x v="1"/>
    <x v="3"/>
    <x v="2"/>
  </r>
  <r>
    <n v="79788"/>
    <n v="45987975"/>
    <s v="572505"/>
    <s v=""/>
    <s v=""/>
    <s v="Carolina"/>
    <s v="Aldana Garzón"/>
    <x v="2"/>
    <d v="1988-06-01T00:00:00"/>
    <s v="aldanacarolina455@gmail.com"/>
    <s v="Calle Bolivia 66"/>
    <x v="0"/>
    <s v="Leganés"/>
    <s v=""/>
    <n v="666690222"/>
    <s v="ES5301824904700202839111"/>
    <s v="BBVAESMMXXX"/>
    <s v="Carolina Aldana Garzon"/>
    <s v="No"/>
    <x v="443"/>
    <s v=""/>
    <s v=""/>
    <s v=""/>
    <x v="0"/>
    <d v="2023-10-01T00:00:00"/>
    <d v="2024-12-31T00:00:00"/>
    <n v="5200"/>
    <s v="No"/>
    <n v="0"/>
    <s v="DESCONOCIDA"/>
    <s v="DESCONOCIDA"/>
    <d v="2024-12-31T00:00:00"/>
    <n v="52"/>
    <x v="31"/>
    <n v="15"/>
    <x v="4"/>
    <x v="9"/>
    <x v="3"/>
  </r>
  <r>
    <n v="79788"/>
    <n v="45988674"/>
    <s v="47490422"/>
    <s v=""/>
    <s v=""/>
    <s v="Carolina"/>
    <s v="Fernández Ureña"/>
    <x v="0"/>
    <d v="1981-02-08T00:00:00"/>
    <s v="carolina.uf1981@gmail.com"/>
    <s v="Calle Alcalde José María Durán y Pelayo 6"/>
    <x v="0"/>
    <s v="Leganés"/>
    <s v=""/>
    <n v="620413231"/>
    <s v="ES0402390806780012641122"/>
    <s v="EVOBESMMXXX"/>
    <s v="Carolina Fernandez Ureña"/>
    <s v="No"/>
    <x v="368"/>
    <s v=""/>
    <s v=""/>
    <s v=""/>
    <x v="0"/>
    <d v="2023-12-01T00:00:00"/>
    <d v="2024-12-31T00:00:00"/>
    <n v="5200"/>
    <s v="No"/>
    <n v="0"/>
    <s v="DESCONOCIDA"/>
    <s v="DESCONOCIDA"/>
    <d v="2024-12-31T00:00:00"/>
    <n v="52"/>
    <x v="19"/>
    <n v="13"/>
    <x v="2"/>
    <x v="0"/>
    <x v="3"/>
  </r>
  <r>
    <n v="79788"/>
    <n v="46760839"/>
    <s v="31890799"/>
    <s v=""/>
    <s v=""/>
    <s v="Carolina"/>
    <s v="Lopera Córdoba"/>
    <x v="0"/>
    <d v="2001-08-27T00:00:00"/>
    <s v="carolina.lc27@icloud.com"/>
    <s v="Calle De San Antonio de Padua 15"/>
    <x v="9"/>
    <s v="Leganés"/>
    <s v=""/>
    <n v="691417487"/>
    <s v="ES0314650410711740265560"/>
    <s v="INGDESMM"/>
    <s v="Carolina Lopera Córdoba"/>
    <s v="No"/>
    <x v="372"/>
    <s v=""/>
    <s v=""/>
    <s v=""/>
    <x v="2"/>
    <d v="2024-06-01T00:00:00"/>
    <d v="2024-12-31T00:00:00"/>
    <n v="4900"/>
    <s v="No"/>
    <n v="0"/>
    <s v="DESCONOCIDA"/>
    <s v="DESCONOCIDA"/>
    <d v="2024-12-31T00:00:00"/>
    <n v="49"/>
    <x v="7"/>
    <n v="7"/>
    <x v="1"/>
    <x v="6"/>
    <x v="2"/>
  </r>
  <r>
    <n v="79788"/>
    <n v="45987437"/>
    <s v="47291142"/>
    <s v=""/>
    <s v=""/>
    <s v="Carolina"/>
    <s v="Morales Blanco"/>
    <x v="0"/>
    <d v="1995-01-18T00:00:00"/>
    <s v="caro_mora95@hotmail.com"/>
    <s v="Calle Aranjuez 8 P1 3A"/>
    <x v="0"/>
    <s v="Leganés"/>
    <s v=""/>
    <n v="663117729"/>
    <s v="ES7721006826810200049423"/>
    <s v="CAIXESBBXXX"/>
    <s v="Carolina Morales Blanco"/>
    <s v="No"/>
    <x v="140"/>
    <s v=""/>
    <s v=""/>
    <s v=""/>
    <x v="2"/>
    <d v="2023-11-01T00:00:00"/>
    <d v="2024-12-31T00:00:00"/>
    <n v="4900"/>
    <s v="No"/>
    <n v="0"/>
    <s v="DESCONOCIDA"/>
    <s v="DESCONOCIDA"/>
    <d v="2024-12-31T00:00:00"/>
    <n v="49"/>
    <x v="4"/>
    <n v="14"/>
    <x v="2"/>
    <x v="4"/>
    <x v="3"/>
  </r>
  <r>
    <n v="79788"/>
    <n v="45986941"/>
    <s v="50182760"/>
    <s v=""/>
    <s v=""/>
    <s v="Carmen Pilar"/>
    <s v="González García"/>
    <x v="0"/>
    <d v="1971-05-12T00:00:00"/>
    <s v="carmenpgg@gmail.com"/>
    <s v="Avenida María Guerrero 46"/>
    <x v="0"/>
    <s v="Leganés"/>
    <s v=""/>
    <n v="615223116"/>
    <s v="ES7114650100911700175370"/>
    <s v="INGDESMMXXX"/>
    <s v="Carmen Pilar Gonzalez Garcia"/>
    <s v="No"/>
    <x v="544"/>
    <s v=""/>
    <s v="GANAR MÚSCULO"/>
    <s v="AMIGOS O FAMILIA"/>
    <x v="2"/>
    <d v="2022-03-01T00:00:00"/>
    <d v="2024-12-31T00:00:00"/>
    <n v="4900"/>
    <s v="No"/>
    <n v="0"/>
    <s v="GANAR MÚSCULO"/>
    <s v="AMIGOS O FAMILIA"/>
    <d v="2024-12-31T00:00:00"/>
    <n v="49"/>
    <x v="2"/>
    <n v="34"/>
    <x v="1"/>
    <x v="8"/>
    <x v="0"/>
  </r>
  <r>
    <n v="79788"/>
    <n v="45989565"/>
    <s v="45745131"/>
    <s v=""/>
    <s v=""/>
    <s v="Carmen María"/>
    <s v="Clavijo Ramírez"/>
    <x v="0"/>
    <d v="1985-08-03T00:00:00"/>
    <s v="carmenclr85@hotmail.com"/>
    <s v="Calle Tres Cantos 33"/>
    <x v="0"/>
    <s v="Leganés"/>
    <s v=""/>
    <n v="647296716"/>
    <s v="ES8600810240190003007308"/>
    <s v="BSABESBBXXX"/>
    <s v="Carmen Maria Clavijo Ramirez"/>
    <s v="No"/>
    <x v="206"/>
    <s v=""/>
    <s v="GANAR MÚSCULO"/>
    <s v="BÚSQUEDA POR INTERNET"/>
    <x v="0"/>
    <d v="2024-03-01T00:00:00"/>
    <d v="2024-12-31T00:00:00"/>
    <n v="5200"/>
    <s v="No"/>
    <n v="0"/>
    <s v="GANAR MÚSCULO"/>
    <s v="BÚSQUEDA POR INTERNET"/>
    <d v="2024-12-31T00:00:00"/>
    <n v="52"/>
    <x v="46"/>
    <n v="10"/>
    <x v="1"/>
    <x v="8"/>
    <x v="2"/>
  </r>
  <r>
    <n v="79788"/>
    <n v="45987549"/>
    <s v="1177866"/>
    <s v=""/>
    <s v=""/>
    <s v="Carmen"/>
    <s v="Peiró Rico"/>
    <x v="0"/>
    <d v="1973-04-27T00:00:00"/>
    <s v="mpeirorico@gmail.com"/>
    <s v="Calle San Fernando de Henares 10 1B"/>
    <x v="0"/>
    <s v="Leganés"/>
    <s v=""/>
    <n v="666445316"/>
    <s v="ES4921006826871300141765"/>
    <s v="CAIXESBBXXX"/>
    <s v="Carmen Peiró Rico"/>
    <s v="No"/>
    <x v="328"/>
    <s v=""/>
    <s v="GANAR MÚSCULO"/>
    <s v="LOCALIZACIÓN"/>
    <x v="0"/>
    <d v="2018-10-01T00:00:00"/>
    <d v="2024-12-31T00:00:00"/>
    <n v="5200"/>
    <s v="No"/>
    <n v="0"/>
    <s v="GANAR MÚSCULO"/>
    <s v="LOCALIZACIÓN"/>
    <d v="2024-12-31T00:00:00"/>
    <n v="52"/>
    <x v="1"/>
    <n v="75"/>
    <x v="0"/>
    <x v="9"/>
    <x v="1"/>
  </r>
  <r>
    <n v="79788"/>
    <n v="47990730"/>
    <s v="53906586"/>
    <s v=""/>
    <s v=""/>
    <s v="Carmen"/>
    <s v="Sanz Martin"/>
    <x v="0"/>
    <d v="2007-06-14T00:00:00"/>
    <s v="carmensm07@gmail.com"/>
    <s v="Calle De Arganda Del Rey 31"/>
    <x v="0"/>
    <s v="Leganés"/>
    <s v=""/>
    <n v="660727378"/>
    <s v="ES0701826182010200018606"/>
    <s v="BBVAESMMXXX"/>
    <s v=""/>
    <s v="No"/>
    <x v="50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15"/>
    <n v="3"/>
    <x v="1"/>
    <x v="9"/>
    <x v="2"/>
  </r>
  <r>
    <n v="79788"/>
    <n v="48225535"/>
    <s v="49152240"/>
    <s v=""/>
    <s v=""/>
    <s v="Carlota"/>
    <s v="Jiménez Junco"/>
    <x v="0"/>
    <d v="2008-07-25T00:00:00"/>
    <s v="carlota.jimjun@gmail.com"/>
    <s v="Calle Villanueva De La Cañada 18"/>
    <x v="0"/>
    <s v="Leganés"/>
    <s v=""/>
    <n v="663301963"/>
    <s v="ES2100494239822114096912"/>
    <s v="BSCHESMMXXX"/>
    <s v=""/>
    <s v="No"/>
    <x v="86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17"/>
    <n v="3"/>
    <x v="1"/>
    <x v="9"/>
    <x v="2"/>
  </r>
  <r>
    <n v="79788"/>
    <n v="45989418"/>
    <s v="71796442"/>
    <s v=""/>
    <s v=""/>
    <s v="Carlos Fabián"/>
    <s v="Blanco Medina"/>
    <x v="1"/>
    <d v="1984-10-17T00:00:00"/>
    <s v="blancomed@gmail.com"/>
    <s v="Calle Alcalde Alfredo de Castro 21 4 2A"/>
    <x v="0"/>
    <s v="Leganés"/>
    <s v=""/>
    <n v="687655137"/>
    <s v="ES2714650100971727519683"/>
    <s v="INGDESMMXXX"/>
    <s v="Carlos Fabian Blanco Medina"/>
    <s v="No"/>
    <x v="545"/>
    <s v=""/>
    <s v="GANAR MÚSCULO"/>
    <s v="AMIGOS O FAMILIA"/>
    <x v="0"/>
    <d v="2023-08-01T00:00:00"/>
    <d v="2024-12-31T00:00:00"/>
    <n v="5200"/>
    <s v="No"/>
    <n v="0"/>
    <s v="GANAR MÚSCULO"/>
    <s v="AMIGOS O FAMILIA"/>
    <d v="2024-12-31T00:00:00"/>
    <n v="52"/>
    <x v="32"/>
    <n v="17"/>
    <x v="1"/>
    <x v="11"/>
    <x v="3"/>
  </r>
  <r>
    <n v="79788"/>
    <n v="45987974"/>
    <s v="50205842"/>
    <s v=""/>
    <s v=""/>
    <s v="Carlos"/>
    <s v="Alonso Otero"/>
    <x v="1"/>
    <d v="1989-07-13T00:00:00"/>
    <s v="carlos.plasticosalonso@gmail.com"/>
    <s v="Calle Arquímedes 4"/>
    <x v="0"/>
    <s v="Leganés"/>
    <s v=""/>
    <n v="610775150"/>
    <s v="ES4721005329160100068424"/>
    <s v="CAIXESBBXXX"/>
    <s v="Carlos Alonso Otero"/>
    <s v="No"/>
    <x v="546"/>
    <s v=""/>
    <s v="GANAR MÚSCULO"/>
    <s v="AMIGOS O FAMILIA"/>
    <x v="0"/>
    <d v="2020-11-01T00:00:00"/>
    <d v="2024-12-31T00:00:00"/>
    <n v="5200"/>
    <s v="No"/>
    <n v="0"/>
    <s v="GANAR MÚSCULO"/>
    <s v="AMIGOS O FAMILIA"/>
    <d v="2024-12-31T00:00:00"/>
    <n v="52"/>
    <x v="8"/>
    <n v="50"/>
    <x v="2"/>
    <x v="4"/>
    <x v="4"/>
  </r>
  <r>
    <n v="79788"/>
    <n v="45987291"/>
    <s v="52096999"/>
    <s v=""/>
    <s v=""/>
    <s v="Carlos"/>
    <s v="Cuevas Díaz"/>
    <x v="1"/>
    <d v="1968-03-17T00:00:00"/>
    <s v="carcuevasdiaz2@gmail.com"/>
    <s v="Calle Paracuellos del Jarama"/>
    <x v="0"/>
    <s v="Leganés"/>
    <s v=""/>
    <n v="606340197"/>
    <s v="ES6420859712120305044670"/>
    <s v="CAZRES2ZXXX"/>
    <s v="Carlos Cuevas Diaz"/>
    <s v="No"/>
    <x v="547"/>
    <s v=""/>
    <s v="SALUD"/>
    <s v="AMIGOS O FAMILIA"/>
    <x v="2"/>
    <d v="2022-03-01T00:00:00"/>
    <d v="2024-12-31T00:00:00"/>
    <n v="4900"/>
    <s v="No"/>
    <n v="0"/>
    <s v="SALUD"/>
    <s v="AMIGOS O FAMILIA"/>
    <d v="2024-12-31T00:00:00"/>
    <n v="49"/>
    <x v="36"/>
    <n v="34"/>
    <x v="4"/>
    <x v="8"/>
    <x v="0"/>
  </r>
  <r>
    <n v="79788"/>
    <n v="45989352"/>
    <s v="53040005"/>
    <s v=""/>
    <s v=""/>
    <s v="Carlos"/>
    <s v="Delgado Burgos"/>
    <x v="1"/>
    <d v="1984-12-04T00:00:00"/>
    <s v="carlosdelgado@icam.es"/>
    <s v="Calle Coslada 23 P2 3A"/>
    <x v="0"/>
    <s v="Leganés"/>
    <s v=""/>
    <n v="695047957"/>
    <s v="ES7200815204190001172828"/>
    <s v="BSABESBBXXX"/>
    <s v="Carlos Delgado Burgos"/>
    <s v="No"/>
    <x v="548"/>
    <s v=""/>
    <s v="GANAR MÚSCULO"/>
    <s v="LOCALIZACIÓN"/>
    <x v="0"/>
    <d v="2023-04-01T00:00:00"/>
    <d v="2024-12-31T00:00:00"/>
    <n v="5200"/>
    <s v="No"/>
    <n v="0"/>
    <s v="GANAR MÚSCULO"/>
    <s v="LOCALIZACIÓN"/>
    <d v="2024-12-31T00:00:00"/>
    <n v="52"/>
    <x v="32"/>
    <n v="21"/>
    <x v="2"/>
    <x v="10"/>
    <x v="3"/>
  </r>
  <r>
    <n v="79788"/>
    <n v="46915529"/>
    <s v="119093"/>
    <s v=""/>
    <s v=""/>
    <s v="Carlos"/>
    <s v="Fernández Ocaña"/>
    <x v="1"/>
    <d v="2008-05-19T00:00:00"/>
    <s v="carferoca2008@icloud.com"/>
    <s v="Calle De Boadilla Del Monte 20"/>
    <x v="0"/>
    <s v="Leganés"/>
    <s v=""/>
    <n v="637087235"/>
    <s v="ES9720859752940330274257"/>
    <s v="CAZRES2ZXXX"/>
    <s v="Antonio Ocaña Chamorro"/>
    <s v="No"/>
    <x v="549"/>
    <s v=""/>
    <s v="GANAR MÚSCULO"/>
    <s v="AMIGOS O FAMILIA"/>
    <x v="2"/>
    <d v="2024-07-01T00:00:00"/>
    <d v="2024-12-31T00:00:00"/>
    <n v="4900"/>
    <s v="No"/>
    <n v="0"/>
    <s v="GANAR MÚSCULO"/>
    <s v="AMIGOS O FAMILIA"/>
    <d v="2024-12-31T00:00:00"/>
    <n v="49"/>
    <x v="17"/>
    <n v="6"/>
    <x v="2"/>
    <x v="1"/>
    <x v="2"/>
  </r>
  <r>
    <n v="79788"/>
    <n v="45988263"/>
    <s v="49014475"/>
    <s v=""/>
    <s v=""/>
    <s v="Carlos"/>
    <s v="Gallego Domínguez"/>
    <x v="1"/>
    <d v="1984-02-28T00:00:00"/>
    <s v="carlos.gallego@prosegur.com"/>
    <s v="Calle Alcalde Saturnino del Yerro Alonso 32"/>
    <x v="0"/>
    <s v="Leganés"/>
    <s v=""/>
    <n v="636211732"/>
    <s v="ES8500494481502610017613"/>
    <s v="BSCHESMMXXX"/>
    <s v="Carlos Gallego Dominguez"/>
    <s v="No"/>
    <x v="501"/>
    <s v=""/>
    <s v="GANAR MÚSCULO"/>
    <s v="AMIGOS O FAMILIA"/>
    <x v="0"/>
    <d v="2020-09-01T00:00:00"/>
    <d v="2024-12-31T00:00:00"/>
    <n v="5200"/>
    <s v="No"/>
    <n v="0"/>
    <s v="GANAR MÚSCULO"/>
    <s v="AMIGOS O FAMILIA"/>
    <d v="2024-12-31T00:00:00"/>
    <n v="52"/>
    <x v="32"/>
    <n v="51"/>
    <x v="4"/>
    <x v="9"/>
    <x v="4"/>
  </r>
  <r>
    <n v="79788"/>
    <n v="45987073"/>
    <s v="50466366"/>
    <s v=""/>
    <s v=""/>
    <s v="Carlos"/>
    <s v="González Gómez"/>
    <x v="1"/>
    <d v="1981-04-02T00:00:00"/>
    <s v="gorgonzalez81@gmail.com"/>
    <s v="Calle Huertas 1 P11 2A"/>
    <x v="0"/>
    <s v="Leganés"/>
    <s v=""/>
    <n v="692193074"/>
    <s v="ES6600780122324010000473"/>
    <s v="BAPUES22XXX"/>
    <s v="Carlos Gonzalez Gomez"/>
    <s v="No"/>
    <x v="113"/>
    <s v=""/>
    <s v="GANAR MÚSCULO"/>
    <s v="LOCALIZACIÓN"/>
    <x v="0"/>
    <d v="2023-10-01T00:00:00"/>
    <d v="2024-12-31T00:00:00"/>
    <n v="5200"/>
    <s v="No"/>
    <n v="0"/>
    <s v="GANAR MÚSCULO"/>
    <s v="LOCALIZACIÓN"/>
    <d v="2024-12-31T00:00:00"/>
    <n v="52"/>
    <x v="19"/>
    <n v="15"/>
    <x v="4"/>
    <x v="9"/>
    <x v="3"/>
  </r>
  <r>
    <n v="79788"/>
    <n v="45989394"/>
    <s v="53035045"/>
    <s v=""/>
    <s v=""/>
    <s v="Carlos"/>
    <s v="Hernández Castro"/>
    <x v="1"/>
    <d v="1981-03-15T00:00:00"/>
    <s v="carloshdezcastro@gmail.com"/>
    <s v="Calle Alcalá de Henares 8 1A"/>
    <x v="0"/>
    <s v="Leganés"/>
    <s v=""/>
    <n v="675778516"/>
    <s v="ES8230350379313790000207"/>
    <s v="CLPEES2MXXX"/>
    <s v="Carlos Hernandez Castro"/>
    <s v="No"/>
    <x v="550"/>
    <s v=""/>
    <s v="GANAR MÚSCULO"/>
    <s v="LOCALIZACIÓN"/>
    <x v="2"/>
    <d v="2024-06-01T00:00:00"/>
    <d v="2024-12-31T00:00:00"/>
    <n v="4900"/>
    <s v="No"/>
    <n v="0"/>
    <s v="GANAR MÚSCULO"/>
    <s v="LOCALIZACIÓN"/>
    <d v="2024-12-31T00:00:00"/>
    <n v="49"/>
    <x v="19"/>
    <n v="11"/>
    <x v="3"/>
    <x v="2"/>
    <x v="2"/>
  </r>
  <r>
    <n v="79788"/>
    <n v="45988448"/>
    <s v="2283949"/>
    <s v=""/>
    <s v=""/>
    <s v="Carlos"/>
    <s v="Mejías Faura"/>
    <x v="1"/>
    <d v="1984-09-13T00:00:00"/>
    <s v="carlos_4mejias@hotmail.com"/>
    <s v="Calle Zaragoza 3 P01 0001"/>
    <x v="0"/>
    <s v="Leganés"/>
    <s v=""/>
    <n v="677608271"/>
    <s v="ES3201821294140206348766"/>
    <s v="BBVAESMMXXX"/>
    <s v="Carlos Mejías Faura"/>
    <s v="No"/>
    <x v="221"/>
    <s v=""/>
    <s v="GANAR MÚSCULO"/>
    <s v="LOCALIZACIÓN"/>
    <x v="0"/>
    <d v="2022-11-01T00:00:00"/>
    <d v="2024-12-31T00:00:00"/>
    <n v="5200"/>
    <s v="No"/>
    <n v="0"/>
    <s v="GANAR MÚSCULO"/>
    <s v="LOCALIZACIÓN"/>
    <d v="2024-12-31T00:00:00"/>
    <n v="52"/>
    <x v="32"/>
    <n v="26"/>
    <x v="1"/>
    <x v="4"/>
    <x v="0"/>
  </r>
  <r>
    <n v="79788"/>
    <n v="45989837"/>
    <s v="53903230"/>
    <s v=""/>
    <s v=""/>
    <s v="Carlos"/>
    <s v="Peñalver Muñoz"/>
    <x v="1"/>
    <d v="1997-02-03T00:00:00"/>
    <s v="carlospm97lateral@gmail.com"/>
    <s v="Calle De Navalcarnero 52"/>
    <x v="0"/>
    <s v="Leganés"/>
    <s v=""/>
    <n v="689482068"/>
    <s v="ES2200301539130045439271"/>
    <s v="ESPCESMMXXX"/>
    <s v="Carlos Peñalver Muñoz"/>
    <s v="No"/>
    <x v="380"/>
    <s v=""/>
    <s v="GANAR MÚSCULO"/>
    <s v="LOCALIZACIÓN"/>
    <x v="2"/>
    <d v="2022-06-01T00:00:00"/>
    <d v="2024-12-31T00:00:00"/>
    <n v="4900"/>
    <s v="No"/>
    <n v="0"/>
    <s v="GANAR MÚSCULO"/>
    <s v="LOCALIZACIÓN"/>
    <d v="2024-12-31T00:00:00"/>
    <n v="49"/>
    <x v="16"/>
    <n v="31"/>
    <x v="1"/>
    <x v="6"/>
    <x v="0"/>
  </r>
  <r>
    <n v="79788"/>
    <n v="45988136"/>
    <s v="54035481"/>
    <s v=""/>
    <s v=""/>
    <s v="Carlos"/>
    <s v="Ramos Moya"/>
    <x v="1"/>
    <d v="2005-09-08T00:00:00"/>
    <s v="cramos05antanes@gmail.com"/>
    <s v="Calle Coslada 11 1D"/>
    <x v="0"/>
    <s v="Leganés"/>
    <s v=""/>
    <n v="666648579"/>
    <s v="ES9001826167950208506382"/>
    <s v="BBVAESMMXXX"/>
    <s v="Carlos Ramos Moya"/>
    <s v="No"/>
    <x v="137"/>
    <s v=""/>
    <s v="GANAR MÚSCULO"/>
    <s v="LOCALIZACIÓN"/>
    <x v="2"/>
    <d v="2024-12-01T00:00:00"/>
    <d v="2024-12-31T00:00:00"/>
    <n v="4900"/>
    <s v="No"/>
    <n v="0"/>
    <s v="GANAR MÚSCULO"/>
    <s v="LOCALIZACIÓN"/>
    <d v="2024-12-31T00:00:00"/>
    <n v="49"/>
    <x v="12"/>
    <n v="10"/>
    <x v="2"/>
    <x v="8"/>
    <x v="2"/>
  </r>
  <r>
    <n v="79788"/>
    <n v="45987244"/>
    <s v="54302916"/>
    <s v=""/>
    <s v=""/>
    <s v="Carlos"/>
    <s v="San Melitón Cuevas"/>
    <x v="1"/>
    <d v="2006-02-21T00:00:00"/>
    <s v="carlos.meliton11@gmail.com"/>
    <s v="Calle Rivas Vaciamadrid"/>
    <x v="0"/>
    <s v="Leganés"/>
    <s v=""/>
    <n v="644791964"/>
    <s v="ES4621006826811300301775"/>
    <s v="CAIXESBBXXX"/>
    <s v="Jesus Carlos San Meliton Sanz"/>
    <s v="No"/>
    <x v="315"/>
    <s v=""/>
    <s v="GANAR MÚSCULO"/>
    <s v="LOCALIZACIÓN"/>
    <x v="2"/>
    <d v="2024-06-01T00:00:00"/>
    <d v="2024-12-31T00:00:00"/>
    <n v="4900"/>
    <s v="No"/>
    <n v="0"/>
    <s v="GANAR MÚSCULO"/>
    <s v="LOCALIZACIÓN"/>
    <d v="2024-12-31T00:00:00"/>
    <n v="49"/>
    <x v="21"/>
    <n v="27"/>
    <x v="4"/>
    <x v="9"/>
    <x v="0"/>
  </r>
  <r>
    <n v="79788"/>
    <n v="45987586"/>
    <s v="54243476"/>
    <s v=""/>
    <s v=""/>
    <s v="Carlos"/>
    <s v="Santos Resino"/>
    <x v="1"/>
    <d v="2006-05-08T00:00:00"/>
    <s v="nuria_24@hotmail.com"/>
    <s v="Calle Alcalde Manuel Gómez Casado 21 P2. 2D"/>
    <x v="0"/>
    <s v="Leganés"/>
    <s v=""/>
    <n v="687747485"/>
    <s v="ES4601280044990100057554"/>
    <s v="BKBKESMMXXX"/>
    <s v="Carlos Santos Resino"/>
    <s v="No"/>
    <x v="551"/>
    <s v=""/>
    <s v="GANAR MÚSCULO"/>
    <s v="AMIGOS O FAMILIA"/>
    <x v="0"/>
    <d v="2024-02-01T00:00:00"/>
    <d v="2024-12-31T00:00:00"/>
    <n v="5200"/>
    <s v="No"/>
    <n v="0"/>
    <s v="GANAR MÚSCULO"/>
    <s v="AMIGOS O FAMILIA"/>
    <d v="2024-12-31T00:00:00"/>
    <n v="52"/>
    <x v="21"/>
    <n v="11"/>
    <x v="0"/>
    <x v="2"/>
    <x v="2"/>
  </r>
  <r>
    <n v="79788"/>
    <n v="45987897"/>
    <s v="53903044"/>
    <s v=""/>
    <s v=""/>
    <s v="Carlos"/>
    <s v="Sobrino Muñoz"/>
    <x v="1"/>
    <d v="1998-11-14T00:00:00"/>
    <s v="c.sobrinom@gmail.com"/>
    <s v="Calle Manzanares El Real 10"/>
    <x v="0"/>
    <s v="Leganés"/>
    <s v=""/>
    <n v="648272522"/>
    <s v="ES1600490801412690395039"/>
    <s v="BSCHESMMXXX"/>
    <s v="Carlos Sobrino Muñoz"/>
    <s v="No"/>
    <x v="552"/>
    <s v=""/>
    <s v="SALUD"/>
    <s v="LOCALIZACIÓN"/>
    <x v="2"/>
    <d v="2023-02-01T00:00:00"/>
    <d v="2024-12-31T00:00:00"/>
    <n v="4900"/>
    <s v="No"/>
    <n v="0"/>
    <s v="SALUD"/>
    <s v="LOCALIZACIÓN"/>
    <d v="2024-12-31T00:00:00"/>
    <n v="49"/>
    <x v="20"/>
    <n v="23"/>
    <x v="1"/>
    <x v="2"/>
    <x v="3"/>
  </r>
  <r>
    <n v="79788"/>
    <n v="48414356"/>
    <s v="50336430"/>
    <s v=""/>
    <s v=""/>
    <s v="Carlos"/>
    <s v="Vidal González"/>
    <x v="1"/>
    <d v="2006-09-28T00:00:00"/>
    <s v="carlosvidalgon@gmail.com"/>
    <s v="Calle Del Alcalde Pedro González González 19, 5, 3A"/>
    <x v="0"/>
    <s v="Leganés"/>
    <s v=""/>
    <n v="610873770"/>
    <s v="ES7521001174021300582680"/>
    <s v="CAIXESBBXXX"/>
    <s v=""/>
    <s v="No"/>
    <x v="71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21"/>
    <n v="2"/>
    <x v="4"/>
    <x v="4"/>
    <x v="2"/>
  </r>
  <r>
    <n v="79788"/>
    <n v="45989323"/>
    <s v="53901309"/>
    <s v=""/>
    <s v=""/>
    <s v="Carla"/>
    <s v="García Blázquez"/>
    <x v="0"/>
    <d v="2003-03-05T00:00:00"/>
    <s v="carlita.gb13@gmail.com"/>
    <s v="Calle Ciempozuelos"/>
    <x v="0"/>
    <s v="Leganés"/>
    <s v=""/>
    <n v="601066332"/>
    <s v="ES1420858195860330006539"/>
    <s v="CAZRES2ZXXX"/>
    <s v="Juan Carlos Garcia Sanchez"/>
    <s v="No"/>
    <x v="553"/>
    <s v=""/>
    <s v="GANAR MÚSCULO"/>
    <s v="AMIGOS O FAMILIA"/>
    <x v="2"/>
    <d v="2020-03-01T00:00:00"/>
    <d v="2024-12-31T00:00:00"/>
    <n v="4900"/>
    <s v="No"/>
    <n v="0"/>
    <s v="GANAR MÚSCULO"/>
    <s v="AMIGOS O FAMILIA"/>
    <d v="2024-12-31T00:00:00"/>
    <n v="49"/>
    <x v="37"/>
    <n v="58"/>
    <x v="4"/>
    <x v="8"/>
    <x v="4"/>
  </r>
  <r>
    <n v="79788"/>
    <n v="46760722"/>
    <s v="53905020"/>
    <s v=""/>
    <s v=""/>
    <s v="Carla"/>
    <s v="García Valledor"/>
    <x v="0"/>
    <d v="2006-06-01T00:00:00"/>
    <s v="caarlaagv@gmail.com"/>
    <s v="Calle Brunete 3"/>
    <x v="45"/>
    <s v="Getafe"/>
    <s v=""/>
    <n v="653439203"/>
    <s v="ES1500491533602590142655"/>
    <s v="BSCHESMMXXX"/>
    <s v="Clara García Valledor"/>
    <s v="No"/>
    <x v="168"/>
    <s v=""/>
    <s v=""/>
    <s v=""/>
    <x v="0"/>
    <d v="2024-06-01T00:00:00"/>
    <d v="2024-12-31T00:00:00"/>
    <n v="5200"/>
    <s v="No"/>
    <n v="0"/>
    <s v="DESCONOCIDA"/>
    <s v="DESCONOCIDA"/>
    <d v="2024-12-31T00:00:00"/>
    <n v="52"/>
    <x v="21"/>
    <n v="7"/>
    <x v="1"/>
    <x v="6"/>
    <x v="2"/>
  </r>
  <r>
    <n v="79788"/>
    <n v="48116014"/>
    <s v="54241854"/>
    <s v=""/>
    <s v=""/>
    <s v="Carla"/>
    <s v="Lobato León"/>
    <x v="0"/>
    <d v="2008-08-15T00:00:00"/>
    <s v="carlalobato2008@gmail.com"/>
    <s v="Calle Torrejón De Ardóz 14, 2A"/>
    <x v="0"/>
    <s v="Sevilla"/>
    <s v=""/>
    <n v="640133648"/>
    <s v="ES4121000623611300821836"/>
    <s v="CAIXESBBXXX"/>
    <s v=""/>
    <s v="No"/>
    <x v="64"/>
    <s v=""/>
    <s v="GANAR MÚSCULO"/>
    <s v="AMIGOS O FAMILIA"/>
    <x v="3"/>
    <d v="2024-10-01T00:00:00"/>
    <d v="2024-12-31T00:00:00"/>
    <n v="3900"/>
    <s v="No"/>
    <n v="0"/>
    <s v="GANAR MÚSCULO"/>
    <s v="AMIGOS O FAMILIA"/>
    <d v="2024-12-31T00:00:00"/>
    <n v="39"/>
    <x v="17"/>
    <n v="3"/>
    <x v="1"/>
    <x v="9"/>
    <x v="2"/>
  </r>
  <r>
    <n v="79788"/>
    <n v="45988808"/>
    <s v="54034807"/>
    <s v=""/>
    <s v=""/>
    <s v="Carla"/>
    <s v="Olivares Calderón"/>
    <x v="0"/>
    <d v="2005-01-06T00:00:00"/>
    <s v="carlaa.olivares6@gmail.com"/>
    <s v="Calle San Pablo 12 4A"/>
    <x v="0"/>
    <s v="Leganés"/>
    <s v=""/>
    <n v="669750505"/>
    <s v="ES6021002021920100314644"/>
    <s v="CAIXESBBXXX"/>
    <s v="Carla Olivares Calderon"/>
    <s v="No"/>
    <x v="153"/>
    <s v=""/>
    <s v="GANAR MÚSCULO"/>
    <s v="AMIGOS O FAMILIA"/>
    <x v="2"/>
    <d v="2024-02-01T00:00:00"/>
    <d v="2024-12-31T00:00:00"/>
    <n v="4900"/>
    <s v="No"/>
    <n v="0"/>
    <s v="GANAR MÚSCULO"/>
    <s v="AMIGOS O FAMILIA"/>
    <d v="2024-12-31T00:00:00"/>
    <n v="49"/>
    <x v="12"/>
    <n v="11"/>
    <x v="4"/>
    <x v="2"/>
    <x v="2"/>
  </r>
  <r>
    <n v="79788"/>
    <n v="48888860"/>
    <s v="54300959Y"/>
    <s v=""/>
    <s v=""/>
    <s v="Carla"/>
    <s v="Tovar Bispo"/>
    <x v="0"/>
    <d v="2007-07-28T00:00:00"/>
    <s v="ctovarbispo@gmail.com"/>
    <s v="Calle Coslada 20, E3, 4A"/>
    <x v="0"/>
    <s v="Leganés"/>
    <s v=""/>
    <n v="699970455"/>
    <s v="ES7001826167960201511538"/>
    <s v="BBVAESMMXXX"/>
    <s v=""/>
    <s v="No"/>
    <x v="13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15"/>
    <n v="2"/>
    <x v="1"/>
    <x v="4"/>
    <x v="2"/>
  </r>
  <r>
    <n v="79788"/>
    <n v="48890578"/>
    <s v="12453117"/>
    <s v=""/>
    <s v=""/>
    <s v="Brayan Steven"/>
    <s v="Díaz Pérez"/>
    <x v="1"/>
    <d v="1992-09-26T00:00:00"/>
    <s v="bryanti12@hotmail.com"/>
    <s v="Plaza Alcalde José Manuel Matheo Luaces"/>
    <x v="0"/>
    <s v="Leganés"/>
    <s v=""/>
    <n v="665108170"/>
    <s v="ES5401826091160201643512"/>
    <s v="BBVAESMMXXX"/>
    <s v=""/>
    <s v="No"/>
    <x v="13"/>
    <s v=""/>
    <s v="GANAR MÚSCULO"/>
    <s v="AMIGOS O FAMILIA"/>
    <x v="0"/>
    <d v="2024-11-01T00:00:00"/>
    <d v="2024-12-31T00:00:00"/>
    <n v="5200"/>
    <s v="No"/>
    <n v="0"/>
    <s v="GANAR MÚSCULO"/>
    <s v="AMIGOS O FAMILIA"/>
    <d v="2024-12-31T00:00:00"/>
    <n v="52"/>
    <x v="9"/>
    <n v="2"/>
    <x v="1"/>
    <x v="4"/>
    <x v="2"/>
  </r>
  <r>
    <n v="79788"/>
    <n v="46760670"/>
    <s v="603413"/>
    <s v=""/>
    <s v=""/>
    <s v="Brandon Jahir"/>
    <s v="Sánchez Corredor"/>
    <x v="1"/>
    <d v="1997-02-19T00:00:00"/>
    <s v="brandon19021996@gmail.com"/>
    <s v="Calle De Pozuelo de Alarcón 67"/>
    <x v="0"/>
    <s v="Leganés"/>
    <s v=""/>
    <n v="611282554"/>
    <s v="ES6568930001750000151991"/>
    <s v="FPESESM2"/>
    <s v="Brandon Jahir Sánchez Corredor"/>
    <s v="No"/>
    <x v="5"/>
    <s v=""/>
    <s v=""/>
    <s v=""/>
    <x v="2"/>
    <d v="2024-06-01T00:00:00"/>
    <d v="2024-12-31T00:00:00"/>
    <n v="4900"/>
    <s v="No"/>
    <n v="0"/>
    <s v="DESCONOCIDA"/>
    <s v="DESCONOCIDA"/>
    <d v="2024-12-31T00:00:00"/>
    <n v="49"/>
    <x v="16"/>
    <n v="8"/>
    <x v="1"/>
    <x v="3"/>
    <x v="2"/>
  </r>
  <r>
    <n v="79788"/>
    <n v="45988673"/>
    <s v="47310866"/>
    <s v=""/>
    <s v=""/>
    <s v="Borja"/>
    <s v="Jiménez González"/>
    <x v="1"/>
    <d v="1996-10-03T00:00:00"/>
    <s v="borjajg96@gmail.com"/>
    <s v="Calle Arte Mudéjar"/>
    <x v="0"/>
    <s v="Getafe"/>
    <s v=""/>
    <n v="686262592"/>
    <s v="ES4520859278240330379923"/>
    <s v="CAZRES2ZXXX"/>
    <s v="Borja Jimenez Gonzalez"/>
    <s v="No"/>
    <x v="554"/>
    <s v=""/>
    <s v="GANAR MÚSCULO"/>
    <s v=""/>
    <x v="0"/>
    <d v="2021-01-01T00:00:00"/>
    <d v="2024-12-31T00:00:00"/>
    <n v="5200"/>
    <s v="No"/>
    <n v="0"/>
    <s v="GANAR MÚSCULO"/>
    <s v="DESCONOCIDA"/>
    <d v="2024-12-31T00:00:00"/>
    <n v="52"/>
    <x v="29"/>
    <n v="48"/>
    <x v="0"/>
    <x v="7"/>
    <x v="4"/>
  </r>
  <r>
    <n v="79788"/>
    <n v="45989083"/>
    <s v="49148289"/>
    <s v=""/>
    <s v=""/>
    <s v="Blanca"/>
    <s v="Contreras Ortega"/>
    <x v="0"/>
    <d v="1997-11-12T00:00:00"/>
    <s v="canca.c@gmail.com"/>
    <s v="Calle San Lorenzo de El Escorial 11"/>
    <x v="0"/>
    <s v="Leganés"/>
    <s v=""/>
    <n v="619279934"/>
    <s v="ES4601280044990100048727"/>
    <s v="BKBKESMMXXX"/>
    <s v="Francisco Javier Contreras Romeral"/>
    <s v="No"/>
    <x v="555"/>
    <s v=""/>
    <s v="SALUD"/>
    <s v="LOCALIZACIÓN"/>
    <x v="0"/>
    <d v="2024-07-01T00:00:00"/>
    <d v="2024-12-31T00:00:00"/>
    <n v="5200"/>
    <s v="No"/>
    <n v="0"/>
    <s v="SALUD"/>
    <s v="LOCALIZACIÓN"/>
    <d v="2024-12-31T00:00:00"/>
    <n v="52"/>
    <x v="16"/>
    <n v="63"/>
    <x v="4"/>
    <x v="9"/>
    <x v="6"/>
  </r>
  <r>
    <n v="79788"/>
    <n v="45986916"/>
    <s v="834402"/>
    <s v=""/>
    <s v=""/>
    <s v="Berta"/>
    <s v="Magán Sánchez"/>
    <x v="0"/>
    <d v="1972-02-28T00:00:00"/>
    <s v="bertamagan@yahoo.es"/>
    <s v="Calle Rivas Vaciamadrid 24"/>
    <x v="0"/>
    <s v="Leganés"/>
    <s v=""/>
    <n v="686260682"/>
    <s v="ES3400730100530411021876"/>
    <s v="OPENESMMXXX"/>
    <s v="Berta Magan Sanchez"/>
    <s v="No"/>
    <x v="556"/>
    <s v=""/>
    <s v="GANAR MÚSCULO"/>
    <s v="LOCALIZACIÓN"/>
    <x v="2"/>
    <d v="2019-10-01T00:00:00"/>
    <d v="2024-12-31T00:00:00"/>
    <n v="4900"/>
    <s v="No"/>
    <n v="0"/>
    <s v="GANAR MÚSCULO"/>
    <s v="LOCALIZACIÓN"/>
    <d v="2024-12-31T00:00:00"/>
    <n v="49"/>
    <x v="40"/>
    <n v="63"/>
    <x v="3"/>
    <x v="9"/>
    <x v="6"/>
  </r>
  <r>
    <n v="79788"/>
    <n v="45988941"/>
    <s v="53453163"/>
    <s v=""/>
    <s v=""/>
    <s v="Belén"/>
    <s v="Fernández Marcote Martínez"/>
    <x v="2"/>
    <d v="1985-11-18T00:00:00"/>
    <s v="belenfdezmarcote@gmail.com"/>
    <s v="Calle Torrejón de Ardoz 07 3"/>
    <x v="0"/>
    <s v="Leganés"/>
    <s v=""/>
    <n v="654160397"/>
    <s v="ES9120858344420330243135"/>
    <s v="CAZRES2ZXXX"/>
    <s v="Belén Fernández Marcote Martínez"/>
    <s v="No"/>
    <x v="557"/>
    <s v=""/>
    <s v="SALUD"/>
    <s v="AMIGOS O FAMILIA"/>
    <x v="5"/>
    <d v="2018-07-01T00:00:00"/>
    <d v="2024-12-31T00:00:00"/>
    <n v="7900"/>
    <s v="No"/>
    <n v="0"/>
    <s v="SALUD"/>
    <s v="AMIGOS O FAMILIA"/>
    <d v="2024-12-31T00:00:00"/>
    <n v="79"/>
    <x v="46"/>
    <n v="78"/>
    <x v="4"/>
    <x v="1"/>
    <x v="1"/>
  </r>
  <r>
    <n v="79788"/>
    <n v="45988714"/>
    <s v="46846460"/>
    <s v=""/>
    <s v=""/>
    <s v="Belén"/>
    <s v="García Dávila"/>
    <x v="0"/>
    <d v="1985-10-23T00:00:00"/>
    <s v="bgdfisio@gmail.com"/>
    <s v="Calle Alcalde José María Durán y Pelayo 2 P02 A"/>
    <x v="0"/>
    <s v="Leganés"/>
    <s v=""/>
    <n v="617339360"/>
    <s v="ES2321003288311300119244"/>
    <s v="CAIXESBBXXX"/>
    <s v="Belen Garcia Davila"/>
    <s v="No"/>
    <x v="338"/>
    <s v=""/>
    <s v=""/>
    <s v=""/>
    <x v="2"/>
    <d v="2022-10-01T00:00:00"/>
    <d v="2024-12-31T00:00:00"/>
    <n v="4900"/>
    <s v="No"/>
    <n v="0"/>
    <s v="DESCONOCIDA"/>
    <s v="DESCONOCIDA"/>
    <d v="2024-12-31T00:00:00"/>
    <n v="49"/>
    <x v="46"/>
    <n v="27"/>
    <x v="1"/>
    <x v="9"/>
    <x v="0"/>
  </r>
  <r>
    <n v="79788"/>
    <n v="45988264"/>
    <s v="53721708"/>
    <s v=""/>
    <s v=""/>
    <s v="Belén"/>
    <s v="Moncalvillo González"/>
    <x v="0"/>
    <d v="1994-03-28T00:00:00"/>
    <s v="bmoncalvillourjc@gmail.com"/>
    <s v="Calle San Martín de Valdeiglesias 6"/>
    <x v="0"/>
    <s v="Leganés"/>
    <s v=""/>
    <n v="685630895"/>
    <s v="ES9221005686290200056709"/>
    <s v="CAIXESBBXXX"/>
    <s v="Belen Moncalvillo Gonzalez"/>
    <s v="No"/>
    <x v="558"/>
    <s v=""/>
    <s v="GANAR MÚSCULO"/>
    <s v=""/>
    <x v="0"/>
    <d v="2023-09-01T00:00:00"/>
    <d v="2024-12-31T00:00:00"/>
    <n v="5200"/>
    <s v="No"/>
    <n v="0"/>
    <s v="GANAR MÚSCULO"/>
    <s v="DESCONOCIDA"/>
    <d v="2024-12-31T00:00:00"/>
    <n v="52"/>
    <x v="6"/>
    <n v="16"/>
    <x v="4"/>
    <x v="5"/>
    <x v="3"/>
  </r>
  <r>
    <n v="79788"/>
    <n v="45989132"/>
    <s v="52114700"/>
    <s v=""/>
    <s v=""/>
    <s v="Belén"/>
    <s v="Prieto Asenjo"/>
    <x v="0"/>
    <d v="1972-10-02T00:00:00"/>
    <s v="bprieto@inottec.com"/>
    <s v="Calle Alcobendas 5"/>
    <x v="0"/>
    <s v="Leganés"/>
    <s v=""/>
    <n v="663344006"/>
    <s v="ES4000815204160001132714"/>
    <s v="BSABESBBXXX"/>
    <s v="Belen Prieto Asenjo"/>
    <s v="No"/>
    <x v="15"/>
    <s v=""/>
    <s v="GANAR MÚSCULO"/>
    <s v="LOCALIZACIÓN"/>
    <x v="0"/>
    <d v="2018-10-01T00:00:00"/>
    <d v="2024-12-31T00:00:00"/>
    <n v="5200"/>
    <s v="No"/>
    <n v="0"/>
    <s v="GANAR MÚSCULO"/>
    <s v="LOCALIZACIÓN"/>
    <d v="2024-12-31T00:00:00"/>
    <n v="52"/>
    <x v="40"/>
    <n v="74"/>
    <x v="1"/>
    <x v="4"/>
    <x v="1"/>
  </r>
  <r>
    <n v="79788"/>
    <n v="45988970"/>
    <s v="50960640"/>
    <s v=""/>
    <s v=""/>
    <s v="Begoña"/>
    <s v="González Sabio"/>
    <x v="0"/>
    <d v="1972-07-17T00:00:00"/>
    <s v="begokas@hotmail.com"/>
    <s v="Calle Alcalde Manuel Gómez Casado 6 5 P04 A"/>
    <x v="0"/>
    <s v="Leganés"/>
    <s v=""/>
    <n v="600303487"/>
    <s v="ES5421006826811300263607"/>
    <s v="CAIXESBBXXX"/>
    <s v="Begoña Gonzalez Sabio"/>
    <s v="No"/>
    <x v="559"/>
    <s v=""/>
    <s v="GANAR MÚSCULO"/>
    <s v="LOCALIZACIÓN"/>
    <x v="5"/>
    <d v="2022-09-01T00:00:00"/>
    <d v="2024-12-31T00:00:00"/>
    <n v="7900"/>
    <s v="No"/>
    <n v="0"/>
    <s v="GANAR MÚSCULO"/>
    <s v="LOCALIZACIÓN"/>
    <d v="2024-12-31T00:00:00"/>
    <n v="79"/>
    <x v="40"/>
    <n v="28"/>
    <x v="1"/>
    <x v="5"/>
    <x v="0"/>
  </r>
  <r>
    <n v="79788"/>
    <n v="45989268"/>
    <s v="53040635"/>
    <s v=""/>
    <s v=""/>
    <s v="Begoña"/>
    <s v="Navas Escobar"/>
    <x v="0"/>
    <d v="1974-06-09T00:00:00"/>
    <s v="begoes2013@gmail.com"/>
    <s v="Calle San Fernando de Henares 10 4 P3 B"/>
    <x v="0"/>
    <s v="Leganés"/>
    <s v=""/>
    <n v="690991792"/>
    <s v="ES0800494198382094113338"/>
    <s v="BSCHESMMXXX"/>
    <s v="Begoña Navas Escobar"/>
    <s v="No"/>
    <x v="12"/>
    <s v=""/>
    <s v=""/>
    <s v=""/>
    <x v="2"/>
    <d v="2018-09-01T00:00:00"/>
    <d v="2024-12-31T00:00:00"/>
    <n v="4900"/>
    <s v="No"/>
    <n v="0"/>
    <s v="DESCONOCIDA"/>
    <s v="DESCONOCIDA"/>
    <d v="2024-12-31T00:00:00"/>
    <n v="49"/>
    <x v="34"/>
    <n v="76"/>
    <x v="4"/>
    <x v="5"/>
    <x v="1"/>
  </r>
  <r>
    <n v="79788"/>
    <n v="46760624"/>
    <s v="4634911"/>
    <s v=""/>
    <s v=""/>
    <s v="Beatriz"/>
    <s v="Alcocer Del Peral"/>
    <x v="0"/>
    <d v="1995-05-27T00:00:00"/>
    <s v="balcoper@gmail.com"/>
    <s v="Travesía De Los Depósitos 6"/>
    <x v="20"/>
    <s v="Getafe"/>
    <s v=""/>
    <n v="645810482"/>
    <s v="ES9100495796822195012317"/>
    <s v="BSCHESMMXXX"/>
    <s v="Beatriz Alcocer Del Peral"/>
    <s v="No"/>
    <x v="372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4"/>
    <n v="7"/>
    <x v="1"/>
    <x v="6"/>
    <x v="2"/>
  </r>
  <r>
    <n v="79788"/>
    <n v="45989195"/>
    <s v="50555636"/>
    <s v=""/>
    <s v=""/>
    <s v="Beatriz"/>
    <s v="Correal Sánchez Oro"/>
    <x v="0"/>
    <d v="1988-06-14T00:00:00"/>
    <s v="beatrizcsoro@gmail.com"/>
    <s v="Calle Torrejón de Ardoz 8 P2"/>
    <x v="0"/>
    <s v="Leganés"/>
    <s v=""/>
    <n v="615998256"/>
    <s v="ES0321002925131300343985"/>
    <s v="CAIXESBBXXX"/>
    <s v="Beatriz Correal Sanchez Oro"/>
    <s v="No"/>
    <x v="551"/>
    <s v=""/>
    <s v=""/>
    <s v=""/>
    <x v="0"/>
    <d v="2024-02-01T00:00:00"/>
    <d v="2024-12-31T00:00:00"/>
    <n v="5200"/>
    <s v="No"/>
    <n v="0"/>
    <s v="DESCONOCIDA"/>
    <s v="DESCONOCIDA"/>
    <d v="2024-12-31T00:00:00"/>
    <n v="52"/>
    <x v="31"/>
    <n v="11"/>
    <x v="0"/>
    <x v="2"/>
    <x v="2"/>
  </r>
  <r>
    <n v="79788"/>
    <n v="46855287"/>
    <s v=""/>
    <s v=""/>
    <s v=""/>
    <s v="Beatriz"/>
    <s v="Del Río Zurdo"/>
    <x v="0"/>
    <d v="1993-08-19T00:00:00"/>
    <s v="bdrz93@gmail.com"/>
    <s v="Calle De La Pícara Molinera"/>
    <x v="7"/>
    <s v="Madrid"/>
    <s v=""/>
    <n v="630938424"/>
    <s v="ES6120859966110330508056"/>
    <s v="CAZRES2ZXXX"/>
    <s v="Beatriz Del Río Zurdo"/>
    <s v="No"/>
    <x v="197"/>
    <s v=""/>
    <s v="GANAR MÚSCULO"/>
    <s v="AMIGOS O FAMILIA"/>
    <x v="2"/>
    <d v="2024-07-01T00:00:00"/>
    <d v="2024-12-31T00:00:00"/>
    <n v="4900"/>
    <s v="No"/>
    <n v="0"/>
    <s v="GANAR MÚSCULO"/>
    <s v="AMIGOS O FAMILIA"/>
    <d v="2024-12-31T00:00:00"/>
    <n v="49"/>
    <x v="30"/>
    <n v="6"/>
    <x v="1"/>
    <x v="1"/>
    <x v="2"/>
  </r>
  <r>
    <n v="79788"/>
    <n v="45988467"/>
    <s v="50219518"/>
    <s v=""/>
    <s v=""/>
    <s v="Beatriz"/>
    <s v="Fernández Schwarz"/>
    <x v="0"/>
    <d v="1982-02-16T00:00:00"/>
    <s v="beatrizfernandezschwarz@gmail.com"/>
    <s v="Calle Aranjuez 8 3ºb"/>
    <x v="0"/>
    <s v="Leganés"/>
    <s v=""/>
    <n v="617205283"/>
    <s v="ES9821037163210030043807"/>
    <s v="UCJAES2MXXX"/>
    <s v="Beatriz Fernandez Schwarz"/>
    <s v="No"/>
    <x v="560"/>
    <s v=""/>
    <s v="SALUD"/>
    <s v="LOCALIZACIÓN"/>
    <x v="2"/>
    <d v="2018-11-01T00:00:00"/>
    <d v="2024-12-31T00:00:00"/>
    <n v="4900"/>
    <s v="No"/>
    <n v="0"/>
    <s v="SALUD"/>
    <s v="LOCALIZACIÓN"/>
    <d v="2024-12-31T00:00:00"/>
    <n v="49"/>
    <x v="0"/>
    <n v="74"/>
    <x v="3"/>
    <x v="4"/>
    <x v="1"/>
  </r>
  <r>
    <n v="79788"/>
    <n v="45987258"/>
    <s v="70814831"/>
    <s v=""/>
    <s v=""/>
    <s v="Beatriz"/>
    <s v="Manjón Díaz"/>
    <x v="0"/>
    <d v="1983-02-20T00:00:00"/>
    <s v="beatrizdiazmanjon@hotmail.com"/>
    <s v="Calle Alcalde Saturnino del Yerro Alonso"/>
    <x v="0"/>
    <s v="Leganés"/>
    <s v=""/>
    <n v="605183842"/>
    <s v="ES4120382753613000125521"/>
    <s v="CAHMESMMXXX"/>
    <s v="Beatriz Manjon Diaz"/>
    <s v="No"/>
    <x v="53"/>
    <s v=""/>
    <s v="MANTENIMIENTO"/>
    <s v="LOCALIZACIÓN"/>
    <x v="0"/>
    <d v="2024-10-01T00:00:00"/>
    <d v="2024-12-31T00:00:00"/>
    <n v="5200"/>
    <s v="No"/>
    <n v="0"/>
    <s v="MANTENIMIENTO"/>
    <s v="LOCALIZACIÓN"/>
    <d v="2024-12-31T00:00:00"/>
    <n v="52"/>
    <x v="33"/>
    <n v="63"/>
    <x v="1"/>
    <x v="9"/>
    <x v="6"/>
  </r>
  <r>
    <n v="79788"/>
    <n v="45987452"/>
    <s v="52981199"/>
    <s v=""/>
    <s v=""/>
    <s v="Beatriz"/>
    <s v="Martínez Grande"/>
    <x v="0"/>
    <d v="1978-06-28T00:00:00"/>
    <s v="bmartinez@beiel.net"/>
    <s v="Calle Navalcarnero 38"/>
    <x v="0"/>
    <s v="Leganés"/>
    <s v=""/>
    <n v="654627669"/>
    <s v="ES1200495951352316280408"/>
    <s v="BSCHESMMXXX"/>
    <s v="Beatriz Martinez Grande"/>
    <s v="No"/>
    <x v="561"/>
    <s v=""/>
    <s v="GANAR MÚSCULO"/>
    <s v="AMIGOS O FAMILIA"/>
    <x v="2"/>
    <d v="2023-05-01T00:00:00"/>
    <d v="2024-12-31T00:00:00"/>
    <n v="4900"/>
    <s v="No"/>
    <n v="0"/>
    <s v="GANAR MÚSCULO"/>
    <s v="AMIGOS O FAMILIA"/>
    <d v="2024-12-31T00:00:00"/>
    <n v="49"/>
    <x v="24"/>
    <n v="20"/>
    <x v="1"/>
    <x v="3"/>
    <x v="3"/>
  </r>
  <r>
    <n v="79788"/>
    <n v="45987115"/>
    <s v="52378681"/>
    <s v=""/>
    <s v=""/>
    <s v="Beatriz"/>
    <s v="Montalvo Barroso"/>
    <x v="0"/>
    <d v="1974-08-23T00:00:00"/>
    <s v="beamonba@hotmail.com"/>
    <s v="Calle Alcalde Pedro González González 17B 3B"/>
    <x v="0"/>
    <s v="Leganés"/>
    <s v=""/>
    <n v="661937978"/>
    <s v="ES1201826167910208505945"/>
    <s v="BBVAESMMXXX"/>
    <s v="Beatriz Montalvo Barroso"/>
    <s v="No"/>
    <x v="113"/>
    <s v=""/>
    <s v="GANAR MÚSCULO"/>
    <s v="LOCALIZACIÓN"/>
    <x v="0"/>
    <d v="2023-10-01T00:00:00"/>
    <d v="2024-12-31T00:00:00"/>
    <n v="5200"/>
    <s v="No"/>
    <n v="0"/>
    <s v="GANAR MÚSCULO"/>
    <s v="LOCALIZACIÓN"/>
    <d v="2024-12-31T00:00:00"/>
    <n v="52"/>
    <x v="34"/>
    <n v="15"/>
    <x v="4"/>
    <x v="9"/>
    <x v="3"/>
  </r>
  <r>
    <n v="79788"/>
    <n v="48368655"/>
    <s v="53459139"/>
    <s v=""/>
    <s v=""/>
    <s v="Beatriz"/>
    <s v="Parada Mora"/>
    <x v="0"/>
    <d v="1990-06-08T00:00:00"/>
    <s v="beatrizpm04@gmail.com"/>
    <s v="Calle Yugoslavia 5, 6C"/>
    <x v="38"/>
    <s v="Leganés"/>
    <s v=""/>
    <n v="646809224"/>
    <s v="ES7214650100931729599137"/>
    <s v="INGDESMM"/>
    <s v=""/>
    <s v="No"/>
    <x v="55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18"/>
    <n v="3"/>
    <x v="2"/>
    <x v="9"/>
    <x v="2"/>
  </r>
  <r>
    <n v="79788"/>
    <n v="45987694"/>
    <s v="53038100"/>
    <s v=""/>
    <s v=""/>
    <s v="Beatriz"/>
    <s v="Rollano Gómez"/>
    <x v="2"/>
    <d v="1975-09-29T00:00:00"/>
    <s v="beatriz.rollano@gmail.com"/>
    <s v="Calle Panamá 2E P03 C"/>
    <x v="0"/>
    <s v="Leganés"/>
    <s v=""/>
    <n v="627542380"/>
    <s v="ES8301822651510203849596"/>
    <s v="BBVAESMMXXX"/>
    <s v="Beatriz Rollano Gomez"/>
    <s v="No"/>
    <x v="562"/>
    <s v=""/>
    <s v="MANTENIMIENTO"/>
    <s v="AMIGOS O FAMILIA"/>
    <x v="2"/>
    <d v="2019-10-01T00:00:00"/>
    <d v="2024-12-31T00:00:00"/>
    <n v="4900"/>
    <s v="No"/>
    <n v="0"/>
    <s v="MANTENIMIENTO"/>
    <s v="AMIGOS O FAMILIA"/>
    <d v="2024-12-31T00:00:00"/>
    <n v="49"/>
    <x v="22"/>
    <n v="63"/>
    <x v="0"/>
    <x v="9"/>
    <x v="6"/>
  </r>
  <r>
    <n v="79788"/>
    <n v="45987743"/>
    <s v="52124656"/>
    <s v=""/>
    <s v=""/>
    <s v="Bautista Benito"/>
    <s v="Gutiérrez Cano"/>
    <x v="2"/>
    <d v="1971-01-10T00:00:00"/>
    <s v="bautistagutierrezcano@hotmail.com"/>
    <s v="Calle Alcalde Saturnino del Yerro Alonso 42, 2C"/>
    <x v="0"/>
    <s v="Leganés"/>
    <s v=""/>
    <n v="649263936"/>
    <s v="ES2520859262810330246467"/>
    <s v="CAZRES2ZXXX"/>
    <s v="Bautista Benito Gutiérrez Cano"/>
    <s v="No"/>
    <x v="1"/>
    <s v=""/>
    <s v="MANTENIMIENTO"/>
    <s v="LOCALIZACIÓN"/>
    <x v="1"/>
    <d v="2018-07-01T00:00:00"/>
    <d v="2024-12-31T00:00:00"/>
    <n v="4300"/>
    <s v="No"/>
    <n v="0"/>
    <s v="MANTENIMIENTO"/>
    <s v="LOCALIZACIÓN"/>
    <d v="2024-12-31T00:00:00"/>
    <n v="43"/>
    <x v="2"/>
    <n v="78"/>
    <x v="1"/>
    <x v="1"/>
    <x v="1"/>
  </r>
  <r>
    <n v="79788"/>
    <n v="48367534"/>
    <s v="49004485H"/>
    <s v=""/>
    <s v=""/>
    <s v="Barbara"/>
    <s v="Ortega Ortega"/>
    <x v="0"/>
    <d v="1981-09-26T00:00:00"/>
    <s v="bar81scormyandwery@gmail.com"/>
    <s v="Calle De Oviedo 16, 6º3"/>
    <x v="22"/>
    <s v="Fuenlabrada"/>
    <s v=""/>
    <n v="679856903"/>
    <s v="ES8621005096811300181818"/>
    <s v="CAIXESBBXXX"/>
    <s v=""/>
    <s v="No"/>
    <x v="55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19"/>
    <n v="3"/>
    <x v="2"/>
    <x v="9"/>
    <x v="2"/>
  </r>
  <r>
    <n v="79788"/>
    <n v="45989391"/>
    <s v="53037319"/>
    <s v=""/>
    <s v=""/>
    <s v="Azucena"/>
    <s v="Moreno Bernalte"/>
    <x v="0"/>
    <d v="1977-11-18T00:00:00"/>
    <s v="azucena-moreno@hotmail.com"/>
    <s v="Calle Alcalde Pedro González González 18A, 3D"/>
    <x v="0"/>
    <s v="Leganés"/>
    <s v=""/>
    <n v="646717010"/>
    <s v="ES5101820957110202146697"/>
    <s v="BBVAESMMXXX"/>
    <s v="Azucena Moreno Bernalte"/>
    <s v="No"/>
    <x v="186"/>
    <s v=""/>
    <s v="SALUD"/>
    <s v="AMIGOS O FAMILIA"/>
    <x v="2"/>
    <d v="2018-09-01T00:00:00"/>
    <d v="2024-12-31T00:00:00"/>
    <n v="4900"/>
    <s v="No"/>
    <n v="0"/>
    <s v="SALUD"/>
    <s v="AMIGOS O FAMILIA"/>
    <d v="2024-12-31T00:00:00"/>
    <n v="49"/>
    <x v="13"/>
    <n v="76"/>
    <x v="1"/>
    <x v="5"/>
    <x v="1"/>
  </r>
  <r>
    <n v="79788"/>
    <n v="45988979"/>
    <s v="52018035"/>
    <s v=""/>
    <s v=""/>
    <s v="Ayoub"/>
    <s v="Amrani Serrounkh"/>
    <x v="2"/>
    <d v="2004-09-05T00:00:00"/>
    <s v="ayoublega13@gmail.com"/>
    <s v="Calle Alcalde Saturnino del Yerro Alonso 31 3A"/>
    <x v="0"/>
    <s v="Leganés"/>
    <s v=""/>
    <n v="607538004"/>
    <s v="ES0221006826831300365422"/>
    <s v="CAIXESBBXXX"/>
    <s v="Ayoub Amrani Serrounkh"/>
    <s v="No"/>
    <x v="136"/>
    <s v=""/>
    <s v=""/>
    <s v=""/>
    <x v="0"/>
    <d v="2024-02-01T00:00:00"/>
    <d v="2024-12-31T00:00:00"/>
    <n v="5200"/>
    <s v="No"/>
    <n v="0"/>
    <s v="DESCONOCIDA"/>
    <s v="DESCONOCIDA"/>
    <d v="2024-12-31T00:00:00"/>
    <n v="52"/>
    <x v="10"/>
    <n v="11"/>
    <x v="4"/>
    <x v="2"/>
    <x v="2"/>
  </r>
  <r>
    <n v="79788"/>
    <n v="45989389"/>
    <s v="51496373"/>
    <s v=""/>
    <s v=""/>
    <s v="Asier"/>
    <s v="Robles Fernández"/>
    <x v="1"/>
    <d v="2005-02-01T00:00:00"/>
    <s v="asierroblesfernandez@gmail.com"/>
    <s v="Calle Alcalde José María Durán y Pelayo"/>
    <x v="0"/>
    <s v="Leganés"/>
    <s v=""/>
    <n v="674727531"/>
    <s v="ES2321037843310030649509"/>
    <s v="UCJAES2MXXX"/>
    <s v="Asier Robles Fernández"/>
    <s v="No"/>
    <x v="563"/>
    <s v=""/>
    <s v="GANAR MÚSCULO"/>
    <s v="AMIGOS O FAMILIA"/>
    <x v="2"/>
    <d v="2022-07-01T00:00:00"/>
    <d v="2024-12-31T00:00:00"/>
    <n v="4900"/>
    <s v="No"/>
    <n v="0"/>
    <s v="GANAR MÚSCULO"/>
    <s v="AMIGOS O FAMILIA"/>
    <d v="2024-12-31T00:00:00"/>
    <n v="49"/>
    <x v="12"/>
    <n v="30"/>
    <x v="2"/>
    <x v="1"/>
    <x v="0"/>
  </r>
  <r>
    <n v="79788"/>
    <n v="45987909"/>
    <s v="1189963"/>
    <s v=""/>
    <s v=""/>
    <s v="Ariadna"/>
    <s v="Fernández Ocaña"/>
    <x v="0"/>
    <d v="2002-08-20T00:00:00"/>
    <s v="ariifernandezoc@gmail.com"/>
    <s v="Calle Boadilla del Monte 20"/>
    <x v="0"/>
    <s v="Leganés"/>
    <s v=""/>
    <n v="619469805"/>
    <s v="ES0720859752930330239454"/>
    <s v="CAZRES2ZXXX"/>
    <s v="Ariadna Fernandez Ocaña"/>
    <s v="No"/>
    <x v="277"/>
    <s v=""/>
    <s v="GANAR MÚSCULO"/>
    <s v="AMIGOS O FAMILIA"/>
    <x v="5"/>
    <d v="2023-09-01T00:00:00"/>
    <d v="2024-12-31T00:00:00"/>
    <n v="7900"/>
    <s v="No"/>
    <n v="0"/>
    <s v="GANAR MÚSCULO"/>
    <s v="AMIGOS O FAMILIA"/>
    <d v="2024-12-31T00:00:00"/>
    <n v="79"/>
    <x v="27"/>
    <n v="16"/>
    <x v="2"/>
    <x v="5"/>
    <x v="3"/>
  </r>
  <r>
    <n v="79788"/>
    <n v="45989742"/>
    <s v="20267491"/>
    <s v=""/>
    <s v=""/>
    <s v="Aránzazu"/>
    <s v="del Castillo Campos"/>
    <x v="0"/>
    <d v="1978-03-23T00:00:00"/>
    <s v="delcastillocampos@hotmail.com"/>
    <s v="Calle Jose Maria Duran Y Pelayo 2"/>
    <x v="0"/>
    <s v="Leganés"/>
    <s v=""/>
    <n v="678512127"/>
    <s v="ES7701280056570100052925"/>
    <s v="BKBKESMMXXX"/>
    <s v="Aranzazu Del Castillo Campos"/>
    <s v="No"/>
    <x v="564"/>
    <s v=""/>
    <s v="GANAR MÚSCULO"/>
    <s v="LOCALIZACIÓN"/>
    <x v="2"/>
    <d v="2019-05-01T00:00:00"/>
    <d v="2024-12-31T00:00:00"/>
    <n v="4900"/>
    <s v="No"/>
    <n v="0"/>
    <s v="GANAR MÚSCULO"/>
    <s v="LOCALIZACIÓN"/>
    <d v="2024-12-31T00:00:00"/>
    <n v="49"/>
    <x v="24"/>
    <n v="68"/>
    <x v="0"/>
    <x v="3"/>
    <x v="6"/>
  </r>
  <r>
    <n v="79788"/>
    <n v="45987551"/>
    <s v="53039195"/>
    <s v=""/>
    <s v=""/>
    <s v="Aránzazu"/>
    <s v="García Torres"/>
    <x v="0"/>
    <d v="1975-06-15T00:00:00"/>
    <s v="aranchagt1975@gmail.com"/>
    <s v="Calle Alcalde Saturnino del Yerro Alonso"/>
    <x v="0"/>
    <s v="Leganés"/>
    <s v=""/>
    <n v="636575326"/>
    <s v="ES2721001694320200281485"/>
    <s v="CAIXESBBXXX"/>
    <s v="Aranzazu Garcia Torres"/>
    <s v="No"/>
    <x v="565"/>
    <s v=""/>
    <s v=""/>
    <s v=""/>
    <x v="2"/>
    <d v="2022-05-01T00:00:00"/>
    <d v="2024-12-31T00:00:00"/>
    <n v="4900"/>
    <s v="No"/>
    <n v="0"/>
    <s v="DESCONOCIDA"/>
    <s v="DESCONOCIDA"/>
    <d v="2024-12-31T00:00:00"/>
    <n v="49"/>
    <x v="22"/>
    <n v="32"/>
    <x v="2"/>
    <x v="3"/>
    <x v="0"/>
  </r>
  <r>
    <n v="79788"/>
    <n v="45987855"/>
    <s v="50316206"/>
    <s v=""/>
    <s v=""/>
    <s v="Aránzazu"/>
    <s v="Pérez González"/>
    <x v="0"/>
    <d v="1984-07-10T00:00:00"/>
    <s v="aperez@sgonline.es"/>
    <s v="Calle Ourense 8"/>
    <x v="0"/>
    <s v="Leganés"/>
    <s v=""/>
    <n v="628073556"/>
    <s v="ES6901820975560201525572"/>
    <s v="BBVAESMMXXX"/>
    <s v="Aranzazu Perez Gonzalez"/>
    <s v="No"/>
    <x v="566"/>
    <s v=""/>
    <s v="GANAR MÚSCULO"/>
    <s v="LOCALIZACIÓN"/>
    <x v="0"/>
    <d v="2024-10-01T00:00:00"/>
    <d v="2024-12-31T00:00:00"/>
    <n v="5200"/>
    <s v="No"/>
    <n v="0"/>
    <s v="GANAR MÚSCULO"/>
    <s v="LOCALIZACIÓN"/>
    <d v="2024-12-31T00:00:00"/>
    <n v="52"/>
    <x v="32"/>
    <n v="47"/>
    <x v="2"/>
    <x v="2"/>
    <x v="5"/>
  </r>
  <r>
    <n v="79788"/>
    <n v="45987316"/>
    <s v="53421266"/>
    <s v=""/>
    <s v=""/>
    <s v="Aránzazu"/>
    <s v="Sáez Fernández"/>
    <x v="1"/>
    <d v="1980-01-20T00:00:00"/>
    <s v="aranchitasf@gmail.com"/>
    <s v="Calle Lehendakari Aguirre"/>
    <x v="0"/>
    <s v="Leganés"/>
    <s v=""/>
    <n v="695912361"/>
    <s v="ES6621006826821300290017"/>
    <s v="CAIXESBBXXX"/>
    <s v="Aranzazu Saez Fernandez"/>
    <s v="No"/>
    <x v="422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25"/>
    <n v="27"/>
    <x v="3"/>
    <x v="9"/>
    <x v="0"/>
  </r>
  <r>
    <n v="79788"/>
    <n v="46760501"/>
    <s v="54032151"/>
    <s v=""/>
    <s v=""/>
    <s v="Arantxa"/>
    <s v="Pérez Medina"/>
    <x v="0"/>
    <d v="2006-05-25T00:00:00"/>
    <s v="perezmedinaarantxa@gmail.com"/>
    <s v="Calle De Diego Martínez Barrio 10"/>
    <x v="0"/>
    <s v="Leganés"/>
    <s v=""/>
    <n v="627850108"/>
    <s v="ES6200495178082316558295"/>
    <s v="BSCHESMMXXX"/>
    <s v="Arantxa Pérez Medina"/>
    <s v="No"/>
    <x v="168"/>
    <s v=""/>
    <s v=""/>
    <s v=""/>
    <x v="2"/>
    <d v="2024-06-01T00:00:00"/>
    <d v="2024-12-31T00:00:00"/>
    <n v="4900"/>
    <s v="No"/>
    <n v="0"/>
    <s v="DESCONOCIDA"/>
    <s v="DESCONOCIDA"/>
    <d v="2024-12-31T00:00:00"/>
    <n v="49"/>
    <x v="21"/>
    <n v="7"/>
    <x v="1"/>
    <x v="6"/>
    <x v="2"/>
  </r>
  <r>
    <n v="79788"/>
    <n v="45987573"/>
    <s v="76118392"/>
    <s v=""/>
    <s v=""/>
    <s v="Arancha"/>
    <s v="Pérez de Matías"/>
    <x v="0"/>
    <d v="1983-02-03T00:00:00"/>
    <s v="aranchapdm@gmail.com"/>
    <s v="Calle Obispo Manzano 11"/>
    <x v="0"/>
    <s v="Leganés"/>
    <s v=""/>
    <n v="646076594"/>
    <s v="ES3300490223692710864429"/>
    <s v="BSCHESMMXXX"/>
    <s v="Arancha Perez De Matías"/>
    <s v="No"/>
    <x v="567"/>
    <s v=""/>
    <s v="GANAR MÚSCULO"/>
    <s v="AMIGOS O FAMILIA"/>
    <x v="0"/>
    <d v="2021-11-01T00:00:00"/>
    <d v="2024-12-31T00:00:00"/>
    <n v="5200"/>
    <s v="No"/>
    <n v="0"/>
    <s v="GANAR MÚSCULO"/>
    <s v="AMIGOS O FAMILIA"/>
    <d v="2024-12-31T00:00:00"/>
    <n v="52"/>
    <x v="33"/>
    <n v="38"/>
    <x v="0"/>
    <x v="4"/>
    <x v="5"/>
  </r>
  <r>
    <n v="79788"/>
    <n v="45986974"/>
    <s v="12399759"/>
    <s v=""/>
    <s v=""/>
    <s v="Antonio Luis"/>
    <s v="Pascual Muriel"/>
    <x v="1"/>
    <d v="1975-12-07T00:00:00"/>
    <s v="antoalba1975@gmail.com"/>
    <s v="Calle Alcobendas 7"/>
    <x v="0"/>
    <s v="Leganés"/>
    <s v=""/>
    <n v="660276615"/>
    <s v="ES0400494481582990009292"/>
    <s v="BSCHESMMXXX"/>
    <s v="Antonio Luis Pascual Muriel"/>
    <s v="No"/>
    <x v="292"/>
    <s v=""/>
    <s v="GANAR MÚSCULO"/>
    <s v="LOCALIZACIÓN"/>
    <x v="1"/>
    <d v="2018-07-01T00:00:00"/>
    <d v="2024-12-31T00:00:00"/>
    <n v="4300"/>
    <s v="No"/>
    <n v="0"/>
    <s v="GANAR MÚSCULO"/>
    <s v="LOCALIZACIÓN"/>
    <d v="2024-12-31T00:00:00"/>
    <n v="43"/>
    <x v="22"/>
    <n v="78"/>
    <x v="3"/>
    <x v="1"/>
    <x v="1"/>
  </r>
  <r>
    <n v="79788"/>
    <n v="45988964"/>
    <s v="52122547"/>
    <s v=""/>
    <s v=""/>
    <s v="Antonio Alfonso"/>
    <s v="Cáceres Serrano"/>
    <x v="1"/>
    <d v="1970-09-15T00:00:00"/>
    <s v="antoniocaceresserrano@gmail.com"/>
    <s v="Calle Alcalá de Henares N 10"/>
    <x v="0"/>
    <s v="Leganés"/>
    <s v=""/>
    <n v="625511277"/>
    <s v="ES5720859262880330167657"/>
    <s v="CAZRES2ZXXX"/>
    <s v="Antonio Alfonso Caceres Serrano"/>
    <s v="No"/>
    <x v="320"/>
    <s v=""/>
    <s v=""/>
    <s v=""/>
    <x v="0"/>
    <d v="2024-06-01T00:00:00"/>
    <d v="2024-12-31T00:00:00"/>
    <n v="5200"/>
    <s v="No"/>
    <n v="0"/>
    <s v="DESCONOCIDA"/>
    <s v="DESCONOCIDA"/>
    <d v="2024-12-31T00:00:00"/>
    <n v="52"/>
    <x v="26"/>
    <n v="63"/>
    <x v="4"/>
    <x v="9"/>
    <x v="6"/>
  </r>
  <r>
    <n v="79788"/>
    <n v="45988391"/>
    <s v="49008169"/>
    <s v=""/>
    <s v=""/>
    <s v="Antonio"/>
    <s v="Díaz Serrano"/>
    <x v="1"/>
    <d v="1985-08-28T00:00:00"/>
    <s v="antonio.diazserra@gmail.com"/>
    <s v="Avenida los Andes"/>
    <x v="0"/>
    <s v="Leganés"/>
    <s v=""/>
    <n v="659257308"/>
    <s v="ES6115632626323264099964"/>
    <s v="NTSBESM1"/>
    <s v="Antonio Diaz Serrano"/>
    <s v="No"/>
    <x v="568"/>
    <s v=""/>
    <s v="GANAR MÚSCULO"/>
    <s v="LOCALIZACIÓN"/>
    <x v="2"/>
    <d v="2022-11-01T00:00:00"/>
    <d v="2024-12-31T00:00:00"/>
    <n v="4900"/>
    <s v="No"/>
    <n v="0"/>
    <s v="GANAR MÚSCULO"/>
    <s v="LOCALIZACIÓN"/>
    <d v="2024-12-31T00:00:00"/>
    <n v="49"/>
    <x v="46"/>
    <n v="26"/>
    <x v="0"/>
    <x v="4"/>
    <x v="0"/>
  </r>
  <r>
    <n v="79788"/>
    <n v="47990293"/>
    <s v="52509158"/>
    <s v=""/>
    <s v=""/>
    <s v="Antonio"/>
    <s v="García Jimenez"/>
    <x v="1"/>
    <d v="1973-08-22T00:00:00"/>
    <s v="antoniocop@gmail.com"/>
    <s v="Calle Venezuela 8 , 1A"/>
    <x v="14"/>
    <s v="Getafe"/>
    <s v=""/>
    <n v="649660900"/>
    <s v="ES6321001902180100296133"/>
    <s v="CAIXESBBXXX"/>
    <s v="Antonio García Jimenez"/>
    <s v="No"/>
    <x v="50"/>
    <s v=""/>
    <s v="GANAR MÚSCULO"/>
    <s v="BÚSQUEDA POR INTERNET"/>
    <x v="0"/>
    <d v="2024-10-01T00:00:00"/>
    <d v="2024-12-31T00:00:00"/>
    <n v="5200"/>
    <s v="No"/>
    <n v="0"/>
    <s v="GANAR MÚSCULO"/>
    <s v="BÚSQUEDA POR INTERNET"/>
    <d v="2024-12-31T00:00:00"/>
    <n v="52"/>
    <x v="1"/>
    <n v="3"/>
    <x v="1"/>
    <x v="9"/>
    <x v="2"/>
  </r>
  <r>
    <n v="79788"/>
    <n v="48115402"/>
    <s v="3169787"/>
    <s v=""/>
    <s v=""/>
    <s v="Antonio"/>
    <s v="Hermogenes Gualda"/>
    <x v="1"/>
    <d v="1997-10-09T00:00:00"/>
    <s v="idtony17@gmail.com"/>
    <s v="Calle De Fray Luis De León 15, 3, 4"/>
    <x v="9"/>
    <s v="Leganés"/>
    <s v=""/>
    <n v="657679833"/>
    <s v="ES0621006865281300067432"/>
    <s v="CAIXESBBXXX"/>
    <s v=""/>
    <s v="No"/>
    <x v="64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16"/>
    <n v="3"/>
    <x v="1"/>
    <x v="9"/>
    <x v="2"/>
  </r>
  <r>
    <n v="79788"/>
    <n v="45988868"/>
    <s v="50732016"/>
    <s v=""/>
    <s v=""/>
    <s v="Antonio"/>
    <s v="Molina Gallego"/>
    <x v="1"/>
    <d v="1976-02-10T00:00:00"/>
    <s v="annatar76@gmail.com"/>
    <s v="Calle Alcobendas"/>
    <x v="0"/>
    <s v="Leganés"/>
    <s v=""/>
    <n v="666507375"/>
    <s v="ES6201826167970208506788"/>
    <s v="CAIXESBBXXX"/>
    <s v="Antonio Molina Gallego"/>
    <s v="No"/>
    <x v="569"/>
    <s v=""/>
    <s v="GANAR MÚSCULO"/>
    <s v="LOCALIZACIÓN"/>
    <x v="2"/>
    <d v="2022-09-01T00:00:00"/>
    <d v="2024-12-31T00:00:00"/>
    <n v="4900"/>
    <s v="No"/>
    <n v="0"/>
    <s v="GANAR MÚSCULO"/>
    <s v="LOCALIZACIÓN"/>
    <d v="2024-12-31T00:00:00"/>
    <n v="49"/>
    <x v="23"/>
    <n v="28"/>
    <x v="4"/>
    <x v="5"/>
    <x v="0"/>
  </r>
  <r>
    <n v="79788"/>
    <n v="45989022"/>
    <s v="9453851"/>
    <s v=""/>
    <s v=""/>
    <s v="Antonio"/>
    <s v="Ocaña Chamorro"/>
    <x v="1"/>
    <d v="1971-11-26T00:00:00"/>
    <s v="aocanachamorro@gmail.com"/>
    <s v="Calle Boadilla Del Monte"/>
    <x v="0"/>
    <s v="Leganés"/>
    <s v=""/>
    <n v="696638797"/>
    <s v="ES9720859752940330274257"/>
    <s v="CAZRES2ZXXX"/>
    <s v="Antonio Ocaña Chamorro"/>
    <s v="No"/>
    <x v="570"/>
    <s v=""/>
    <s v="GANAR MÚSCULO"/>
    <s v="LOCALIZACIÓN"/>
    <x v="2"/>
    <d v="2019-12-01T00:00:00"/>
    <d v="2024-12-31T00:00:00"/>
    <n v="4900"/>
    <s v="No"/>
    <n v="0"/>
    <s v="GANAR MÚSCULO"/>
    <s v="LOCALIZACIÓN"/>
    <d v="2024-12-31T00:00:00"/>
    <n v="49"/>
    <x v="2"/>
    <n v="61"/>
    <x v="0"/>
    <x v="0"/>
    <x v="6"/>
  </r>
  <r>
    <n v="79788"/>
    <n v="45989135"/>
    <s v="54035482"/>
    <s v=""/>
    <s v=""/>
    <s v="Antonio"/>
    <s v="Ramos Moya"/>
    <x v="1"/>
    <d v="2006-09-20T00:00:00"/>
    <s v="aramosmoya2007@gmail.com"/>
    <s v="Calle Coslada 11, 1D"/>
    <x v="0"/>
    <s v="Leganés"/>
    <s v=""/>
    <n v="617794091"/>
    <s v="ES9001826167950208506382"/>
    <s v="BBVAESMMXXX"/>
    <s v="Antonio Ramos Moya"/>
    <s v="No"/>
    <x v="368"/>
    <s v=""/>
    <s v="GANAR MÚSCULO"/>
    <s v="AMIGOS O FAMILIA"/>
    <x v="3"/>
    <d v="2024-12-01T00:00:00"/>
    <d v="2024-12-31T00:00:00"/>
    <n v="3900"/>
    <s v="No"/>
    <n v="0"/>
    <s v="GANAR MÚSCULO"/>
    <s v="AMIGOS O FAMILIA"/>
    <d v="2024-12-31T00:00:00"/>
    <n v="39"/>
    <x v="21"/>
    <n v="13"/>
    <x v="2"/>
    <x v="0"/>
    <x v="3"/>
  </r>
  <r>
    <n v="79788"/>
    <n v="46760378"/>
    <s v="9137738"/>
    <s v=""/>
    <s v=""/>
    <s v="Antonio"/>
    <s v="Soria García"/>
    <x v="1"/>
    <d v="2007-02-14T00:00:00"/>
    <s v="tonypower2007@gmail.com"/>
    <s v="Calle del Alcalde Pedro González González 11"/>
    <x v="0"/>
    <s v="Leganés"/>
    <s v=""/>
    <n v="601373352"/>
    <s v="ES7501825322270204217789"/>
    <s v="BBVAESMMXXX"/>
    <s v="Antonio Soria García"/>
    <s v="No"/>
    <x v="571"/>
    <s v=""/>
    <s v="GANAR MÚSCULO"/>
    <s v="LOCALIZACIÓN"/>
    <x v="0"/>
    <d v="2024-06-01T00:00:00"/>
    <d v="2024-12-31T00:00:00"/>
    <n v="5200"/>
    <s v="No"/>
    <n v="0"/>
    <s v="GANAR MÚSCULO"/>
    <s v="LOCALIZACIÓN"/>
    <d v="2024-12-31T00:00:00"/>
    <n v="52"/>
    <x v="15"/>
    <n v="7"/>
    <x v="4"/>
    <x v="6"/>
    <x v="2"/>
  </r>
  <r>
    <n v="79788"/>
    <n v="48401431"/>
    <s v="2222201"/>
    <s v=""/>
    <s v=""/>
    <s v="Antonia Inmaculada"/>
    <s v="Arias Camara"/>
    <x v="0"/>
    <d v="1967-08-09T00:00:00"/>
    <s v="dalacumain5@gmail.com"/>
    <s v="Calle Pozuelo De Alarcón 3"/>
    <x v="0"/>
    <s v="Leganés"/>
    <s v=""/>
    <n v="646698278"/>
    <s v="ES6220000002245850975806"/>
    <s v="CECAESMMXXX"/>
    <s v=""/>
    <s v="No"/>
    <x v="121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11"/>
    <n v="3"/>
    <x v="1"/>
    <x v="9"/>
    <x v="2"/>
  </r>
  <r>
    <n v="79788"/>
    <n v="45989741"/>
    <s v="4544496"/>
    <s v=""/>
    <s v=""/>
    <s v="Antonia"/>
    <s v="Zafra Molero"/>
    <x v="0"/>
    <d v="1956-01-17T00:00:00"/>
    <s v="zaframa1956@gmail.com"/>
    <s v="Calle Paracuellos del Jarama"/>
    <x v="0"/>
    <s v="Leganés"/>
    <s v=""/>
    <n v="636675746"/>
    <s v="ES9720859752960330231576"/>
    <s v="CAZRES2ZXXX"/>
    <s v="Antonia Zafra Molero"/>
    <s v="No"/>
    <x v="572"/>
    <s v=""/>
    <s v="PERDER PESO"/>
    <s v="LOCALIZACIÓN"/>
    <x v="0"/>
    <d v="2024-06-01T00:00:00"/>
    <d v="2024-12-31T00:00:00"/>
    <n v="5200"/>
    <s v="No"/>
    <n v="0"/>
    <s v="PERDER PESO"/>
    <s v="LOCALIZACIÓN"/>
    <d v="2024-12-31T00:00:00"/>
    <n v="52"/>
    <x v="54"/>
    <n v="75"/>
    <x v="0"/>
    <x v="9"/>
    <x v="1"/>
  </r>
  <r>
    <n v="79788"/>
    <n v="45987683"/>
    <s v="77744729"/>
    <s v=""/>
    <s v=""/>
    <s v="Anna"/>
    <s v="Solá Cunill"/>
    <x v="0"/>
    <d v="1984-09-12T00:00:00"/>
    <s v="asolcun84@gmail.com"/>
    <s v="Calle Alcalde José María Durán y Pelayo 2 2 3A"/>
    <x v="0"/>
    <s v="Leganés"/>
    <s v=""/>
    <n v="646047274"/>
    <s v="ES5001827277150201536415"/>
    <s v="BBVAESMMXXX"/>
    <s v="Anna Solá Cunill"/>
    <s v="No"/>
    <x v="75"/>
    <s v=""/>
    <s v="GANAR MÚSCULO"/>
    <s v="AMIGOS O FAMILIA"/>
    <x v="2"/>
    <d v="2023-09-01T00:00:00"/>
    <d v="2024-12-31T00:00:00"/>
    <n v="4900"/>
    <s v="No"/>
    <n v="0"/>
    <s v="GANAR MÚSCULO"/>
    <s v="AMIGOS O FAMILIA"/>
    <d v="2024-12-31T00:00:00"/>
    <n v="49"/>
    <x v="32"/>
    <n v="15"/>
    <x v="2"/>
    <x v="9"/>
    <x v="3"/>
  </r>
  <r>
    <n v="79788"/>
    <n v="45989183"/>
    <s v="50036453"/>
    <s v=""/>
    <s v=""/>
    <s v="Angelines"/>
    <s v="Pérez Pascual"/>
    <x v="0"/>
    <d v="1960-01-22T00:00:00"/>
    <s v="angelesperezpascual@icloud.com"/>
    <s v="Calle Valdelaguna"/>
    <x v="0"/>
    <s v="Leganés"/>
    <s v=""/>
    <n v="676610895"/>
    <s v="ES4521006123911300282812"/>
    <s v="CAIXESBBXXX"/>
    <s v="Angelines Perez Pascual"/>
    <s v="No"/>
    <x v="573"/>
    <s v=""/>
    <s v="GANAR MÚSCULO"/>
    <s v="AMIGOS O FAMILIA"/>
    <x v="5"/>
    <d v="2022-07-01T00:00:00"/>
    <d v="2024-12-31T00:00:00"/>
    <n v="7900"/>
    <s v="No"/>
    <n v="0"/>
    <s v="GANAR MÚSCULO"/>
    <s v="AMIGOS O FAMILIA"/>
    <d v="2024-12-31T00:00:00"/>
    <n v="79"/>
    <x v="38"/>
    <n v="29"/>
    <x v="2"/>
    <x v="11"/>
    <x v="0"/>
  </r>
  <r>
    <n v="79788"/>
    <n v="45988569"/>
    <s v="53717974"/>
    <s v=""/>
    <s v=""/>
    <s v="Ángela"/>
    <s v="Abad Cañadas"/>
    <x v="0"/>
    <d v="1993-06-25T00:00:00"/>
    <s v="angelabadca@hotmail.com"/>
    <s v="Plaza Alcalde José Manuel Matheo Luaces 7"/>
    <x v="0"/>
    <s v="Leganés"/>
    <s v=""/>
    <n v="651093252"/>
    <s v="ES8121006826841300097395"/>
    <s v="CAIXESBBXXX"/>
    <s v="Angela Abad Cañadas"/>
    <s v="No"/>
    <x v="574"/>
    <s v=""/>
    <s v="GANAR MÚSCULO"/>
    <s v="AMIGOS O FAMILIA"/>
    <x v="2"/>
    <d v="2018-12-01T00:00:00"/>
    <d v="2024-12-31T00:00:00"/>
    <n v="4900"/>
    <s v="No"/>
    <n v="0"/>
    <s v="GANAR MÚSCULO"/>
    <s v="AMIGOS O FAMILIA"/>
    <d v="2024-12-31T00:00:00"/>
    <n v="49"/>
    <x v="30"/>
    <n v="73"/>
    <x v="0"/>
    <x v="0"/>
    <x v="1"/>
  </r>
  <r>
    <n v="79788"/>
    <n v="46760333"/>
    <s v="52094373"/>
    <s v=""/>
    <s v=""/>
    <s v="Angela"/>
    <s v="Hernández Fernández"/>
    <x v="0"/>
    <d v="1968-12-29T00:00:00"/>
    <s v="ahernandezf@salud.madrid.org"/>
    <s v="Calle De Diego Martínez Barrio 42"/>
    <x v="0"/>
    <s v="Leganés"/>
    <s v=""/>
    <n v="650493189"/>
    <s v="ES5414650716511726924850"/>
    <s v="INGDESMM"/>
    <s v="Angela Hernández Fernández"/>
    <s v="No"/>
    <x v="575"/>
    <s v=""/>
    <s v="PERDER PESO"/>
    <s v="AMIGOS O FAMILIA"/>
    <x v="3"/>
    <d v="2024-06-01T00:00:00"/>
    <d v="2024-12-31T00:00:00"/>
    <n v="3900"/>
    <s v="No"/>
    <n v="0"/>
    <s v="PERDER PESO"/>
    <s v="AMIGOS O FAMILIA"/>
    <d v="2024-12-31T00:00:00"/>
    <n v="39"/>
    <x v="44"/>
    <n v="7"/>
    <x v="3"/>
    <x v="6"/>
    <x v="2"/>
  </r>
  <r>
    <n v="79788"/>
    <n v="49422203"/>
    <s v="53906929"/>
    <s v=""/>
    <s v=""/>
    <s v="Ángel Luis"/>
    <s v="Agudo Romero"/>
    <x v="1"/>
    <d v="1998-04-02T00:00:00"/>
    <s v="angelfitness10@icloud.com"/>
    <s v="Calle Polonia 3, 8, IZQ"/>
    <x v="38"/>
    <s v="Leganés"/>
    <s v=""/>
    <n v="638950336"/>
    <s v="ES1921006308441300228803"/>
    <s v="CAIXESBBXXX"/>
    <s v=""/>
    <s v="No"/>
    <x v="415"/>
    <s v=""/>
    <s v="GANAR MÚSCULO"/>
    <s v="AMIGOS O FAMILIA"/>
    <x v="0"/>
    <d v="2024-12-01T00:00:00"/>
    <d v="2024-12-31T00:00:00"/>
    <n v="5200"/>
    <s v="No"/>
    <n v="0"/>
    <s v="GANAR MÚSCULO"/>
    <s v="AMIGOS O FAMILIA"/>
    <d v="2024-12-31T00:00:00"/>
    <n v="52"/>
    <x v="20"/>
    <n v="1"/>
    <x v="0"/>
    <x v="0"/>
    <x v="2"/>
  </r>
  <r>
    <n v="79788"/>
    <n v="45988684"/>
    <s v="53040997"/>
    <s v=""/>
    <s v=""/>
    <s v="Ángel Luis"/>
    <s v="Martín Arriero"/>
    <x v="2"/>
    <d v="1975-03-20T00:00:00"/>
    <s v="amarriero@gmail.com"/>
    <s v="Calle Móstoles 28 Bajo L"/>
    <x v="0"/>
    <s v="Leganés"/>
    <s v=""/>
    <n v="653619418"/>
    <s v="ES5200190150494030000155"/>
    <s v="DEUTESBBXXX"/>
    <s v="Angel Luis Martín Arriero"/>
    <s v="No"/>
    <x v="576"/>
    <s v=""/>
    <s v=""/>
    <s v=""/>
    <x v="0"/>
    <d v="2019-12-01T00:00:00"/>
    <d v="2024-12-31T00:00:00"/>
    <n v="5200"/>
    <s v="No"/>
    <n v="0"/>
    <s v="DESCONOCIDA"/>
    <s v="DESCONOCIDA"/>
    <d v="2024-12-31T00:00:00"/>
    <n v="52"/>
    <x v="22"/>
    <n v="61"/>
    <x v="5"/>
    <x v="0"/>
    <x v="6"/>
  </r>
  <r>
    <n v="79788"/>
    <n v="45987094"/>
    <s v="52129280"/>
    <s v=""/>
    <s v=""/>
    <s v="Ángel"/>
    <s v="Álvaro Sánchez"/>
    <x v="1"/>
    <d v="1972-08-14T00:00:00"/>
    <s v="angel.alvaro@gmail.com"/>
    <s v="Calle Colmenar Viejo 14"/>
    <x v="0"/>
    <s v="Leganés"/>
    <s v=""/>
    <n v="609173129"/>
    <s v="ES6901826167910204603094"/>
    <s v="BBVAESMMXXX"/>
    <s v="Angel Álvaro Sánchez"/>
    <s v="No"/>
    <x v="577"/>
    <s v=""/>
    <s v="GANAR MÚSCULO"/>
    <s v="AMIGOS O FAMILIA"/>
    <x v="2"/>
    <d v="2018-07-01T00:00:00"/>
    <d v="2024-12-31T00:00:00"/>
    <n v="4900"/>
    <s v="No"/>
    <n v="0"/>
    <s v="GANAR MÚSCULO"/>
    <s v="AMIGOS O FAMILIA"/>
    <d v="2024-12-31T00:00:00"/>
    <n v="49"/>
    <x v="40"/>
    <n v="78"/>
    <x v="5"/>
    <x v="1"/>
    <x v="1"/>
  </r>
  <r>
    <n v="79788"/>
    <n v="45987550"/>
    <s v="53907225"/>
    <s v=""/>
    <s v=""/>
    <s v="Ángel"/>
    <s v="Ballesteros Aparicio"/>
    <x v="2"/>
    <d v="2004-07-31T00:00:00"/>
    <s v="angelballesterosada@gmail.com"/>
    <s v="Calle Torrelodones 19"/>
    <x v="0"/>
    <s v="Leganés"/>
    <s v=""/>
    <n v="629776139"/>
    <s v="ES0501826167950203004423"/>
    <s v="BBVAESMMXXX"/>
    <s v="Angel Ballesteros Plaza"/>
    <s v="No"/>
    <x v="47"/>
    <s v=""/>
    <s v="GANAR MÚSCULO"/>
    <s v="LOCALIZACIÓN"/>
    <x v="1"/>
    <d v="2024-06-01T00:00:00"/>
    <d v="2024-12-31T00:00:00"/>
    <n v="4300"/>
    <s v="No"/>
    <n v="0"/>
    <s v="GANAR MÚSCULO"/>
    <s v="LOCALIZACIÓN"/>
    <d v="2024-12-31T00:00:00"/>
    <n v="43"/>
    <x v="10"/>
    <n v="78"/>
    <x v="4"/>
    <x v="1"/>
    <x v="1"/>
  </r>
  <r>
    <n v="79788"/>
    <n v="45988324"/>
    <s v="50169165"/>
    <s v=""/>
    <s v=""/>
    <s v="Ángel"/>
    <s v="Ballesteros Plaza"/>
    <x v="2"/>
    <d v="1967-11-26T00:00:00"/>
    <s v="angelballesteros@telefonica.net"/>
    <s v="Calle Torrelodones 19"/>
    <x v="0"/>
    <s v="Leganés"/>
    <s v=""/>
    <n v="626487822"/>
    <s v="ES0501826167950203004423"/>
    <s v="BBVAESMMXXX"/>
    <s v="Angel Ballesteros Plaza"/>
    <s v="No"/>
    <x v="488"/>
    <s v=""/>
    <s v=""/>
    <s v=""/>
    <x v="3"/>
    <d v="2024-02-01T00:00:00"/>
    <d v="2024-12-31T00:00:00"/>
    <n v="3900"/>
    <s v="No"/>
    <n v="0"/>
    <s v="DESCONOCIDA"/>
    <s v="DESCONOCIDA"/>
    <d v="2024-12-31T00:00:00"/>
    <n v="39"/>
    <x v="11"/>
    <n v="11"/>
    <x v="4"/>
    <x v="2"/>
    <x v="2"/>
  </r>
  <r>
    <n v="79788"/>
    <n v="45987394"/>
    <s v="53450799"/>
    <s v=""/>
    <s v=""/>
    <s v="Ángel"/>
    <s v="Calvo Moyano"/>
    <x v="1"/>
    <d v="1983-05-13T00:00:00"/>
    <s v="angelcalvo.0583@gmail.com"/>
    <s v="Calle Del Alcalde Pedro González González 10"/>
    <x v="0"/>
    <s v="Leganés"/>
    <s v=""/>
    <n v="699730684"/>
    <s v="ES7720382458846000334043"/>
    <s v="CAHMESMMXXX"/>
    <s v="Angel Calvo Moyano"/>
    <s v="No"/>
    <x v="186"/>
    <s v=""/>
    <s v="MANTENIMIENTO"/>
    <s v="LOCALIZACIÓN"/>
    <x v="0"/>
    <d v="2024-07-01T00:00:00"/>
    <d v="2024-12-31T00:00:00"/>
    <n v="5200"/>
    <s v="No"/>
    <n v="0"/>
    <s v="MANTENIMIENTO"/>
    <s v="LOCALIZACIÓN"/>
    <d v="2024-12-31T00:00:00"/>
    <n v="52"/>
    <x v="33"/>
    <n v="76"/>
    <x v="1"/>
    <x v="5"/>
    <x v="1"/>
  </r>
  <r>
    <n v="79788"/>
    <n v="48124571"/>
    <s v="52476776"/>
    <s v=""/>
    <s v=""/>
    <s v="Ángel"/>
    <s v="Gavela Marquina"/>
    <x v="0"/>
    <d v="1974-12-09T00:00:00"/>
    <s v="gavelaangel@gmail.com"/>
    <s v="Calle De Collado Villalba 13"/>
    <x v="0"/>
    <s v="Leganés"/>
    <s v=""/>
    <n v="667163414"/>
    <s v="ES4500494999762916053028"/>
    <s v="BSCHESMMXXX"/>
    <s v=""/>
    <s v="No"/>
    <x v="101"/>
    <s v=""/>
    <s v="GANAR MÚSCULO"/>
    <s v="LOCALIZACIÓN"/>
    <x v="2"/>
    <d v="2024-10-01T00:00:00"/>
    <d v="2024-12-31T00:00:00"/>
    <n v="4900"/>
    <s v="No"/>
    <n v="0"/>
    <s v="GANAR MÚSCULO"/>
    <s v="LOCALIZACIÓN"/>
    <d v="2024-12-31T00:00:00"/>
    <n v="49"/>
    <x v="34"/>
    <n v="3"/>
    <x v="4"/>
    <x v="9"/>
    <x v="2"/>
  </r>
  <r>
    <n v="79788"/>
    <n v="45987821"/>
    <s v="54401628"/>
    <s v=""/>
    <s v=""/>
    <s v="Ángel"/>
    <s v="Guerrero Molero"/>
    <x v="1"/>
    <d v="2005-10-20T00:00:00"/>
    <s v="aguerreromolero@gmail.com"/>
    <s v="Calle Alcalde Vicente de la Barrera Cano 2 2A"/>
    <x v="0"/>
    <s v="Leganés"/>
    <s v=""/>
    <n v="637646697"/>
    <s v="ES6201821339410201544026"/>
    <s v="BBVAESMMXXX"/>
    <s v="Angel Guerrero Molero"/>
    <s v="No"/>
    <x v="578"/>
    <s v=""/>
    <s v="GANAR MÚSCULO"/>
    <s v="AMIGOS O FAMILIA"/>
    <x v="0"/>
    <d v="2024-06-01T00:00:00"/>
    <d v="2024-12-31T00:00:00"/>
    <n v="5200"/>
    <s v="No"/>
    <n v="0"/>
    <s v="GANAR MÚSCULO"/>
    <s v="AMIGOS O FAMILIA"/>
    <d v="2024-12-31T00:00:00"/>
    <n v="52"/>
    <x v="12"/>
    <n v="14"/>
    <x v="4"/>
    <x v="4"/>
    <x v="3"/>
  </r>
  <r>
    <n v="79788"/>
    <n v="45988212"/>
    <s v="53039141"/>
    <s v=""/>
    <s v=""/>
    <s v="Ángel"/>
    <s v="Gutiérrez Bonilla"/>
    <x v="1"/>
    <d v="1977-02-23T00:00:00"/>
    <s v="agbonilla10@hotmail.com"/>
    <s v="Calle Osa Mayor"/>
    <x v="0"/>
    <s v="Leganés"/>
    <s v=""/>
    <n v="618193968"/>
    <s v="ES9120859262840330470463"/>
    <s v="CAZRES2ZXXX"/>
    <s v="Angel Gutierrez Bonilla"/>
    <s v="No"/>
    <x v="546"/>
    <s v=""/>
    <s v="GANAR MÚSCULO"/>
    <s v="LOCALIZACIÓN"/>
    <x v="2"/>
    <d v="2020-11-01T00:00:00"/>
    <d v="2024-12-31T00:00:00"/>
    <n v="4900"/>
    <s v="No"/>
    <n v="0"/>
    <s v="GANAR MÚSCULO"/>
    <s v="LOCALIZACIÓN"/>
    <d v="2024-12-31T00:00:00"/>
    <n v="49"/>
    <x v="13"/>
    <n v="50"/>
    <x v="2"/>
    <x v="4"/>
    <x v="4"/>
  </r>
  <r>
    <n v="79788"/>
    <n v="45987786"/>
    <s v="52379141"/>
    <s v=""/>
    <s v=""/>
    <s v="Ángel"/>
    <s v="Megías Herencias"/>
    <x v="1"/>
    <d v="1974-05-27T00:00:00"/>
    <s v="angelmegias@telefonica.net"/>
    <s v="Calle Rivas Vaciamadrid"/>
    <x v="0"/>
    <s v="Leganés"/>
    <s v=""/>
    <n v="680426036"/>
    <s v="ES3400730100530411021876"/>
    <s v="OPENESMMXXX"/>
    <s v="Angel Megias Herencias"/>
    <s v="No"/>
    <x v="579"/>
    <s v=""/>
    <s v="GANAR MÚSCULO"/>
    <s v="LOCALIZACIÓN"/>
    <x v="2"/>
    <d v="2020-02-01T00:00:00"/>
    <d v="2024-12-31T00:00:00"/>
    <n v="4900"/>
    <s v="No"/>
    <n v="0"/>
    <s v="GANAR MÚSCULO"/>
    <s v="LOCALIZACIÓN"/>
    <d v="2024-12-31T00:00:00"/>
    <n v="49"/>
    <x v="34"/>
    <n v="59"/>
    <x v="4"/>
    <x v="2"/>
    <x v="4"/>
  </r>
  <r>
    <n v="79788"/>
    <n v="45988300"/>
    <s v="53041873"/>
    <s v=""/>
    <s v=""/>
    <s v="Ángel"/>
    <s v="Muñoz Rodríguez"/>
    <x v="1"/>
    <d v="1982-02-21T00:00:00"/>
    <s v="angelmrleganes@gmail.com"/>
    <s v="Calle Zamora 33"/>
    <x v="0"/>
    <s v="Leganés"/>
    <s v=""/>
    <n v="637590979"/>
    <s v="ES8021006173521300369281"/>
    <s v="CAIXESBBXXX"/>
    <s v="Angel Muñoz Rodriguez"/>
    <s v="No"/>
    <x v="522"/>
    <s v=""/>
    <s v="MANTENIMIENTO"/>
    <s v="AMIGOS O FAMILIA"/>
    <x v="2"/>
    <d v="2023-09-01T00:00:00"/>
    <d v="2024-12-31T00:00:00"/>
    <n v="4900"/>
    <s v="No"/>
    <n v="0"/>
    <s v="MANTENIMIENTO"/>
    <s v="AMIGOS O FAMILIA"/>
    <d v="2024-12-31T00:00:00"/>
    <n v="49"/>
    <x v="0"/>
    <n v="16"/>
    <x v="3"/>
    <x v="5"/>
    <x v="3"/>
  </r>
  <r>
    <n v="79788"/>
    <n v="49653634"/>
    <s v="53907169"/>
    <s v=""/>
    <s v=""/>
    <s v="Ángel"/>
    <s v="Rico Sánchez"/>
    <x v="1"/>
    <d v="2005-12-19T00:00:00"/>
    <s v="angelricsan@gmail.com"/>
    <s v="Calle De Móstoles 26, E2, BAJO A"/>
    <x v="0"/>
    <s v="Leganés"/>
    <s v=""/>
    <n v="634671457"/>
    <s v="ES7601826167960208000730"/>
    <s v=""/>
    <s v=""/>
    <s v="No"/>
    <x v="536"/>
    <s v=""/>
    <s v="GANAR MÚSCULO"/>
    <s v="AMIGOS O FAMILIA"/>
    <x v="0"/>
    <d v="2025-01-01T00:00:00"/>
    <d v="2025-01-31T00:00:00"/>
    <n v="5200"/>
    <s v="No"/>
    <n v="0"/>
    <s v="GANAR MÚSCULO"/>
    <s v="AMIGOS O FAMILIA"/>
    <d v="2024-12-31T00:00:00"/>
    <n v="52"/>
    <x v="21"/>
    <n v="0"/>
    <x v="1"/>
    <x v="7"/>
    <x v="2"/>
  </r>
  <r>
    <n v="79788"/>
    <n v="45989655"/>
    <s v="53455438"/>
    <s v=""/>
    <s v=""/>
    <s v="Ángel"/>
    <s v="Sánchez-Bermejo García"/>
    <x v="1"/>
    <d v="1987-02-04T00:00:00"/>
    <s v="angelsanchezcnt@gmail.com"/>
    <s v="Calle Alcalde Saturnino del Yerro Alonso 25 P 2 1B"/>
    <x v="0"/>
    <s v="Leganés"/>
    <s v=""/>
    <n v="680345898"/>
    <s v="ES9614650100911749877720"/>
    <s v="INGDESMMXXX"/>
    <s v="Angel Sánchez-Bermejo García"/>
    <s v="No"/>
    <x v="70"/>
    <s v=""/>
    <s v="MANTENIMIENTO"/>
    <s v="LOCALIZACIÓN"/>
    <x v="2"/>
    <d v="2018-08-01T00:00:00"/>
    <d v="2024-12-31T00:00:00"/>
    <n v="4900"/>
    <s v="No"/>
    <n v="0"/>
    <s v="MANTENIMIENTO"/>
    <s v="LOCALIZACIÓN"/>
    <d v="2024-12-31T00:00:00"/>
    <n v="49"/>
    <x v="45"/>
    <n v="77"/>
    <x v="1"/>
    <x v="11"/>
    <x v="1"/>
  </r>
  <r>
    <n v="79788"/>
    <n v="46859866"/>
    <s v="2048918"/>
    <s v=""/>
    <s v=""/>
    <s v="Andrés Camilo"/>
    <s v="Torres Zuñiga"/>
    <x v="1"/>
    <d v="1994-02-27T00:00:00"/>
    <s v="kamilo.lbc@gmail.com"/>
    <s v="Calle San Juan Bosco 7"/>
    <x v="15"/>
    <s v="La Fortuna"/>
    <s v=""/>
    <n v="646273527"/>
    <s v="ES4400490390712111430315"/>
    <s v="BSCHESMMXXX"/>
    <s v="Andrés Camilo Torres Zuñiga"/>
    <s v="No"/>
    <x v="197"/>
    <s v=""/>
    <s v="GANAR MÚSCULO"/>
    <s v="LOCALIZACIÓN"/>
    <x v="0"/>
    <d v="2024-07-01T00:00:00"/>
    <d v="2024-12-31T00:00:00"/>
    <n v="5200"/>
    <s v="No"/>
    <n v="0"/>
    <s v="GANAR MÚSCULO"/>
    <s v="LOCALIZACIÓN"/>
    <d v="2024-12-31T00:00:00"/>
    <n v="52"/>
    <x v="6"/>
    <n v="6"/>
    <x v="1"/>
    <x v="1"/>
    <x v="2"/>
  </r>
  <r>
    <n v="79788"/>
    <n v="45987396"/>
    <s v="51158313"/>
    <s v=""/>
    <s v=""/>
    <s v="Andrés Alonso"/>
    <s v="la Torre Sánchez"/>
    <x v="1"/>
    <d v="2001-04-07T00:00:00"/>
    <s v="andrex10005@gmail.com"/>
    <s v="Calle De Aranjuez 8"/>
    <x v="0"/>
    <s v="Leganés"/>
    <s v=""/>
    <n v="634562358"/>
    <s v="ES5121006826841300329086"/>
    <s v="CAIXESBBXXX"/>
    <s v="Victor Andres La Torre Varela"/>
    <s v="No"/>
    <x v="580"/>
    <s v=""/>
    <s v="GANAR MÚSCULO"/>
    <s v="LOCALIZACIÓN"/>
    <x v="0"/>
    <d v="2019-11-01T00:00:00"/>
    <d v="2024-12-31T00:00:00"/>
    <n v="5200"/>
    <s v="No"/>
    <n v="0"/>
    <s v="GANAR MÚSCULO"/>
    <s v="LOCALIZACIÓN"/>
    <d v="2024-12-31T00:00:00"/>
    <n v="52"/>
    <x v="7"/>
    <n v="62"/>
    <x v="1"/>
    <x v="4"/>
    <x v="6"/>
  </r>
  <r>
    <n v="79788"/>
    <n v="45987191"/>
    <s v="53905471"/>
    <s v=""/>
    <s v=""/>
    <s v="Andrés"/>
    <s v="de Castro Mesa"/>
    <x v="1"/>
    <d v="2003-10-23T00:00:00"/>
    <s v="andresdecastromesa@gmail.com"/>
    <s v="Calle Tres Cantos"/>
    <x v="0"/>
    <s v="Leganés"/>
    <s v=""/>
    <n v="651350137"/>
    <s v="ES8621005616110100223658"/>
    <s v="CAIXESBBXXX"/>
    <s v="Andres De Castro Mesa"/>
    <s v="No"/>
    <x v="581"/>
    <s v=""/>
    <s v="GANAR MÚSCULO"/>
    <s v="LOCALIZACIÓN"/>
    <x v="0"/>
    <d v="2022-10-01T00:00:00"/>
    <d v="2024-12-31T00:00:00"/>
    <n v="5200"/>
    <s v="No"/>
    <n v="0"/>
    <s v="GANAR MÚSCULO"/>
    <s v="LOCALIZACIÓN"/>
    <d v="2024-12-31T00:00:00"/>
    <n v="52"/>
    <x v="37"/>
    <n v="27"/>
    <x v="0"/>
    <x v="9"/>
    <x v="0"/>
  </r>
  <r>
    <n v="79788"/>
    <n v="48244983"/>
    <s v="53909010"/>
    <s v=""/>
    <s v=""/>
    <s v="Andrés"/>
    <s v="Fernández Molina"/>
    <x v="1"/>
    <d v="1995-02-12T00:00:00"/>
    <s v="andres.fdezmol@gmail.com"/>
    <s v="Calle Gabriela Mistral 12, 4B"/>
    <x v="13"/>
    <s v="Leganés"/>
    <s v=""/>
    <n v="652923336"/>
    <s v="ES3721006865291300426695"/>
    <s v="CAIXESBBXXX"/>
    <s v=""/>
    <s v="No"/>
    <x v="462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4"/>
    <n v="3"/>
    <x v="4"/>
    <x v="9"/>
    <x v="2"/>
  </r>
  <r>
    <n v="79788"/>
    <n v="45987733"/>
    <s v="53907526"/>
    <s v=""/>
    <s v=""/>
    <s v="Andrés"/>
    <s v="Gómez Canas"/>
    <x v="1"/>
    <d v="1998-03-15T00:00:00"/>
    <s v="andres1598gomez@gmail.com"/>
    <s v="Calle Arroyomolinos 4"/>
    <x v="0"/>
    <s v="Leganés"/>
    <s v=""/>
    <n v="650652213"/>
    <s v="ES9221002214200200478294"/>
    <s v="CAIXESBBXXX"/>
    <s v="Andres Gomez Canas"/>
    <s v="No"/>
    <x v="573"/>
    <s v=""/>
    <s v="GANAR MÚSCULO"/>
    <s v="LOCALIZACIÓN"/>
    <x v="2"/>
    <d v="2024-12-01T00:00:00"/>
    <d v="2024-12-31T00:00:00"/>
    <n v="4900"/>
    <s v="No"/>
    <n v="0"/>
    <s v="GANAR MÚSCULO"/>
    <s v="LOCALIZACIÓN"/>
    <d v="2024-12-31T00:00:00"/>
    <n v="49"/>
    <x v="20"/>
    <n v="29"/>
    <x v="2"/>
    <x v="11"/>
    <x v="0"/>
  </r>
  <r>
    <n v="79788"/>
    <n v="45988409"/>
    <s v="53715022"/>
    <s v=""/>
    <s v=""/>
    <s v="Andrés"/>
    <s v="López García"/>
    <x v="1"/>
    <d v="2000-12-07T00:00:00"/>
    <s v="alopezgarcia778@gmail.com"/>
    <s v="Calle Rivas Vaciamadrid 36"/>
    <x v="0"/>
    <s v="Leganés"/>
    <s v=""/>
    <n v="633730712"/>
    <s v="ES7721009194152201105949"/>
    <s v="CAIXESBBXXX"/>
    <s v="Andres Lopez Garcia"/>
    <s v="No"/>
    <x v="582"/>
    <s v=""/>
    <s v="GANAR MÚSCULO"/>
    <s v="AMIGOS O FAMILIA"/>
    <x v="3"/>
    <d v="2024-01-01T00:00:00"/>
    <d v="2024-12-31T00:00:00"/>
    <n v="3900"/>
    <s v="No"/>
    <n v="0"/>
    <s v="GANAR MÚSCULO"/>
    <s v="AMIGOS O FAMILIA"/>
    <d v="2024-12-31T00:00:00"/>
    <n v="39"/>
    <x v="14"/>
    <n v="12"/>
    <x v="4"/>
    <x v="7"/>
    <x v="3"/>
  </r>
  <r>
    <n v="79788"/>
    <n v="45989179"/>
    <s v="53353218"/>
    <s v=""/>
    <s v=""/>
    <s v="Andrés"/>
    <s v="Pérez Torres"/>
    <x v="1"/>
    <d v="1995-07-29T00:00:00"/>
    <s v="ptandres@hotmail.com"/>
    <s v="Calle Navalcarnero"/>
    <x v="0"/>
    <s v="Leganés"/>
    <s v=""/>
    <n v="648101080"/>
    <s v="ES4700494481552110013413"/>
    <s v="BSCHESMMXXX"/>
    <s v="Andres Perez Torres"/>
    <s v="No"/>
    <x v="15"/>
    <s v=""/>
    <s v="GANAR MÚSCULO"/>
    <s v="AMIGOS O FAMILIA"/>
    <x v="9"/>
    <d v="2018-10-01T00:00:00"/>
    <d v="2024-12-31T00:00:00"/>
    <n v="4600"/>
    <s v="No"/>
    <n v="0"/>
    <s v="GANAR MÚSCULO"/>
    <s v="AMIGOS O FAMILIA"/>
    <d v="2024-12-31T00:00:00"/>
    <n v="46"/>
    <x v="4"/>
    <n v="74"/>
    <x v="1"/>
    <x v="4"/>
    <x v="1"/>
  </r>
  <r>
    <n v="79788"/>
    <n v="45988888"/>
    <s v="43204937"/>
    <s v=""/>
    <s v=""/>
    <s v="Andrés"/>
    <s v="Rivas Rubio"/>
    <x v="1"/>
    <d v="1990-05-06T00:00:00"/>
    <s v="andresrivasrubio@gmail.com"/>
    <s v="Calle Alcalá de Henares 8 PORTAL 3 3D"/>
    <x v="0"/>
    <s v="Leganés"/>
    <s v=""/>
    <n v="647163377"/>
    <s v="ES5421001725020100299042"/>
    <s v="CAIXESBBXXX"/>
    <s v="Andres Rivas Rubio"/>
    <s v="No"/>
    <x v="561"/>
    <s v=""/>
    <s v="GANAR MÚSCULO"/>
    <s v="AMIGOS O FAMILIA"/>
    <x v="0"/>
    <d v="2023-05-01T00:00:00"/>
    <d v="2024-12-31T00:00:00"/>
    <n v="5200"/>
    <s v="No"/>
    <n v="0"/>
    <s v="GANAR MÚSCULO"/>
    <s v="AMIGOS O FAMILIA"/>
    <d v="2024-12-31T00:00:00"/>
    <n v="52"/>
    <x v="18"/>
    <n v="20"/>
    <x v="1"/>
    <x v="3"/>
    <x v="3"/>
  </r>
  <r>
    <n v="79788"/>
    <n v="45988572"/>
    <s v="51405008"/>
    <s v=""/>
    <s v=""/>
    <s v="Andrés"/>
    <s v="Rodríguez Vallejo"/>
    <x v="1"/>
    <d v="2003-05-09T00:00:00"/>
    <s v="andrewrodval@gmail.com"/>
    <s v="Calle Villanueva de la Cañada"/>
    <x v="0"/>
    <s v="Leganés"/>
    <s v=""/>
    <n v="620477489"/>
    <s v="ES5700815204170006055012"/>
    <s v="BSABESBBXXX"/>
    <s v="Enrique Rodriguez Marimón"/>
    <s v="No"/>
    <x v="224"/>
    <s v=""/>
    <s v="GANAR MÚSCULO"/>
    <s v="AMIGOS O FAMILIA"/>
    <x v="0"/>
    <d v="2021-10-01T00:00:00"/>
    <d v="2024-12-31T00:00:00"/>
    <n v="5200"/>
    <s v="No"/>
    <n v="0"/>
    <s v="GANAR MÚSCULO"/>
    <s v="AMIGOS O FAMILIA"/>
    <d v="2024-12-31T00:00:00"/>
    <n v="52"/>
    <x v="37"/>
    <n v="39"/>
    <x v="2"/>
    <x v="9"/>
    <x v="5"/>
  </r>
  <r>
    <n v="79788"/>
    <n v="45988628"/>
    <s v="54035792"/>
    <s v=""/>
    <s v=""/>
    <s v="Andrés"/>
    <s v="Roque Bravo"/>
    <x v="1"/>
    <d v="2005-10-10T00:00:00"/>
    <s v="andrexroque@gmail.com"/>
    <s v="Calle Torrelodones 11"/>
    <x v="0"/>
    <s v="Leganés"/>
    <s v=""/>
    <n v="601036042"/>
    <s v="ES1501826167930208510255"/>
    <s v="BBVAESMMXXX"/>
    <s v="Andres Roque Bravo"/>
    <s v="No"/>
    <x v="225"/>
    <s v=""/>
    <s v="GANAR MÚSCULO"/>
    <s v="LOCALIZACIÓN"/>
    <x v="0"/>
    <d v="2024-10-01T00:00:00"/>
    <d v="2024-12-31T00:00:00"/>
    <n v="5200"/>
    <s v="No"/>
    <n v="0"/>
    <s v="GANAR MÚSCULO"/>
    <s v="LOCALIZACIÓN"/>
    <d v="2024-12-31T00:00:00"/>
    <n v="52"/>
    <x v="12"/>
    <n v="11"/>
    <x v="0"/>
    <x v="2"/>
    <x v="2"/>
  </r>
  <r>
    <n v="79788"/>
    <n v="45987348"/>
    <s v="51156895"/>
    <s v=""/>
    <s v=""/>
    <s v="Andred Lorena"/>
    <s v="Álvarez Agudelo"/>
    <x v="0"/>
    <d v="1995-12-29T00:00:00"/>
    <s v="sialorena@gmail.com"/>
    <s v="Calle Alcalde Saturnino del Yerro Alonso"/>
    <x v="0"/>
    <s v="Leganés"/>
    <s v=""/>
    <n v="640571454"/>
    <s v="ES7720382993243000514714"/>
    <s v="CAHMESMMXXX"/>
    <s v="Andred Lorena Alvarez Agudelo"/>
    <s v="No"/>
    <x v="509"/>
    <s v=""/>
    <s v="GANAR MÚSCULO"/>
    <s v="LOCALIZACIÓN"/>
    <x v="2"/>
    <d v="2020-02-01T00:00:00"/>
    <d v="2024-12-31T00:00:00"/>
    <n v="4900"/>
    <s v="No"/>
    <n v="0"/>
    <s v="GANAR MÚSCULO"/>
    <s v="LOCALIZACIÓN"/>
    <d v="2024-12-31T00:00:00"/>
    <n v="49"/>
    <x v="29"/>
    <n v="59"/>
    <x v="6"/>
    <x v="2"/>
    <x v="4"/>
  </r>
  <r>
    <n v="79788"/>
    <n v="48404535"/>
    <s v="54239910"/>
    <s v=""/>
    <s v=""/>
    <s v="Andrea Palas"/>
    <s v="Álvaro Linares"/>
    <x v="0"/>
    <d v="2002-02-01T00:00:00"/>
    <s v="andratenea@gmail.com"/>
    <s v="Calle Colmenar Viejo 14"/>
    <x v="0"/>
    <s v="Leganés"/>
    <s v=""/>
    <n v="689679766"/>
    <s v="ES6901826167910204603094"/>
    <s v="BBVAESMMXXX"/>
    <s v=""/>
    <s v="No"/>
    <x v="121"/>
    <s v=""/>
    <s v="GANAR MÚSCULO"/>
    <s v="AMIGOS O FAMILIA"/>
    <x v="3"/>
    <d v="2024-10-01T00:00:00"/>
    <d v="2024-12-31T00:00:00"/>
    <n v="3900"/>
    <s v="No"/>
    <n v="0"/>
    <s v="GANAR MÚSCULO"/>
    <s v="AMIGOS O FAMILIA"/>
    <d v="2024-12-31T00:00:00"/>
    <n v="39"/>
    <x v="27"/>
    <n v="3"/>
    <x v="1"/>
    <x v="9"/>
    <x v="2"/>
  </r>
  <r>
    <n v="79788"/>
    <n v="48884279"/>
    <s v="60368924"/>
    <s v=""/>
    <s v=""/>
    <s v="Andrea Dianaiza"/>
    <s v="Cedeño Obando"/>
    <x v="0"/>
    <d v="1993-05-08T00:00:00"/>
    <s v="andreacedeno93@hotmail.com"/>
    <s v="Calle Del Alcalde Manuel Gómez Casado 21"/>
    <x v="0"/>
    <s v="Leganés"/>
    <s v=""/>
    <n v="663479435"/>
    <s v="ES1221000079850201754962"/>
    <s v="CAIXESBBXXX"/>
    <s v=""/>
    <s v="No"/>
    <x v="13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30"/>
    <n v="2"/>
    <x v="1"/>
    <x v="4"/>
    <x v="2"/>
  </r>
  <r>
    <n v="79788"/>
    <n v="45987808"/>
    <s v="2567833"/>
    <s v=""/>
    <s v=""/>
    <s v="Andrea"/>
    <s v="Arias García"/>
    <x v="0"/>
    <d v="2001-01-04T00:00:00"/>
    <s v="andrea.a.g.2013@gmail.com"/>
    <s v="Calle Colmenar Viejo 76"/>
    <x v="0"/>
    <s v="Leganés"/>
    <s v=""/>
    <n v="686075306"/>
    <s v="ES1801280044960100066353"/>
    <s v="BKBKESMMXXX"/>
    <s v="Andrea Arias García"/>
    <s v="No"/>
    <x v="159"/>
    <s v=""/>
    <s v="GANAR MÚSCULO"/>
    <s v="LOCALIZACIÓN"/>
    <x v="2"/>
    <d v="2018-07-01T00:00:00"/>
    <d v="2024-12-31T00:00:00"/>
    <n v="4900"/>
    <s v="No"/>
    <n v="0"/>
    <s v="GANAR MÚSCULO"/>
    <s v="LOCALIZACIÓN"/>
    <d v="2024-12-31T00:00:00"/>
    <n v="49"/>
    <x v="7"/>
    <n v="78"/>
    <x v="3"/>
    <x v="1"/>
    <x v="1"/>
  </r>
  <r>
    <n v="79788"/>
    <n v="45989267"/>
    <s v="53717620"/>
    <s v=""/>
    <s v=""/>
    <s v="Andrea"/>
    <s v="Barrada Soto"/>
    <x v="0"/>
    <d v="1992-10-31T00:00:00"/>
    <s v="andreabarrado@hotmail.com"/>
    <s v="Calle Coslada 18"/>
    <x v="0"/>
    <s v="Leganés"/>
    <s v=""/>
    <n v="655904944"/>
    <s v="ES1714650100971722155763"/>
    <s v="INGDESMMXXX"/>
    <s v="Andrea Barrada Soto"/>
    <s v="No"/>
    <x v="583"/>
    <s v=""/>
    <s v="GANAR MÚSCULO"/>
    <s v="AMIGOS O FAMILIA"/>
    <x v="5"/>
    <d v="2021-12-01T00:00:00"/>
    <d v="2024-12-31T00:00:00"/>
    <n v="7900"/>
    <s v="No"/>
    <n v="0"/>
    <s v="GANAR MÚSCULO"/>
    <s v="AMIGOS O FAMILIA"/>
    <d v="2024-12-31T00:00:00"/>
    <n v="79"/>
    <x v="9"/>
    <n v="37"/>
    <x v="1"/>
    <x v="0"/>
    <x v="5"/>
  </r>
  <r>
    <n v="79788"/>
    <n v="45989098"/>
    <s v="49154854"/>
    <s v=""/>
    <s v=""/>
    <s v="Andrea"/>
    <s v="Barranco Díaz"/>
    <x v="2"/>
    <d v="1997-02-07T00:00:00"/>
    <s v="andreabcodiaz@gmail.com"/>
    <s v="Avenida los Andes 32"/>
    <x v="18"/>
    <s v="Fuenlabrada"/>
    <s v=""/>
    <n v="663835042"/>
    <s v="ES1121004111921300243422"/>
    <s v=""/>
    <s v="Andrea Barranco Diaz"/>
    <s v="No"/>
    <x v="584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16"/>
    <n v="31"/>
    <x v="1"/>
    <x v="6"/>
    <x v="0"/>
  </r>
  <r>
    <n v="79788"/>
    <n v="45989767"/>
    <s v="53905666"/>
    <s v=""/>
    <s v=""/>
    <s v="Andrea"/>
    <s v="Martín Gonzalo"/>
    <x v="0"/>
    <d v="1998-09-21T00:00:00"/>
    <s v="andrea.mar219@gmail.com"/>
    <s v="Calle Alcalde Pedro González González"/>
    <x v="0"/>
    <s v="Leganés"/>
    <s v=""/>
    <n v="673891629"/>
    <s v="ES4700494481522410012638"/>
    <s v="BSCHESMMXXX"/>
    <s v="Andrea Martin Gonzalo"/>
    <s v="No"/>
    <x v="219"/>
    <s v=""/>
    <s v="GANAR MÚSCULO"/>
    <s v="LOCALIZACIÓN"/>
    <x v="0"/>
    <d v="2024-07-01T00:00:00"/>
    <d v="2024-12-31T00:00:00"/>
    <n v="5200"/>
    <s v="No"/>
    <n v="0"/>
    <s v="GANAR MÚSCULO"/>
    <s v="LOCALIZACIÓN"/>
    <d v="2024-12-31T00:00:00"/>
    <n v="52"/>
    <x v="20"/>
    <n v="31"/>
    <x v="4"/>
    <x v="6"/>
    <x v="0"/>
  </r>
  <r>
    <n v="79788"/>
    <n v="45988401"/>
    <s v="54240502"/>
    <s v=""/>
    <s v=""/>
    <s v="Andrea"/>
    <s v="Valiente Castillo"/>
    <x v="0"/>
    <d v="2001-07-30T00:00:00"/>
    <s v="fandy.vet@gmail.com"/>
    <s v="Calle Colmenar Viejo 56"/>
    <x v="0"/>
    <s v="Leganés"/>
    <s v=""/>
    <n v="669473911"/>
    <s v="ES1601826167900201522310"/>
    <s v="BBVAESMMXXX"/>
    <s v="Andrea Valiente"/>
    <s v="No"/>
    <x v="159"/>
    <s v=""/>
    <s v="GANAR MÚSCULO"/>
    <s v="LOCALIZACIÓN"/>
    <x v="1"/>
    <d v="2018-07-01T00:00:00"/>
    <d v="2024-12-31T00:00:00"/>
    <n v="4300"/>
    <s v="No"/>
    <n v="0"/>
    <s v="GANAR MÚSCULO"/>
    <s v="LOCALIZACIÓN"/>
    <d v="2024-12-31T00:00:00"/>
    <n v="43"/>
    <x v="7"/>
    <n v="78"/>
    <x v="3"/>
    <x v="1"/>
    <x v="1"/>
  </r>
  <r>
    <n v="79788"/>
    <n v="46760291"/>
    <s v="7806620"/>
    <s v=""/>
    <s v=""/>
    <s v="Ana Yamileth"/>
    <s v="Martínez Diaz"/>
    <x v="0"/>
    <d v="1995-04-17T00:00:00"/>
    <s v="geneciscruz@icloud.com"/>
    <s v="Avenida Rey Juan Carlos I 16"/>
    <x v="8"/>
    <s v="Leganés"/>
    <s v=""/>
    <n v="624167973"/>
    <s v="ES6700491811352110494890"/>
    <s v="BSCHESMMXXX"/>
    <s v=""/>
    <s v="No"/>
    <x v="571"/>
    <s v=""/>
    <s v="GANAR MÚSCULO"/>
    <s v="LOCALIZACIÓN"/>
    <x v="2"/>
    <d v="2024-06-01T00:00:00"/>
    <d v="2024-12-31T00:00:00"/>
    <n v="4900"/>
    <s v="No"/>
    <n v="0"/>
    <s v="GANAR MÚSCULO"/>
    <s v="LOCALIZACIÓN"/>
    <d v="2024-12-31T00:00:00"/>
    <n v="49"/>
    <x v="4"/>
    <n v="7"/>
    <x v="4"/>
    <x v="6"/>
    <x v="2"/>
  </r>
  <r>
    <n v="79788"/>
    <n v="45989752"/>
    <s v="50435589"/>
    <s v=""/>
    <s v=""/>
    <s v="Ana Patricia"/>
    <s v="Aparicio Díaz"/>
    <x v="2"/>
    <d v="1968-08-05T00:00:00"/>
    <s v="reemplazar_email18@outlook.com"/>
    <s v="Calle Torrelodones 19"/>
    <x v="0"/>
    <s v="Leganés"/>
    <s v=""/>
    <n v="639713780"/>
    <s v="ES0501826167950203004423"/>
    <s v="BBVAESMMXXX"/>
    <s v="Angel Ballesteros Plaza"/>
    <s v="No"/>
    <x v="47"/>
    <s v=""/>
    <s v=""/>
    <s v=""/>
    <x v="3"/>
    <d v="2018-07-01T00:00:00"/>
    <d v="2024-12-31T00:00:00"/>
    <n v="3900"/>
    <s v="No"/>
    <n v="0"/>
    <s v="DESCONOCIDA"/>
    <s v="DESCONOCIDA"/>
    <d v="2024-12-31T00:00:00"/>
    <n v="39"/>
    <x v="36"/>
    <n v="78"/>
    <x v="4"/>
    <x v="1"/>
    <x v="1"/>
  </r>
  <r>
    <n v="79788"/>
    <n v="45987048"/>
    <s v="53907224"/>
    <s v=""/>
    <s v=""/>
    <s v="Ana Patricia"/>
    <s v="Ballesteros Aparicio"/>
    <x v="0"/>
    <d v="2000-03-27T00:00:00"/>
    <s v="patriciaballesteros2000@gmail.com"/>
    <s v="Calle Torrelodones 19"/>
    <x v="0"/>
    <s v="Leganés"/>
    <s v=""/>
    <n v="608217231"/>
    <s v="ES0501826167950203004423"/>
    <s v="BBVAESMMXXX"/>
    <s v="Angel Ballesteros Plaza"/>
    <s v="No"/>
    <x v="47"/>
    <s v=""/>
    <s v="GANAR MÚSCULO"/>
    <s v="LOCALIZACIÓN"/>
    <x v="1"/>
    <d v="2018-07-01T00:00:00"/>
    <d v="2024-12-31T00:00:00"/>
    <n v="4300"/>
    <s v="No"/>
    <n v="0"/>
    <s v="GANAR MÚSCULO"/>
    <s v="LOCALIZACIÓN"/>
    <d v="2024-12-31T00:00:00"/>
    <n v="43"/>
    <x v="14"/>
    <n v="78"/>
    <x v="4"/>
    <x v="1"/>
    <x v="1"/>
  </r>
  <r>
    <n v="79788"/>
    <n v="45988090"/>
    <s v="53039719"/>
    <s v=""/>
    <s v=""/>
    <s v="Ana María"/>
    <s v="Cuartango Morales"/>
    <x v="0"/>
    <d v="1976-03-11T00:00:00"/>
    <s v="amcuartango@hotmail.com"/>
    <s v="Calle Alcobendas"/>
    <x v="0"/>
    <s v="Leganés"/>
    <s v=""/>
    <n v="666607751"/>
    <s v="ES6201826167970208506788"/>
    <s v="CAIXESBBXXX"/>
    <s v="Ana Maria Cuartango Morales"/>
    <s v="No"/>
    <x v="398"/>
    <s v=""/>
    <s v="GANAR MÚSCULO"/>
    <s v="LOCALIZACIÓN"/>
    <x v="2"/>
    <d v="2022-02-01T00:00:00"/>
    <d v="2024-12-31T00:00:00"/>
    <n v="4900"/>
    <s v="No"/>
    <n v="0"/>
    <s v="GANAR MÚSCULO"/>
    <s v="LOCALIZACIÓN"/>
    <d v="2024-12-31T00:00:00"/>
    <n v="49"/>
    <x v="23"/>
    <n v="35"/>
    <x v="1"/>
    <x v="2"/>
    <x v="0"/>
  </r>
  <r>
    <n v="79788"/>
    <n v="45989154"/>
    <s v="53450276"/>
    <s v=""/>
    <s v=""/>
    <s v="Ana María"/>
    <s v="Ferrera García"/>
    <x v="0"/>
    <d v="1985-10-25T00:00:00"/>
    <s v="anam.ferrera@hotmail.com"/>
    <s v="Calle Alcalde Manuel Gómez Casado 25 P5 3ºb"/>
    <x v="0"/>
    <s v="Leganés"/>
    <s v=""/>
    <n v="680337144"/>
    <s v="ES5814650100911710504358"/>
    <s v="INGDESMMXXX"/>
    <s v="Ana Maria Ferrera Garcia"/>
    <s v="No"/>
    <x v="41"/>
    <s v=""/>
    <s v="MANTENIMIENTO"/>
    <s v="AMIGOS O FAMILIA"/>
    <x v="0"/>
    <d v="2022-10-01T00:00:00"/>
    <d v="2024-12-31T00:00:00"/>
    <n v="5200"/>
    <s v="No"/>
    <n v="0"/>
    <s v="MANTENIMIENTO"/>
    <s v="AMIGOS O FAMILIA"/>
    <d v="2024-12-31T00:00:00"/>
    <n v="52"/>
    <x v="46"/>
    <n v="27"/>
    <x v="4"/>
    <x v="9"/>
    <x v="0"/>
  </r>
  <r>
    <n v="79788"/>
    <n v="45989472"/>
    <s v="25442252"/>
    <s v=""/>
    <s v=""/>
    <s v="Ana Isabel"/>
    <s v="del Valle Corteron"/>
    <x v="0"/>
    <d v="1969-06-19T00:00:00"/>
    <s v="avalledel@hotmail.com"/>
    <s v="Calle Paracuellos del Jarama"/>
    <x v="0"/>
    <s v="Leganés"/>
    <s v=""/>
    <n v="659365858"/>
    <s v="ES6420859712120305044670"/>
    <s v="CAZRES2ZXXX"/>
    <s v="Ana Isabel Del Valle Corteron"/>
    <s v="No"/>
    <x v="585"/>
    <s v=""/>
    <s v="SALUD"/>
    <s v="LOCALIZACIÓN"/>
    <x v="2"/>
    <d v="2022-03-01T00:00:00"/>
    <d v="2024-12-31T00:00:00"/>
    <n v="4900"/>
    <s v="No"/>
    <n v="0"/>
    <s v="SALUD"/>
    <s v="LOCALIZACIÓN"/>
    <d v="2024-12-31T00:00:00"/>
    <n v="49"/>
    <x v="44"/>
    <n v="34"/>
    <x v="3"/>
    <x v="8"/>
    <x v="0"/>
  </r>
  <r>
    <n v="79788"/>
    <n v="45987000"/>
    <s v="52501699"/>
    <s v=""/>
    <s v=""/>
    <s v="Ana Isabel"/>
    <s v="García Arense"/>
    <x v="0"/>
    <d v="1972-12-02T00:00:00"/>
    <s v="info@verderustica.com"/>
    <s v="Calle Miraflores de la Sierra 14"/>
    <x v="0"/>
    <s v="Leganés"/>
    <s v=""/>
    <n v="691422433"/>
    <s v="ES6600815204120001204222"/>
    <s v="BSABESBBXXX"/>
    <s v="Ana Isabel Garcia Arense"/>
    <s v="No"/>
    <x v="74"/>
    <s v=""/>
    <s v=""/>
    <s v=""/>
    <x v="2"/>
    <d v="2022-10-01T00:00:00"/>
    <d v="2024-12-31T00:00:00"/>
    <n v="4900"/>
    <s v="No"/>
    <n v="0"/>
    <s v="DESCONOCIDA"/>
    <s v="DESCONOCIDA"/>
    <d v="2024-12-31T00:00:00"/>
    <n v="49"/>
    <x v="40"/>
    <n v="27"/>
    <x v="4"/>
    <x v="9"/>
    <x v="0"/>
  </r>
  <r>
    <n v="79788"/>
    <n v="45988218"/>
    <s v="53478141"/>
    <s v=""/>
    <s v=""/>
    <s v="Ana Isabel"/>
    <s v="Gómez Pérez"/>
    <x v="0"/>
    <d v="1991-10-05T00:00:00"/>
    <s v="ana_isabelgp@hotmail.com"/>
    <s v="Calle Pinto"/>
    <x v="0"/>
    <s v="Leganés"/>
    <s v=""/>
    <n v="629217833"/>
    <s v="ES4421003840100200090276"/>
    <s v="CAIXESBBXXX"/>
    <s v="Ana Isabel Gomez Perez"/>
    <s v="No"/>
    <x v="586"/>
    <s v=""/>
    <s v="GANAR MÚSCULO"/>
    <s v="LOCALIZACIÓN"/>
    <x v="0"/>
    <d v="2020-09-01T00:00:00"/>
    <d v="2024-12-31T00:00:00"/>
    <n v="5200"/>
    <s v="No"/>
    <n v="0"/>
    <s v="GANAR MÚSCULO"/>
    <s v="LOCALIZACIÓN"/>
    <d v="2024-12-31T00:00:00"/>
    <n v="52"/>
    <x v="5"/>
    <n v="52"/>
    <x v="3"/>
    <x v="5"/>
    <x v="4"/>
  </r>
  <r>
    <n v="79788"/>
    <n v="45987167"/>
    <s v="50180723"/>
    <s v=""/>
    <s v=""/>
    <s v="Ana Isabel"/>
    <s v="Montero Parreño"/>
    <x v="0"/>
    <d v="1969-07-18T00:00:00"/>
    <s v="anamonpa@yahoo.es"/>
    <s v="Calle Colmenar Viejo"/>
    <x v="0"/>
    <s v="Leganés"/>
    <s v=""/>
    <n v="653893547"/>
    <s v="ES2501826167990200225302"/>
    <s v="BBVAESMMXXX"/>
    <s v="Ana Isabel Montero Parreño"/>
    <s v="No"/>
    <x v="53"/>
    <s v=""/>
    <s v="GANAR MÚSCULO"/>
    <s v="LOCALIZACIÓN"/>
    <x v="3"/>
    <d v="2019-10-01T00:00:00"/>
    <d v="2024-12-31T00:00:00"/>
    <n v="3900"/>
    <s v="No"/>
    <n v="0"/>
    <s v="GANAR MÚSCULO"/>
    <s v="LOCALIZACIÓN"/>
    <d v="2024-12-31T00:00:00"/>
    <n v="39"/>
    <x v="44"/>
    <n v="63"/>
    <x v="1"/>
    <x v="9"/>
    <x v="6"/>
  </r>
  <r>
    <n v="79788"/>
    <n v="46760247"/>
    <s v="53044416"/>
    <s v=""/>
    <s v=""/>
    <s v="Ana Isabel"/>
    <s v="Roque Merino"/>
    <x v="0"/>
    <d v="1977-02-01T00:00:00"/>
    <s v="anaroquemerino@gmail.com"/>
    <s v="Calle De Collado Villalba 17"/>
    <x v="0"/>
    <s v="Leganés"/>
    <s v=""/>
    <n v="633884208"/>
    <s v="ES4802390806763662388424"/>
    <s v="EVOBESMMXXX"/>
    <s v="Ana Isabel Roque Merino"/>
    <s v="No"/>
    <x v="148"/>
    <s v=""/>
    <s v="GANAR MÚSCULO"/>
    <s v="LOCALIZACIÓN"/>
    <x v="2"/>
    <d v="2024-06-01T00:00:00"/>
    <d v="2024-12-31T00:00:00"/>
    <n v="4900"/>
    <s v="No"/>
    <n v="0"/>
    <s v="GANAR MÚSCULO"/>
    <s v="LOCALIZACIÓN"/>
    <d v="2024-12-31T00:00:00"/>
    <n v="49"/>
    <x v="13"/>
    <n v="8"/>
    <x v="1"/>
    <x v="3"/>
    <x v="2"/>
  </r>
  <r>
    <n v="79788"/>
    <n v="45987678"/>
    <s v="521222016"/>
    <s v=""/>
    <s v=""/>
    <s v="Ana Belén"/>
    <s v="Escribano Arévalo"/>
    <x v="0"/>
    <d v="1971-04-26T00:00:00"/>
    <s v="belenescriba@hotmail.com"/>
    <s v="Calle  De Pozuelo De Alarcón"/>
    <x v="0"/>
    <s v="Leganés"/>
    <s v=""/>
    <n v="660968759"/>
    <s v="ES8921037374150030025662"/>
    <s v="UCJAES2MXXX"/>
    <s v="Ana Belen Escribano Arévalo"/>
    <s v="No"/>
    <x v="587"/>
    <s v=""/>
    <s v="SALUD"/>
    <s v="LOCALIZACIÓN"/>
    <x v="2"/>
    <d v="2021-10-01T00:00:00"/>
    <d v="2024-12-31T00:00:00"/>
    <n v="4900"/>
    <s v="No"/>
    <n v="0"/>
    <s v="SALUD"/>
    <s v="LOCALIZACIÓN"/>
    <d v="2024-12-31T00:00:00"/>
    <n v="49"/>
    <x v="2"/>
    <n v="39"/>
    <x v="4"/>
    <x v="9"/>
    <x v="5"/>
  </r>
  <r>
    <n v="79788"/>
    <n v="45988228"/>
    <s v="53048472"/>
    <s v=""/>
    <s v=""/>
    <s v="Ana Belén"/>
    <s v="García Castellanos"/>
    <x v="0"/>
    <d v="1979-06-15T00:00:00"/>
    <s v="abgc79@gmail.com"/>
    <s v="Calle Alcalde Pedro González González 3 E1 P03 A"/>
    <x v="0"/>
    <s v="Leganés"/>
    <s v=""/>
    <n v="646165875"/>
    <s v="ES4214650100911707432268"/>
    <s v="INGDESMMXXX"/>
    <s v="Ana Belen Garcia Castellanos"/>
    <s v="No"/>
    <x v="172"/>
    <s v=""/>
    <s v="GANAR MÚSCULO"/>
    <s v="AMIGOS O FAMILIA"/>
    <x v="2"/>
    <d v="2022-10-01T00:00:00"/>
    <d v="2024-12-31T00:00:00"/>
    <n v="4900"/>
    <s v="No"/>
    <n v="0"/>
    <s v="GANAR MÚSCULO"/>
    <s v="AMIGOS O FAMILIA"/>
    <d v="2024-12-31T00:00:00"/>
    <n v="49"/>
    <x v="28"/>
    <n v="27"/>
    <x v="1"/>
    <x v="9"/>
    <x v="0"/>
  </r>
  <r>
    <n v="79788"/>
    <n v="48211708"/>
    <s v="11851888"/>
    <s v=""/>
    <s v=""/>
    <s v="Ana Belén"/>
    <s v="Jarabo González"/>
    <x v="0"/>
    <d v="1987-01-27T00:00:00"/>
    <s v="anitayariadna2587@gmail.com"/>
    <s v="Calle Río Ter 4, 4A"/>
    <x v="3"/>
    <s v="Leganés"/>
    <s v=""/>
    <n v="669740455"/>
    <s v="ES8121002214230200795923"/>
    <s v="CAIXESBBXXX"/>
    <s v=""/>
    <s v="No"/>
    <x v="86"/>
    <s v=""/>
    <s v="MANTENIMIENTO"/>
    <s v="LOCALIZACIÓN"/>
    <x v="0"/>
    <d v="2024-10-01T00:00:00"/>
    <d v="2024-12-31T00:00:00"/>
    <n v="5200"/>
    <s v="No"/>
    <n v="0"/>
    <s v="MANTENIMIENTO"/>
    <s v="LOCALIZACIÓN"/>
    <d v="2024-12-31T00:00:00"/>
    <n v="52"/>
    <x v="45"/>
    <n v="3"/>
    <x v="1"/>
    <x v="9"/>
    <x v="2"/>
  </r>
  <r>
    <n v="79788"/>
    <n v="45987687"/>
    <s v="2247552"/>
    <s v=""/>
    <s v=""/>
    <s v="Ana Belén"/>
    <s v="Polo Morán"/>
    <x v="2"/>
    <d v="1972-08-03T00:00:00"/>
    <s v="vbjivbji@gmail.com"/>
    <s v="Calle Francisco Largo Caballero"/>
    <x v="0"/>
    <s v="Leganés"/>
    <s v=""/>
    <n v="629735460"/>
    <s v="ES7120382420113001985820"/>
    <s v="CAHMESMMXXX"/>
    <s v="Ana Belen Polo Moran"/>
    <s v="No"/>
    <x v="588"/>
    <s v=""/>
    <s v="GANAR MÚSCULO"/>
    <s v=""/>
    <x v="0"/>
    <d v="2019-07-01T00:00:00"/>
    <d v="2024-12-31T00:00:00"/>
    <n v="5200"/>
    <s v="No"/>
    <n v="0"/>
    <s v="GANAR MÚSCULO"/>
    <s v="DESCONOCIDA"/>
    <d v="2024-12-31T00:00:00"/>
    <n v="52"/>
    <x v="40"/>
    <n v="66"/>
    <x v="2"/>
    <x v="1"/>
    <x v="6"/>
  </r>
  <r>
    <n v="79788"/>
    <n v="45988834"/>
    <s v="51948736"/>
    <s v=""/>
    <s v=""/>
    <s v="Ana Belén"/>
    <s v="Villajos Román"/>
    <x v="2"/>
    <d v="1979-07-02T00:00:00"/>
    <s v="anuska.villajos@gmail.com"/>
    <s v="Calle Alcalde Pedro González González 17C 3ºa"/>
    <x v="0"/>
    <s v="Leganés"/>
    <s v=""/>
    <n v="616395641"/>
    <s v="ES8214650100951709103535"/>
    <s v="INGDESMMXXX"/>
    <s v="Ana Belen Villajos Roman"/>
    <s v="No"/>
    <x v="589"/>
    <s v=""/>
    <s v=""/>
    <s v=""/>
    <x v="0"/>
    <d v="2019-06-01T00:00:00"/>
    <d v="2024-12-31T00:00:00"/>
    <n v="5200"/>
    <s v="No"/>
    <n v="0"/>
    <s v="DESCONOCIDA"/>
    <s v="DESCONOCIDA"/>
    <d v="2024-12-31T00:00:00"/>
    <n v="52"/>
    <x v="28"/>
    <n v="67"/>
    <x v="4"/>
    <x v="6"/>
    <x v="6"/>
  </r>
  <r>
    <n v="79788"/>
    <n v="45989050"/>
    <s v="54242660"/>
    <s v=""/>
    <s v=""/>
    <s v="Ana"/>
    <s v="Marugán Ruiz"/>
    <x v="0"/>
    <d v="2006-04-13T00:00:00"/>
    <s v="anamaruganruiz@gmail.com"/>
    <s v="Calle Manzanares El Real 32"/>
    <x v="0"/>
    <s v="Leganés"/>
    <s v=""/>
    <n v="651820050"/>
    <s v="ES7621006826851300151659"/>
    <s v="CAIXESBBXXX"/>
    <s v="Ana Marugan Ruiz"/>
    <s v="No"/>
    <x v="75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21"/>
    <n v="15"/>
    <x v="2"/>
    <x v="9"/>
    <x v="3"/>
  </r>
  <r>
    <n v="79788"/>
    <n v="45987624"/>
    <s v="53415157"/>
    <s v=""/>
    <s v=""/>
    <s v="Ana"/>
    <s v="Torres Domínguez"/>
    <x v="2"/>
    <d v="1978-03-28T00:00:00"/>
    <s v="nitatd@yahoo.es"/>
    <s v="Calle Alcobendas Numero 7 Portal A"/>
    <x v="0"/>
    <s v="Leganés"/>
    <s v=""/>
    <n v="626692320"/>
    <s v="ES3714650100941701736856"/>
    <s v="INGDESMMXXX"/>
    <s v="Ana Torres Dominguez"/>
    <s v="No"/>
    <x v="53"/>
    <s v=""/>
    <s v="MANTENIMIENTO"/>
    <s v="AMIGOS O FAMILIA"/>
    <x v="3"/>
    <d v="2019-10-01T00:00:00"/>
    <d v="2024-12-31T00:00:00"/>
    <n v="3900"/>
    <s v="No"/>
    <n v="0"/>
    <s v="MANTENIMIENTO"/>
    <s v="AMIGOS O FAMILIA"/>
    <d v="2024-12-31T00:00:00"/>
    <n v="39"/>
    <x v="24"/>
    <n v="63"/>
    <x v="1"/>
    <x v="9"/>
    <x v="6"/>
  </r>
  <r>
    <n v="79788"/>
    <n v="45987436"/>
    <s v="53905406"/>
    <s v=""/>
    <s v=""/>
    <s v="Amira"/>
    <s v="Cano Andrés"/>
    <x v="0"/>
    <d v="2002-08-28T00:00:00"/>
    <s v="amiracano2002@gmail.com"/>
    <s v="Calle Manzanares El Real"/>
    <x v="0"/>
    <s v="Leganés"/>
    <s v=""/>
    <n v="601016873"/>
    <s v="ES1820858195810330194504"/>
    <s v="CAZRES2ZXXX"/>
    <s v="Pedro Jesus Cano Rodriguez"/>
    <s v="No"/>
    <x v="157"/>
    <s v=""/>
    <s v="GANAR MÚSCULO"/>
    <s v="AMIGOS O FAMILIA"/>
    <x v="3"/>
    <d v="2024-10-01T00:00:00"/>
    <d v="2024-12-31T00:00:00"/>
    <n v="3900"/>
    <s v="No"/>
    <n v="0"/>
    <s v="GANAR MÚSCULO"/>
    <s v="AMIGOS O FAMILIA"/>
    <d v="2024-12-31T00:00:00"/>
    <n v="39"/>
    <x v="27"/>
    <n v="76"/>
    <x v="1"/>
    <x v="5"/>
    <x v="1"/>
  </r>
  <r>
    <n v="79788"/>
    <n v="45988777"/>
    <s v="75875876"/>
    <s v=""/>
    <s v=""/>
    <s v="Amin"/>
    <s v="el Mokaddim"/>
    <x v="1"/>
    <d v="2005-09-08T00:00:00"/>
    <s v="aminpro330@gmail.com"/>
    <s v="Calle Valdemoro 7 3D"/>
    <x v="0"/>
    <s v="Leganés"/>
    <s v=""/>
    <n v="623427337"/>
    <s v="ES5121006826810200023895"/>
    <s v="CAIXESBBXXX"/>
    <s v="Amin El Mokaddim"/>
    <s v="No"/>
    <x v="225"/>
    <s v=""/>
    <s v="GANAR MÚSCULO"/>
    <s v="AMIGOS O FAMILIA"/>
    <x v="0"/>
    <d v="2024-02-01T00:00:00"/>
    <d v="2024-12-31T00:00:00"/>
    <n v="5200"/>
    <s v="No"/>
    <n v="0"/>
    <s v="GANAR MÚSCULO"/>
    <s v="AMIGOS O FAMILIA"/>
    <d v="2024-12-31T00:00:00"/>
    <n v="52"/>
    <x v="12"/>
    <n v="11"/>
    <x v="0"/>
    <x v="2"/>
    <x v="2"/>
  </r>
  <r>
    <n v="79788"/>
    <n v="48268090"/>
    <s v="52372282"/>
    <s v=""/>
    <s v=""/>
    <s v="Amador José"/>
    <s v="Blázquez Fernández"/>
    <x v="1"/>
    <d v="1975-03-27T00:00:00"/>
    <s v="kalamidaz3000@hotmail.com"/>
    <s v="Calle Del Alcalde Pedro González González 15C , 3A"/>
    <x v="0"/>
    <s v="Leganés"/>
    <s v=""/>
    <n v="627574457"/>
    <s v="ES1114650100961711503574"/>
    <s v="INGDESMM"/>
    <s v=""/>
    <s v="No"/>
    <x v="346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22"/>
    <n v="3"/>
    <x v="3"/>
    <x v="9"/>
    <x v="2"/>
  </r>
  <r>
    <n v="79788"/>
    <n v="48342905"/>
    <s v="32660668"/>
    <s v=""/>
    <s v=""/>
    <s v="Amador"/>
    <s v="Sabio Orjales"/>
    <x v="1"/>
    <d v="1967-05-29T00:00:00"/>
    <s v="sabio.amador@gmail.com"/>
    <s v="Avenida Pintor Antonio López 11, 2, 1C"/>
    <x v="6"/>
    <s v="Madrid"/>
    <s v=""/>
    <n v="629220577"/>
    <s v="ES2621005757940100001094"/>
    <s v="CAIXESBBXXX"/>
    <s v=""/>
    <s v="No"/>
    <x v="196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11"/>
    <n v="3"/>
    <x v="0"/>
    <x v="9"/>
    <x v="2"/>
  </r>
  <r>
    <n v="79788"/>
    <n v="45988353"/>
    <s v="9231317"/>
    <s v=""/>
    <s v=""/>
    <s v="Álvaro"/>
    <s v="Acosta González"/>
    <x v="1"/>
    <d v="2007-09-01T00:00:00"/>
    <s v="alacosgar2@gmail.com"/>
    <s v="Calle De Alpedrete 9"/>
    <x v="0"/>
    <s v="Leganés"/>
    <s v=""/>
    <n v="667981683"/>
    <s v="ES6601826167920208503178"/>
    <s v="BBVAESMMXXX"/>
    <s v="Alvaro Acosta Gonzalez"/>
    <s v="No"/>
    <x v="520"/>
    <s v=""/>
    <s v="GANAR MÚSCULO"/>
    <s v="AMIGOS O FAMILIA"/>
    <x v="0"/>
    <d v="2024-06-01T00:00:00"/>
    <d v="2024-12-31T00:00:00"/>
    <n v="5200"/>
    <s v="No"/>
    <n v="0"/>
    <s v="GANAR MÚSCULO"/>
    <s v="AMIGOS O FAMILIA"/>
    <d v="2024-12-31T00:00:00"/>
    <n v="52"/>
    <x v="15"/>
    <n v="15"/>
    <x v="2"/>
    <x v="9"/>
    <x v="3"/>
  </r>
  <r>
    <n v="79788"/>
    <n v="45988997"/>
    <s v="54403463"/>
    <s v=""/>
    <s v=""/>
    <s v="Álvaro"/>
    <s v="Calderón Izquierdo"/>
    <x v="2"/>
    <d v="2001-06-30T00:00:00"/>
    <s v="alvaro_30601@hotmail.com"/>
    <s v="Avenida Rey Juan Carlos I 3 1"/>
    <x v="0"/>
    <s v="Leganés"/>
    <s v=""/>
    <n v="640554473"/>
    <s v="ES4900491042052610000938"/>
    <s v="BSCHESMMXXX"/>
    <s v="Alvaro Calderon Izquierdo"/>
    <s v="No"/>
    <x v="231"/>
    <s v=""/>
    <s v="GANAR MÚSCULO"/>
    <s v="AMIGOS O FAMILIA"/>
    <x v="0"/>
    <d v="2024-03-01T00:00:00"/>
    <d v="2024-12-31T00:00:00"/>
    <n v="5200"/>
    <s v="No"/>
    <n v="0"/>
    <s v="GANAR MÚSCULO"/>
    <s v="AMIGOS O FAMILIA"/>
    <d v="2024-12-31T00:00:00"/>
    <n v="52"/>
    <x v="7"/>
    <n v="10"/>
    <x v="3"/>
    <x v="8"/>
    <x v="2"/>
  </r>
  <r>
    <n v="79788"/>
    <n v="48153502"/>
    <s v="9141757"/>
    <s v=""/>
    <s v=""/>
    <s v="Álvaro"/>
    <s v="Gutiez Nuñez"/>
    <x v="1"/>
    <d v="2005-11-20T00:00:00"/>
    <s v="alvaroguties@gmail.com"/>
    <s v="Calle De Móstoles 26"/>
    <x v="0"/>
    <s v="Leganés"/>
    <s v=""/>
    <n v="663542549"/>
    <s v="ES6521003838930200097183"/>
    <s v="CAIXESBBXXX"/>
    <s v=""/>
    <s v="No"/>
    <x v="352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12"/>
    <n v="3"/>
    <x v="0"/>
    <x v="9"/>
    <x v="2"/>
  </r>
  <r>
    <n v="79788"/>
    <n v="47368221"/>
    <s v="53763956"/>
    <s v=""/>
    <s v=""/>
    <s v="Alvaro"/>
    <s v="Lucas García"/>
    <x v="1"/>
    <d v="1991-10-07T00:00:00"/>
    <s v="alvaro.lucasgarcia@hotmail.com"/>
    <s v="Calle Del  Alcalde Pablo Durán y Perez Castro"/>
    <x v="0"/>
    <s v="Madrid"/>
    <s v=""/>
    <n v="645486668"/>
    <s v="ES8914650100931719223517"/>
    <s v="INGDESMM"/>
    <s v=""/>
    <s v="No"/>
    <x v="119"/>
    <s v=""/>
    <s v="GANAR MÚSCULO"/>
    <s v="LOCALIZACIÓN"/>
    <x v="0"/>
    <d v="2024-08-01T00:00:00"/>
    <d v="2024-12-31T00:00:00"/>
    <n v="5200"/>
    <s v="No"/>
    <n v="0"/>
    <s v="GANAR MÚSCULO"/>
    <s v="LOCALIZACIÓN"/>
    <d v="2024-12-31T00:00:00"/>
    <n v="52"/>
    <x v="5"/>
    <n v="5"/>
    <x v="4"/>
    <x v="11"/>
    <x v="2"/>
  </r>
  <r>
    <n v="79788"/>
    <n v="45989800"/>
    <s v="50865872"/>
    <s v=""/>
    <s v=""/>
    <s v="Álvaro"/>
    <s v="Moreno Navas"/>
    <x v="2"/>
    <d v="1982-03-17T00:00:00"/>
    <s v="clearisteo@hotmail.com"/>
    <s v="Calle Manuel Bartolomé Cossío"/>
    <x v="0"/>
    <s v="Leganés"/>
    <s v=""/>
    <n v="685500773"/>
    <s v="ES3921003839310200052333"/>
    <s v="CAIXESBBXXX"/>
    <s v="Alvaro Moreno Navas"/>
    <s v="No"/>
    <x v="590"/>
    <s v=""/>
    <s v=""/>
    <s v=""/>
    <x v="2"/>
    <d v="2024-03-01T00:00:00"/>
    <d v="2024-12-31T00:00:00"/>
    <n v="4900"/>
    <s v="No"/>
    <n v="0"/>
    <s v="DESCONOCIDA"/>
    <s v="DESCONOCIDA"/>
    <d v="2024-12-31T00:00:00"/>
    <n v="49"/>
    <x v="0"/>
    <n v="10"/>
    <x v="2"/>
    <x v="8"/>
    <x v="2"/>
  </r>
  <r>
    <n v="79788"/>
    <n v="45987220"/>
    <s v="3475456"/>
    <s v=""/>
    <s v=""/>
    <s v="Álvaro"/>
    <s v="Navarro Grande"/>
    <x v="1"/>
    <d v="2006-02-01T00:00:00"/>
    <s v="navarrograndealvaro@gmail.com"/>
    <s v="Calle Alcalde Alfredo de Castro 21 P2 2A"/>
    <x v="0"/>
    <s v="Leganés"/>
    <s v=""/>
    <n v="693698835"/>
    <s v="ES9201826167910201515073"/>
    <s v="BBVAESMMXXX"/>
    <s v="Alvaro Navarro Grande"/>
    <s v="No"/>
    <x v="591"/>
    <s v=""/>
    <s v="GANAR MÚSCULO"/>
    <s v="AMIGOS O FAMILIA"/>
    <x v="2"/>
    <d v="2023-07-01T00:00:00"/>
    <d v="2024-12-31T00:00:00"/>
    <n v="4900"/>
    <s v="No"/>
    <n v="0"/>
    <s v="GANAR MÚSCULO"/>
    <s v="AMIGOS O FAMILIA"/>
    <d v="2024-12-31T00:00:00"/>
    <n v="49"/>
    <x v="21"/>
    <n v="18"/>
    <x v="3"/>
    <x v="1"/>
    <x v="3"/>
  </r>
  <r>
    <n v="79788"/>
    <n v="47919428"/>
    <s v="53909385"/>
    <s v=""/>
    <s v=""/>
    <s v="Álvaro"/>
    <s v="Nieto Vázquez"/>
    <x v="1"/>
    <d v="2008-08-07T00:00:00"/>
    <s v="alvaronietovazquez@gmail.com"/>
    <s v="Calle Del  Alcalde Pedro González González  19, E5, 2B"/>
    <x v="0"/>
    <s v="Leganés"/>
    <s v=""/>
    <n v="661779833"/>
    <s v="ES8320382803314500086145"/>
    <s v="CAIXESBBXXX"/>
    <s v="Gema Vázquez Salado"/>
    <s v="No"/>
    <x v="11"/>
    <s v=""/>
    <s v="GANAR MÚSCULO"/>
    <s v="AMIGOS O FAMILIA"/>
    <x v="2"/>
    <d v="2024-09-01T00:00:00"/>
    <d v="2024-12-31T00:00:00"/>
    <n v="4900"/>
    <s v="No"/>
    <n v="0"/>
    <s v="GANAR MÚSCULO"/>
    <s v="AMIGOS O FAMILIA"/>
    <d v="2024-12-31T00:00:00"/>
    <n v="49"/>
    <x v="17"/>
    <n v="4"/>
    <x v="4"/>
    <x v="5"/>
    <x v="2"/>
  </r>
  <r>
    <n v="79788"/>
    <n v="45987785"/>
    <s v="53900539"/>
    <s v=""/>
    <s v=""/>
    <s v="Álvaro"/>
    <s v="Patón Hernández"/>
    <x v="1"/>
    <d v="2005-12-01T00:00:00"/>
    <s v="alvaroph567@gmail.com"/>
    <s v="Calle Diego Martínez Barrio 42 2A"/>
    <x v="0"/>
    <s v="Leganés"/>
    <s v=""/>
    <n v="644400807"/>
    <s v="ES0801826167920208513049"/>
    <s v="BBVAESMMXXX"/>
    <s v="Alvaro Patón Hernandez"/>
    <s v="No"/>
    <x v="368"/>
    <s v=""/>
    <s v="GANAR MÚSCULO"/>
    <s v="AMIGOS O FAMILIA"/>
    <x v="2"/>
    <d v="2023-12-01T00:00:00"/>
    <d v="2024-12-31T00:00:00"/>
    <n v="4900"/>
    <s v="No"/>
    <n v="0"/>
    <s v="GANAR MÚSCULO"/>
    <s v="AMIGOS O FAMILIA"/>
    <d v="2024-12-31T00:00:00"/>
    <n v="49"/>
    <x v="12"/>
    <n v="13"/>
    <x v="2"/>
    <x v="0"/>
    <x v="3"/>
  </r>
  <r>
    <n v="79788"/>
    <n v="45989210"/>
    <s v="53715248"/>
    <s v=""/>
    <s v=""/>
    <s v="Álvaro"/>
    <s v="Pérez Luengo"/>
    <x v="1"/>
    <d v="1997-08-01T00:00:00"/>
    <s v="alvaroleganes97@gmail.com"/>
    <s v="Calle Francisco Rabal 13 A 13"/>
    <x v="0"/>
    <s v="Leganés"/>
    <s v=""/>
    <n v="622934632"/>
    <s v="ES9121006077151300504221"/>
    <s v="CAIXESBBXXX"/>
    <s v="Alvaro Perez Luengo"/>
    <s v="No"/>
    <x v="171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16"/>
    <n v="15"/>
    <x v="1"/>
    <x v="9"/>
    <x v="3"/>
  </r>
  <r>
    <n v="79788"/>
    <n v="45987100"/>
    <s v="49147344"/>
    <s v=""/>
    <s v=""/>
    <s v="Álvaro"/>
    <s v="Ponce Acosta"/>
    <x v="1"/>
    <d v="2007-08-25T00:00:00"/>
    <s v="alvi250807@gmail.com"/>
    <s v="Calle Ruperto Chapí 2"/>
    <x v="28"/>
    <s v="Torrejón de Velasco"/>
    <s v=""/>
    <n v="609165519"/>
    <s v="ES1600190334524010038556"/>
    <s v="DEUTESBBXXX"/>
    <s v="Alvaro Ponce Costa"/>
    <s v="No"/>
    <x v="170"/>
    <s v=""/>
    <s v="GANAR MÚSCULO"/>
    <s v="AMIGOS O FAMILIA"/>
    <x v="2"/>
    <d v="2024-03-01T00:00:00"/>
    <d v="2024-12-31T00:00:00"/>
    <n v="4900"/>
    <s v="No"/>
    <n v="0"/>
    <s v="GANAR MÚSCULO"/>
    <s v="AMIGOS O FAMILIA"/>
    <d v="2024-12-31T00:00:00"/>
    <n v="49"/>
    <x v="15"/>
    <n v="10"/>
    <x v="2"/>
    <x v="8"/>
    <x v="2"/>
  </r>
  <r>
    <n v="79788"/>
    <n v="47138841"/>
    <s v="54243295"/>
    <s v=""/>
    <s v=""/>
    <s v="Álvaro"/>
    <s v="Rueda Campos"/>
    <x v="1"/>
    <d v="2001-04-20T00:00:00"/>
    <s v="alvarorued@gmail.com"/>
    <s v="Calle Arroyomolinos 9"/>
    <x v="0"/>
    <s v="Leganés"/>
    <s v=""/>
    <n v="688908668"/>
    <s v="ES7101826167910201523405"/>
    <s v=""/>
    <s v=""/>
    <s v="No"/>
    <x v="592"/>
    <s v=""/>
    <s v=""/>
    <s v=""/>
    <x v="0"/>
    <d v="2024-07-01T00:00:00"/>
    <d v="2024-12-31T00:00:00"/>
    <n v="5200"/>
    <s v="No"/>
    <n v="0"/>
    <s v="DESCONOCIDA"/>
    <s v="DESCONOCIDA"/>
    <d v="2024-12-31T00:00:00"/>
    <n v="52"/>
    <x v="7"/>
    <n v="6"/>
    <x v="3"/>
    <x v="1"/>
    <x v="2"/>
  </r>
  <r>
    <n v="79788"/>
    <n v="45987228"/>
    <s v="47488738"/>
    <s v=""/>
    <s v=""/>
    <s v="Álvaro"/>
    <s v="Sánchez Chiquito Ruiz"/>
    <x v="1"/>
    <d v="1983-07-05T00:00:00"/>
    <s v="alvaror777@gmail.com"/>
    <s v="Calle Del Alcalde Alfredo De Castro 33"/>
    <x v="0"/>
    <s v="Leganés"/>
    <s v=""/>
    <n v="637311651"/>
    <s v="ES9201826167990201523702"/>
    <s v="BBVAESMMXXX"/>
    <s v="Alvaro Sanchez Chiquito"/>
    <s v="No"/>
    <x v="472"/>
    <s v=""/>
    <s v="GANAR MÚSCULO"/>
    <s v="AMIGOS O FAMILIA"/>
    <x v="2"/>
    <d v="2020-04-01T00:00:00"/>
    <d v="2024-12-31T00:00:00"/>
    <n v="4900"/>
    <s v="No"/>
    <n v="0"/>
    <s v="GANAR MÚSCULO"/>
    <s v="AMIGOS O FAMILIA"/>
    <d v="2024-12-31T00:00:00"/>
    <n v="49"/>
    <x v="33"/>
    <n v="57"/>
    <x v="1"/>
    <x v="10"/>
    <x v="4"/>
  </r>
  <r>
    <n v="79788"/>
    <n v="45987448"/>
    <s v="49147471"/>
    <s v=""/>
    <s v=""/>
    <s v="Álvaro"/>
    <s v="Valenzuela Martínez"/>
    <x v="1"/>
    <d v="2007-03-19T00:00:00"/>
    <s v="alvarovalenzuela2007@gmail.com"/>
    <s v="Calle Navalcarnero 32"/>
    <x v="0"/>
    <s v="Leganés"/>
    <s v=""/>
    <n v="627349346"/>
    <s v="ES7721009721742200588507"/>
    <s v="CAIXESBBXXX"/>
    <s v="Alvaro Valenzuela Martinez"/>
    <s v="No"/>
    <x v="76"/>
    <s v=""/>
    <s v="GANAR MÚSCULO"/>
    <s v="AMIGOS O FAMILIA"/>
    <x v="2"/>
    <d v="2023-10-01T00:00:00"/>
    <d v="2024-12-31T00:00:00"/>
    <n v="4900"/>
    <s v="No"/>
    <n v="0"/>
    <s v="GANAR MÚSCULO"/>
    <s v="AMIGOS O FAMILIA"/>
    <d v="2024-12-31T00:00:00"/>
    <n v="49"/>
    <x v="15"/>
    <n v="15"/>
    <x v="1"/>
    <x v="9"/>
    <x v="3"/>
  </r>
  <r>
    <n v="79788"/>
    <n v="45987699"/>
    <s v="2916502"/>
    <s v=""/>
    <s v=""/>
    <s v="Álvaro"/>
    <s v="Vivar Armenteros"/>
    <x v="1"/>
    <d v="1976-12-07T00:00:00"/>
    <s v="alvaro.viv@gmail.com"/>
    <s v="Calle Miraflores de la Sierra"/>
    <x v="0"/>
    <s v="Leganés"/>
    <s v=""/>
    <n v="676092818"/>
    <s v="ES6900730100570434188918"/>
    <s v="OPENESMMXXX"/>
    <s v="Alvaro Vivar Armenteros"/>
    <s v="No"/>
    <x v="593"/>
    <s v=""/>
    <s v=""/>
    <s v=""/>
    <x v="0"/>
    <d v="2020-12-01T00:00:00"/>
    <d v="2024-12-31T00:00:00"/>
    <n v="5200"/>
    <s v="No"/>
    <n v="0"/>
    <s v="DESCONOCIDA"/>
    <s v="DESCONOCIDA"/>
    <d v="2024-12-31T00:00:00"/>
    <n v="52"/>
    <x v="23"/>
    <n v="49"/>
    <x v="2"/>
    <x v="0"/>
    <x v="4"/>
  </r>
  <r>
    <n v="79788"/>
    <n v="46760058"/>
    <s v="54032921"/>
    <s v=""/>
    <s v=""/>
    <s v="Alonso"/>
    <s v="Amor Martin"/>
    <x v="1"/>
    <d v="2007-02-04T00:00:00"/>
    <s v="rafaelamor.ae25@gmail.com"/>
    <s v="Plaza Del Alcalde José Manuel Matheo Luaces"/>
    <x v="0"/>
    <s v="Leganés"/>
    <s v=""/>
    <n v="671750383"/>
    <s v="ES6201826167960201588215"/>
    <s v="BBVAESMMXXX"/>
    <s v="Alonso Amor Martin"/>
    <s v="No"/>
    <x v="571"/>
    <s v=""/>
    <s v=""/>
    <s v=""/>
    <x v="0"/>
    <d v="2024-06-01T00:00:00"/>
    <d v="2024-12-31T00:00:00"/>
    <n v="5200"/>
    <s v="No"/>
    <n v="0"/>
    <s v="DESCONOCIDA"/>
    <s v="DESCONOCIDA"/>
    <d v="2024-12-31T00:00:00"/>
    <n v="52"/>
    <x v="15"/>
    <n v="7"/>
    <x v="4"/>
    <x v="6"/>
    <x v="2"/>
  </r>
  <r>
    <n v="79788"/>
    <n v="45988170"/>
    <s v="53901706"/>
    <s v=""/>
    <s v=""/>
    <s v="Alonso"/>
    <s v="Vázquez Hernández"/>
    <x v="1"/>
    <d v="2001-05-30T00:00:00"/>
    <s v="alonsovh30@gmail.com"/>
    <s v="Calle Diego Martínez Barrio 42 P01 C"/>
    <x v="0"/>
    <s v="Leganés"/>
    <s v=""/>
    <n v="608303503"/>
    <s v="ES1001829465640208715078"/>
    <s v="BBVAESMMXXX"/>
    <s v="Alonso Vazquez Hernandez"/>
    <s v="No"/>
    <x v="144"/>
    <s v=""/>
    <s v="GANAR MÚSCULO"/>
    <s v="AMIGOS O FAMILIA"/>
    <x v="2"/>
    <d v="2023-02-01T00:00:00"/>
    <d v="2024-12-31T00:00:00"/>
    <n v="4900"/>
    <s v="No"/>
    <n v="0"/>
    <s v="GANAR MÚSCULO"/>
    <s v="AMIGOS O FAMILIA"/>
    <d v="2024-12-31T00:00:00"/>
    <n v="49"/>
    <x v="7"/>
    <n v="23"/>
    <x v="4"/>
    <x v="2"/>
    <x v="3"/>
  </r>
  <r>
    <n v="79788"/>
    <n v="48211666"/>
    <s v="51988049"/>
    <s v=""/>
    <s v=""/>
    <s v="Almudena"/>
    <s v="Maroto Torrenova"/>
    <x v="0"/>
    <d v="1981-10-19T00:00:00"/>
    <s v="almudenamaroto.t@gmail.com"/>
    <s v="Calle Papelpampa 17"/>
    <x v="2"/>
    <s v="Leganés"/>
    <s v=""/>
    <n v="620611009"/>
    <s v="ES1921005766100100066675"/>
    <s v="CAIXESBBXXX"/>
    <s v=""/>
    <s v="No"/>
    <x v="86"/>
    <s v=""/>
    <s v="MANTENIMIENTO"/>
    <s v="LOCALIZACIÓN"/>
    <x v="0"/>
    <d v="2024-10-01T00:00:00"/>
    <d v="2024-12-31T00:00:00"/>
    <n v="5200"/>
    <s v="No"/>
    <n v="0"/>
    <s v="MANTENIMIENTO"/>
    <s v="LOCALIZACIÓN"/>
    <d v="2024-12-31T00:00:00"/>
    <n v="52"/>
    <x v="19"/>
    <n v="3"/>
    <x v="1"/>
    <x v="9"/>
    <x v="2"/>
  </r>
  <r>
    <n v="79788"/>
    <n v="46759916"/>
    <s v="52120548"/>
    <s v=""/>
    <s v=""/>
    <s v="Almudena"/>
    <s v="Pérez Tejón"/>
    <x v="0"/>
    <d v="1970-07-20T00:00:00"/>
    <s v="almudena@pereztejon.es"/>
    <s v="Calle De Rascafria 2"/>
    <x v="0"/>
    <s v="Leganés"/>
    <s v=""/>
    <n v="686954465"/>
    <s v="ES3500810235770001556066"/>
    <s v="BSABESBBXXX"/>
    <s v="Almudena Pérez Tejón"/>
    <s v="No"/>
    <x v="575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26"/>
    <n v="7"/>
    <x v="3"/>
    <x v="6"/>
    <x v="2"/>
  </r>
  <r>
    <n v="79788"/>
    <n v="45987599"/>
    <s v="53719139"/>
    <s v=""/>
    <s v=""/>
    <s v="Almudena"/>
    <s v="Santos Plaza"/>
    <x v="0"/>
    <d v="1993-10-06T00:00:00"/>
    <s v="almusp93@hotmail.com"/>
    <s v="Calle Pozuelo de Alarcón 52"/>
    <x v="0"/>
    <s v="Leganés"/>
    <s v=""/>
    <n v="657659851"/>
    <s v="ES2920382753693000388894"/>
    <s v="CAHMESMMXXX"/>
    <s v="Almudena Santos Plaza"/>
    <s v="No"/>
    <x v="238"/>
    <s v=""/>
    <s v="PERDER PESO"/>
    <s v="LOCALIZACIÓN"/>
    <x v="0"/>
    <d v="2019-06-01T00:00:00"/>
    <d v="2024-12-31T00:00:00"/>
    <n v="5200"/>
    <s v="No"/>
    <n v="0"/>
    <s v="PERDER PESO"/>
    <s v="LOCALIZACIÓN"/>
    <d v="2024-12-31T00:00:00"/>
    <n v="52"/>
    <x v="30"/>
    <n v="67"/>
    <x v="1"/>
    <x v="6"/>
    <x v="6"/>
  </r>
  <r>
    <n v="79788"/>
    <n v="46831455"/>
    <s v="54301002"/>
    <s v=""/>
    <s v=""/>
    <s v="Alma"/>
    <s v="Rodríguez Requena"/>
    <x v="0"/>
    <d v="2001-10-23T00:00:00"/>
    <s v="almarodriguezreq@gmail.com"/>
    <s v="Calle De Velilla de San Antonio"/>
    <x v="0"/>
    <s v="Leganés"/>
    <s v=""/>
    <n v="628718596"/>
    <s v="ES4421005686290100044171"/>
    <s v="CAIXESBBXXX"/>
    <s v="Alma Rodríguez Requena"/>
    <s v="No"/>
    <x v="311"/>
    <s v=""/>
    <s v="GANAR MÚSCULO"/>
    <s v="LOCALIZACIÓN"/>
    <x v="2"/>
    <d v="2024-06-01T00:00:00"/>
    <d v="2024-12-31T00:00:00"/>
    <n v="4900"/>
    <s v="No"/>
    <n v="0"/>
    <s v="GANAR MÚSCULO"/>
    <s v="LOCALIZACIÓN"/>
    <d v="2024-12-31T00:00:00"/>
    <n v="49"/>
    <x v="7"/>
    <n v="6"/>
    <x v="5"/>
    <x v="1"/>
    <x v="2"/>
  </r>
  <r>
    <n v="79788"/>
    <n v="45989593"/>
    <s v="53046214"/>
    <s v=""/>
    <s v=""/>
    <s v="Alicia"/>
    <s v="Carasquilla Rodríguez"/>
    <x v="0"/>
    <d v="1977-12-22T00:00:00"/>
    <s v="alicia.carrasquilla@gmail.com"/>
    <s v="Calle Velilla de San Antonio"/>
    <x v="0"/>
    <s v="Leganés"/>
    <s v=""/>
    <n v="616399344"/>
    <s v="ES5400491770922010002381"/>
    <s v="BSCHESMMXXX"/>
    <s v="Alicia Carasquilla Rodriguez"/>
    <s v="No"/>
    <x v="594"/>
    <s v=""/>
    <s v="GANAR MÚSCULO"/>
    <s v="AMIGOS O FAMILIA"/>
    <x v="2"/>
    <d v="2021-10-01T00:00:00"/>
    <d v="2024-12-31T00:00:00"/>
    <n v="4900"/>
    <s v="No"/>
    <n v="0"/>
    <s v="GANAR MÚSCULO"/>
    <s v="AMIGOS O FAMILIA"/>
    <d v="2024-12-31T00:00:00"/>
    <n v="49"/>
    <x v="24"/>
    <n v="39"/>
    <x v="1"/>
    <x v="9"/>
    <x v="5"/>
  </r>
  <r>
    <n v="79788"/>
    <n v="47185518"/>
    <s v="70979893"/>
    <s v=""/>
    <s v=""/>
    <s v="Alicia"/>
    <s v="Collado Sánchez"/>
    <x v="0"/>
    <d v="1973-10-16T00:00:00"/>
    <s v="herancemunoz@icloud.com"/>
    <s v="Calla Navalcarnero 55"/>
    <x v="0"/>
    <s v="Leganés"/>
    <s v=""/>
    <n v="647376069"/>
    <s v="ES9401826167960201583371"/>
    <s v=""/>
    <s v=""/>
    <s v="No"/>
    <x v="440"/>
    <s v=""/>
    <s v="GANAR MÚSCULO"/>
    <s v="LOCALIZACIÓN"/>
    <x v="3"/>
    <d v="2024-07-01T00:00:00"/>
    <d v="2024-12-31T00:00:00"/>
    <n v="3900"/>
    <s v="No"/>
    <n v="0"/>
    <s v="GANAR MÚSCULO"/>
    <s v="LOCALIZACIÓN"/>
    <d v="2024-12-31T00:00:00"/>
    <n v="39"/>
    <x v="1"/>
    <n v="5"/>
    <x v="1"/>
    <x v="11"/>
    <x v="2"/>
  </r>
  <r>
    <n v="79788"/>
    <n v="45989708"/>
    <s v="52378090"/>
    <s v=""/>
    <s v=""/>
    <s v="Alicia"/>
    <s v="García del Río"/>
    <x v="0"/>
    <d v="1975-08-18T00:00:00"/>
    <s v="aligdelrio@gmail.com"/>
    <s v="Calle Velilla de San Antonio 17"/>
    <x v="0"/>
    <s v="Leganés"/>
    <s v=""/>
    <n v="691560365"/>
    <s v="ES2820859712190330090181"/>
    <s v="CAZRES2ZXXX"/>
    <s v="Alicia Garcia Del Rio"/>
    <s v="No"/>
    <x v="273"/>
    <s v=""/>
    <s v="GANAR MÚSCULO"/>
    <s v="LOCALIZACIÓN"/>
    <x v="0"/>
    <d v="2021-11-01T00:00:00"/>
    <d v="2024-12-31T00:00:00"/>
    <n v="5200"/>
    <s v="No"/>
    <n v="0"/>
    <s v="GANAR MÚSCULO"/>
    <s v="LOCALIZACIÓN"/>
    <d v="2024-12-31T00:00:00"/>
    <n v="52"/>
    <x v="22"/>
    <n v="71"/>
    <x v="1"/>
    <x v="2"/>
    <x v="6"/>
  </r>
  <r>
    <n v="79788"/>
    <n v="48892067"/>
    <s v="53905223"/>
    <s v=""/>
    <s v=""/>
    <s v="Alicia"/>
    <s v="Martínez Arenas"/>
    <x v="0"/>
    <d v="2003-07-30T00:00:00"/>
    <s v="alicia.martinezarenas3@gmail.com"/>
    <s v="Calle De Aranjuez 8, 6, 2C"/>
    <x v="0"/>
    <s v="Leganés"/>
    <s v=""/>
    <n v="618320041"/>
    <s v="ES1701820957170202119273"/>
    <s v=""/>
    <s v=""/>
    <s v="No"/>
    <x v="13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37"/>
    <n v="2"/>
    <x v="1"/>
    <x v="4"/>
    <x v="2"/>
  </r>
  <r>
    <n v="79788"/>
    <n v="45987292"/>
    <s v="53906924"/>
    <s v=""/>
    <s v=""/>
    <s v="Alicia"/>
    <s v="Molina García"/>
    <x v="0"/>
    <d v="2001-06-19T00:00:00"/>
    <s v="aliciaa19.mg@gmail.com"/>
    <s v="Calle Arganda del Rey 29"/>
    <x v="0"/>
    <s v="Leganés"/>
    <s v=""/>
    <n v="688919065"/>
    <s v="ES2701286429290100005237"/>
    <s v="BKBKESMMXXX"/>
    <s v=""/>
    <s v="No"/>
    <x v="595"/>
    <s v=""/>
    <s v="GANAR MÚSCULO"/>
    <s v="LOCALIZACIÓN"/>
    <x v="0"/>
    <d v="2018-10-01T00:00:00"/>
    <d v="2024-12-31T00:00:00"/>
    <n v="5200"/>
    <s v="No"/>
    <n v="0"/>
    <s v="GANAR MÚSCULO"/>
    <s v="LOCALIZACIÓN"/>
    <d v="2024-12-31T00:00:00"/>
    <n v="52"/>
    <x v="7"/>
    <n v="75"/>
    <x v="2"/>
    <x v="9"/>
    <x v="1"/>
  </r>
  <r>
    <n v="79788"/>
    <n v="45987243"/>
    <s v="2269425"/>
    <s v=""/>
    <s v=""/>
    <s v="Alicia"/>
    <s v="Sierra Gómez"/>
    <x v="0"/>
    <d v="1986-08-19T00:00:00"/>
    <s v="aliciasierrag@gmail.com"/>
    <s v="Paseo Santiago Casares Quiroga 3"/>
    <x v="34"/>
    <s v="Getafe"/>
    <s v=""/>
    <n v="627384304"/>
    <s v="ES2220382938143000615168"/>
    <s v="CAHMESMMXXX"/>
    <s v="Alicia Sierra Gomez"/>
    <s v="No"/>
    <x v="388"/>
    <s v=""/>
    <s v="GANAR MÚSCULO"/>
    <s v="AMIGOS O FAMILIA"/>
    <x v="2"/>
    <d v="2019-04-01T00:00:00"/>
    <d v="2024-12-31T00:00:00"/>
    <n v="4900"/>
    <s v="No"/>
    <n v="0"/>
    <s v="GANAR MÚSCULO"/>
    <s v="AMIGOS O FAMILIA"/>
    <d v="2024-12-31T00:00:00"/>
    <n v="49"/>
    <x v="49"/>
    <n v="68"/>
    <x v="1"/>
    <x v="3"/>
    <x v="6"/>
  </r>
  <r>
    <n v="79788"/>
    <n v="47992446"/>
    <s v="53048001"/>
    <s v=""/>
    <s v=""/>
    <s v="Alfredo"/>
    <s v="Rubio Torres"/>
    <x v="1"/>
    <d v="1982-07-13T00:00:00"/>
    <s v="rubiotorres10@gmail.com"/>
    <s v="Calle De Rosa Luxemburgo 7"/>
    <x v="46"/>
    <s v="Madrid"/>
    <s v=""/>
    <n v="699948555"/>
    <s v="ES8121006826881300308174"/>
    <s v="CAIXESBBXXX"/>
    <s v="Alfredo Rubio Torres"/>
    <s v="No"/>
    <x v="50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0"/>
    <n v="3"/>
    <x v="1"/>
    <x v="9"/>
    <x v="2"/>
  </r>
  <r>
    <n v="79788"/>
    <n v="45989134"/>
    <s v="52372714"/>
    <s v=""/>
    <s v=""/>
    <s v="Alfonso"/>
    <s v="Macías Julián"/>
    <x v="1"/>
    <d v="1972-08-10T00:00:00"/>
    <s v="aralfan@hotmail.com"/>
    <s v="Calle Alcalde Alfredo de Castro"/>
    <x v="0"/>
    <s v="Leganés"/>
    <s v=""/>
    <n v="653687172"/>
    <s v="ES5014650100911702609769"/>
    <s v="INGDESMMXXX"/>
    <s v="Alfonso Macias Julian"/>
    <s v="No"/>
    <x v="298"/>
    <s v=""/>
    <s v="SALUD"/>
    <s v="LOCALIZACIÓN"/>
    <x v="2"/>
    <d v="2018-10-01T00:00:00"/>
    <d v="2024-12-31T00:00:00"/>
    <n v="4900"/>
    <s v="No"/>
    <n v="0"/>
    <s v="SALUD"/>
    <s v="LOCALIZACIÓN"/>
    <d v="2024-12-31T00:00:00"/>
    <n v="49"/>
    <x v="40"/>
    <n v="75"/>
    <x v="1"/>
    <x v="9"/>
    <x v="1"/>
  </r>
  <r>
    <n v="79788"/>
    <n v="45988175"/>
    <s v="49067476"/>
    <s v=""/>
    <s v=""/>
    <s v="Alfonso"/>
    <s v="Ramírez Resino"/>
    <x v="1"/>
    <d v="1993-12-09T00:00:00"/>
    <s v="alfonso.ramirez.resino@gmail.com"/>
    <s v="Calle Aragón 16"/>
    <x v="3"/>
    <s v="Leganés"/>
    <s v=""/>
    <n v="645739303"/>
    <s v="ES1221002960610100189955"/>
    <s v="CAIXESBBXXX"/>
    <s v="Alfonso Ramirez Resino"/>
    <s v="No"/>
    <x v="306"/>
    <s v=""/>
    <s v="MANTENIMIENTO"/>
    <s v="BÚSQUEDA POR INTERNET"/>
    <x v="2"/>
    <d v="2023-06-01T00:00:00"/>
    <d v="2024-12-31T00:00:00"/>
    <n v="4900"/>
    <s v="No"/>
    <n v="0"/>
    <s v="MANTENIMIENTO"/>
    <s v="BÚSQUEDA POR INTERNET"/>
    <d v="2024-12-31T00:00:00"/>
    <n v="49"/>
    <x v="30"/>
    <n v="19"/>
    <x v="3"/>
    <x v="6"/>
    <x v="3"/>
  </r>
  <r>
    <n v="79788"/>
    <n v="45989490"/>
    <s v="53103943"/>
    <s v=""/>
    <s v=""/>
    <s v="Alfonso"/>
    <s v="Zarco Estefanía"/>
    <x v="1"/>
    <d v="1975-08-04T00:00:00"/>
    <s v="zarkytor@hotmail.com"/>
    <s v="Plaza Alcalde José Manuel Matheo Luaces 2 E5 P03"/>
    <x v="0"/>
    <s v="Leganés"/>
    <s v=""/>
    <n v="646239776"/>
    <s v="ES7101826167960208502601"/>
    <s v="BBVAESMMXXX"/>
    <s v="Alfonso Zarco Estefania"/>
    <s v="No"/>
    <x v="596"/>
    <s v=""/>
    <s v="MANTENIMIENTO"/>
    <s v=""/>
    <x v="0"/>
    <d v="2020-01-01T00:00:00"/>
    <d v="2024-12-31T00:00:00"/>
    <n v="5200"/>
    <s v="No"/>
    <n v="0"/>
    <s v="MANTENIMIENTO"/>
    <s v="DESCONOCIDA"/>
    <d v="2024-12-31T00:00:00"/>
    <n v="52"/>
    <x v="22"/>
    <n v="60"/>
    <x v="1"/>
    <x v="7"/>
    <x v="6"/>
  </r>
  <r>
    <n v="79788"/>
    <n v="45988543"/>
    <s v="53421029"/>
    <s v=""/>
    <s v=""/>
    <s v="Alexandra"/>
    <s v="Arroyo Alfonso"/>
    <x v="0"/>
    <d v="1979-01-20T00:00:00"/>
    <s v="alexandra.arroyo@gmail.com"/>
    <s v="Calle Federica Montseny 6"/>
    <x v="0"/>
    <s v="Leganés"/>
    <s v=""/>
    <n v="665457614"/>
    <s v="ES0421002352611300129026"/>
    <s v="CAIXESBBXXX"/>
    <s v="Alexandra Arroyo Alfonso"/>
    <s v="No"/>
    <x v="522"/>
    <s v=""/>
    <s v="GANAR MÚSCULO"/>
    <s v="AMIGOS O FAMILIA"/>
    <x v="0"/>
    <d v="2023-09-01T00:00:00"/>
    <d v="2024-12-31T00:00:00"/>
    <n v="5200"/>
    <s v="No"/>
    <n v="0"/>
    <s v="GANAR MÚSCULO"/>
    <s v="AMIGOS O FAMILIA"/>
    <d v="2024-12-31T00:00:00"/>
    <n v="52"/>
    <x v="28"/>
    <n v="16"/>
    <x v="3"/>
    <x v="5"/>
    <x v="3"/>
  </r>
  <r>
    <n v="79788"/>
    <n v="45989336"/>
    <s v="49841957"/>
    <s v=""/>
    <s v=""/>
    <s v="Alejandro Sebastián"/>
    <s v="Toasa Toaza"/>
    <x v="1"/>
    <d v="1998-05-15T00:00:00"/>
    <s v="astt15@hotmail.com"/>
    <s v="Plaza Tesillo"/>
    <x v="0"/>
    <s v="Leganés"/>
    <s v=""/>
    <n v="669877499"/>
    <s v="ES4321003171021300278542"/>
    <s v="CAIXESBBXXX"/>
    <s v="Alejandro Sebastian Toasa Toaza"/>
    <s v="No"/>
    <x v="597"/>
    <s v=""/>
    <s v="GANAR MÚSCULO"/>
    <s v="REDES SOCIALES"/>
    <x v="0"/>
    <d v="2022-08-01T00:00:00"/>
    <d v="2024-12-31T00:00:00"/>
    <n v="5200"/>
    <s v="No"/>
    <n v="0"/>
    <s v="GANAR MÚSCULO"/>
    <s v="REDES SOCIALES"/>
    <d v="2024-12-31T00:00:00"/>
    <n v="52"/>
    <x v="20"/>
    <n v="29"/>
    <x v="4"/>
    <x v="11"/>
    <x v="0"/>
  </r>
  <r>
    <n v="79788"/>
    <n v="45987837"/>
    <s v="53717096"/>
    <s v=""/>
    <s v=""/>
    <s v="Alejandro Rafael"/>
    <s v="Gómez Blázquez"/>
    <x v="2"/>
    <d v="1996-11-27T00:00:00"/>
    <s v="alexgomezb10@gmail.com"/>
    <s v="Calle Rivas Vaciamadrid"/>
    <x v="0"/>
    <s v="Leganés"/>
    <s v=""/>
    <n v="665465010"/>
    <s v="ES9520955114509119462777"/>
    <s v="BASKES2BXXX"/>
    <s v="Rafael Gomez Montoya"/>
    <s v="No"/>
    <x v="598"/>
    <s v=""/>
    <s v="GANAR MÚSCULO"/>
    <s v=""/>
    <x v="0"/>
    <d v="2020-11-01T00:00:00"/>
    <d v="2024-12-31T00:00:00"/>
    <n v="5200"/>
    <s v="No"/>
    <n v="0"/>
    <s v="GANAR MÚSCULO"/>
    <s v="DESCONOCIDA"/>
    <d v="2024-12-31T00:00:00"/>
    <n v="52"/>
    <x v="29"/>
    <n v="50"/>
    <x v="4"/>
    <x v="4"/>
    <x v="4"/>
  </r>
  <r>
    <n v="79788"/>
    <n v="45989557"/>
    <s v="53721442"/>
    <s v=""/>
    <s v=""/>
    <s v="Alejandro"/>
    <s v="Alia Castellanos"/>
    <x v="1"/>
    <d v="1998-03-24T00:00:00"/>
    <s v="alex24alia@gmail.com"/>
    <s v="Calle Arganda del Rey"/>
    <x v="0"/>
    <s v="Leganés"/>
    <s v=""/>
    <n v="695279920"/>
    <s v="ES4800815204160006055320"/>
    <s v="BSABESBBXXX"/>
    <s v="Alejandro Alia Castellanos"/>
    <s v="No"/>
    <x v="409"/>
    <s v=""/>
    <s v="GANAR MÚSCULO"/>
    <s v="AMIGOS O FAMILIA"/>
    <x v="0"/>
    <d v="2019-10-01T00:00:00"/>
    <d v="2024-12-31T00:00:00"/>
    <n v="5200"/>
    <s v="No"/>
    <n v="0"/>
    <s v="GANAR MÚSCULO"/>
    <s v="AMIGOS O FAMILIA"/>
    <d v="2024-12-31T00:00:00"/>
    <n v="52"/>
    <x v="20"/>
    <n v="62"/>
    <x v="4"/>
    <x v="4"/>
    <x v="6"/>
  </r>
  <r>
    <n v="79788"/>
    <n v="46976276"/>
    <s v="49153114"/>
    <s v=""/>
    <s v=""/>
    <s v="Alejandro"/>
    <s v="Corrochano Martín"/>
    <x v="1"/>
    <d v="2006-06-09T00:00:00"/>
    <s v="alcorrocha@gmail.com"/>
    <s v="Calle De Villaviciosa De Odón 1"/>
    <x v="0"/>
    <s v="Leganés"/>
    <s v=""/>
    <n v="666621427"/>
    <s v="ES8621006826811300141878"/>
    <s v="CAIXESBBXXX"/>
    <s v="Roberto Corrochano Peletera"/>
    <s v="No"/>
    <x v="132"/>
    <s v=""/>
    <s v="GANAR MÚSCULO"/>
    <s v="AMIGOS O FAMILIA"/>
    <x v="0"/>
    <d v="2024-07-01T00:00:00"/>
    <d v="2024-12-31T00:00:00"/>
    <n v="5200"/>
    <s v="No"/>
    <n v="0"/>
    <s v="GANAR MÚSCULO"/>
    <s v="AMIGOS O FAMILIA"/>
    <d v="2024-12-31T00:00:00"/>
    <n v="52"/>
    <x v="21"/>
    <n v="6"/>
    <x v="0"/>
    <x v="1"/>
    <x v="2"/>
  </r>
  <r>
    <n v="79788"/>
    <n v="45988821"/>
    <s v="54301409"/>
    <s v=""/>
    <s v=""/>
    <s v="Alejandro"/>
    <s v="Cortés del Castillo"/>
    <x v="1"/>
    <d v="2007-07-30T00:00:00"/>
    <s v="alejandrocortesdelcastillo@gmail.com"/>
    <s v="Calle Alcalde José María Durán y Pelayo 2 P4 3A"/>
    <x v="0"/>
    <s v="Leganés"/>
    <s v=""/>
    <n v="678512127"/>
    <s v="ES7701280056570100052925"/>
    <s v=""/>
    <s v=""/>
    <s v="No"/>
    <x v="113"/>
    <s v=""/>
    <s v="GANAR MÚSCULO"/>
    <s v="AMIGOS O FAMILIA"/>
    <x v="3"/>
    <d v="2024-10-01T00:00:00"/>
    <d v="2024-12-31T00:00:00"/>
    <n v="3900"/>
    <s v="No"/>
    <n v="0"/>
    <s v="GANAR MÚSCULO"/>
    <s v="AMIGOS O FAMILIA"/>
    <d v="2024-12-31T00:00:00"/>
    <n v="39"/>
    <x v="15"/>
    <n v="15"/>
    <x v="4"/>
    <x v="9"/>
    <x v="3"/>
  </r>
  <r>
    <n v="79788"/>
    <n v="45988971"/>
    <s v="47319571"/>
    <s v=""/>
    <s v=""/>
    <s v="Alejandro"/>
    <s v="Díez Muñoz"/>
    <x v="1"/>
    <d v="1994-11-11T00:00:00"/>
    <s v="alejandro.diezmu@gmail.com"/>
    <s v="Calle Clarinete"/>
    <x v="17"/>
    <s v="Getafe"/>
    <s v=""/>
    <n v="691108879"/>
    <s v="ES6500810570410006129319"/>
    <s v="BSABESBBXXX"/>
    <s v="Alejandro Diez Muñoz"/>
    <s v="No"/>
    <x v="80"/>
    <s v=""/>
    <s v="GANAR MÚSCULO"/>
    <s v="AMIGOS O FAMILIA"/>
    <x v="2"/>
    <d v="2022-11-01T00:00:00"/>
    <d v="2024-12-31T00:00:00"/>
    <n v="4900"/>
    <s v="No"/>
    <n v="0"/>
    <s v="GANAR MÚSCULO"/>
    <s v="AMIGOS O FAMILIA"/>
    <d v="2024-12-31T00:00:00"/>
    <n v="49"/>
    <x v="6"/>
    <n v="26"/>
    <x v="0"/>
    <x v="4"/>
    <x v="0"/>
  </r>
  <r>
    <n v="79788"/>
    <n v="45989453"/>
    <s v="49841195"/>
    <s v=""/>
    <s v=""/>
    <s v="Alejandro"/>
    <s v="Gallego Domínguez"/>
    <x v="1"/>
    <d v="2006-04-04T00:00:00"/>
    <s v="alejandrogallegodominguez2006@gmail.com"/>
    <s v="Calle Villanueva de la Cañada 28"/>
    <x v="0"/>
    <s v="Leganés"/>
    <s v=""/>
    <n v="601130299"/>
    <s v="ES6220950544209111312735"/>
    <s v="BASKES2BXXX"/>
    <s v="Alejandro Gallego Dominguez"/>
    <s v="No"/>
    <x v="599"/>
    <s v=""/>
    <s v="GANAR MÚSCULO"/>
    <s v="AMIGOS O FAMILIA"/>
    <x v="2"/>
    <d v="2023-04-01T00:00:00"/>
    <d v="2024-12-31T00:00:00"/>
    <n v="4900"/>
    <s v="No"/>
    <n v="0"/>
    <s v="GANAR MÚSCULO"/>
    <s v="AMIGOS O FAMILIA"/>
    <d v="2024-12-31T00:00:00"/>
    <n v="49"/>
    <x v="21"/>
    <n v="21"/>
    <x v="0"/>
    <x v="10"/>
    <x v="3"/>
  </r>
  <r>
    <n v="79788"/>
    <n v="47150657"/>
    <s v="54242836"/>
    <s v=""/>
    <s v=""/>
    <s v="Alejandro"/>
    <s v="García Gómez"/>
    <x v="1"/>
    <d v="2005-12-28T00:00:00"/>
    <s v="alejandrogarciagomez75@gmail.com"/>
    <s v="Calle De Collado Villalba 10"/>
    <x v="0"/>
    <s v="Leganés"/>
    <s v=""/>
    <n v="640555628"/>
    <s v="ES7021004071951300050407"/>
    <s v="CAIXESBBXXX"/>
    <s v=""/>
    <s v="No"/>
    <x v="283"/>
    <s v=""/>
    <s v="GANAR MÚSCULO"/>
    <s v="AMIGOS O FAMILIA"/>
    <x v="2"/>
    <d v="2024-07-01T00:00:00"/>
    <d v="2024-12-31T00:00:00"/>
    <n v="4900"/>
    <s v="No"/>
    <n v="0"/>
    <s v="GANAR MÚSCULO"/>
    <s v="AMIGOS O FAMILIA"/>
    <d v="2024-12-31T00:00:00"/>
    <n v="49"/>
    <x v="21"/>
    <n v="6"/>
    <x v="2"/>
    <x v="1"/>
    <x v="2"/>
  </r>
  <r>
    <n v="79788"/>
    <n v="45989152"/>
    <s v="53906428"/>
    <s v=""/>
    <s v=""/>
    <s v="Alejandro"/>
    <s v="Gómez Vicente"/>
    <x v="1"/>
    <d v="2005-12-05T00:00:00"/>
    <s v="alejandrogovi5@gmail.com"/>
    <s v="Calle San Martín de Valdeiglesias"/>
    <x v="0"/>
    <s v="Leganés"/>
    <s v=""/>
    <n v="657737378"/>
    <s v="ES4000490676082310250744"/>
    <s v="BSCHESMMXXX"/>
    <s v="Alejandro Gomez Vicente"/>
    <s v="No"/>
    <x v="600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12"/>
    <n v="35"/>
    <x v="2"/>
    <x v="2"/>
    <x v="0"/>
  </r>
  <r>
    <n v="79788"/>
    <n v="47451918"/>
    <s v="52099575"/>
    <s v=""/>
    <s v=""/>
    <s v="Alejandro"/>
    <s v="Hernández Jorge"/>
    <x v="1"/>
    <d v="1970-10-01T00:00:00"/>
    <s v="loscabales@hotmail.com"/>
    <s v="Calle De Móstoles 26, P5, 4B"/>
    <x v="0"/>
    <s v="Leganés"/>
    <s v=""/>
    <n v="676802285"/>
    <s v="ES5021002214250100399734"/>
    <s v=""/>
    <s v="Maria Jose Martín Hernández"/>
    <s v="No"/>
    <x v="601"/>
    <s v=""/>
    <s v=""/>
    <s v=""/>
    <x v="3"/>
    <d v="2024-08-01T00:00:00"/>
    <d v="2024-12-31T00:00:00"/>
    <n v="3900"/>
    <s v="No"/>
    <n v="0"/>
    <s v="DESCONOCIDA"/>
    <s v="DESCONOCIDA"/>
    <d v="2024-12-31T00:00:00"/>
    <n v="39"/>
    <x v="26"/>
    <n v="5"/>
    <x v="0"/>
    <x v="11"/>
    <x v="2"/>
  </r>
  <r>
    <n v="79788"/>
    <n v="45989236"/>
    <s v="2590707"/>
    <s v=""/>
    <s v=""/>
    <s v="Alejandro"/>
    <s v="Hernando Rubio"/>
    <x v="1"/>
    <d v="2000-10-09T00:00:00"/>
    <s v="alexhernando20@gmail.com"/>
    <s v="Calle Alcalde Vicente de la Barrera Cano 2 4A"/>
    <x v="0"/>
    <s v="Leganés"/>
    <s v=""/>
    <n v="608915302"/>
    <s v="ES9401826167990201523375"/>
    <s v="BBVAESMMXXX"/>
    <s v="Alejandro Hernando Rubio"/>
    <s v="No"/>
    <x v="159"/>
    <s v=""/>
    <s v="MANTENIMIENTO"/>
    <s v="LOCALIZACIÓN"/>
    <x v="1"/>
    <d v="2018-07-01T00:00:00"/>
    <d v="2024-12-31T00:00:00"/>
    <n v="4300"/>
    <s v="No"/>
    <n v="0"/>
    <s v="MANTENIMIENTO"/>
    <s v="LOCALIZACIÓN"/>
    <d v="2024-12-31T00:00:00"/>
    <n v="43"/>
    <x v="14"/>
    <n v="78"/>
    <x v="3"/>
    <x v="1"/>
    <x v="1"/>
  </r>
  <r>
    <n v="79788"/>
    <n v="45988596"/>
    <s v="53909504"/>
    <s v=""/>
    <s v=""/>
    <s v="Alejandro"/>
    <s v="Herrero Ganso"/>
    <x v="1"/>
    <d v="2001-01-30T00:00:00"/>
    <s v="alexxxherrero@gmail.com"/>
    <s v="Calle Alcalde Pedro González González 11 Portal 4 Bajo A"/>
    <x v="0"/>
    <s v="Leganés"/>
    <s v=""/>
    <n v="633456046"/>
    <s v="ES9214650100991702787101"/>
    <s v="INGDESMMXXX"/>
    <s v="Maria Isabel Ganso Bueno"/>
    <s v="No"/>
    <x v="15"/>
    <s v=""/>
    <s v="GANAR MÚSCULO"/>
    <s v="AMIGOS O FAMILIA"/>
    <x v="2"/>
    <d v="2018-10-01T00:00:00"/>
    <d v="2024-12-31T00:00:00"/>
    <n v="4900"/>
    <s v="No"/>
    <n v="0"/>
    <s v="GANAR MÚSCULO"/>
    <s v="AMIGOS O FAMILIA"/>
    <d v="2024-12-31T00:00:00"/>
    <n v="49"/>
    <x v="7"/>
    <n v="74"/>
    <x v="1"/>
    <x v="4"/>
    <x v="1"/>
  </r>
  <r>
    <n v="79788"/>
    <n v="45989579"/>
    <s v="534558052"/>
    <s v=""/>
    <s v=""/>
    <s v="Alejandro"/>
    <s v="Honrado López"/>
    <x v="1"/>
    <d v="1989-04-19T00:00:00"/>
    <s v="alex_honrado@hotmail.com"/>
    <s v="Avenida los Pinos 5"/>
    <x v="0"/>
    <s v="Leganés"/>
    <s v=""/>
    <n v="696716394"/>
    <s v="ES6630670160602825880129"/>
    <s v="BCOEESMM067"/>
    <s v="Alejandro Honrado Lopez"/>
    <s v="No"/>
    <x v="388"/>
    <s v=""/>
    <s v="GANAR MÚSCULO"/>
    <s v="AMIGOS O FAMILIA"/>
    <x v="2"/>
    <d v="2019-04-01T00:00:00"/>
    <d v="2024-12-31T00:00:00"/>
    <n v="4900"/>
    <s v="No"/>
    <n v="0"/>
    <s v="GANAR MÚSCULO"/>
    <s v="AMIGOS O FAMILIA"/>
    <d v="2024-12-31T00:00:00"/>
    <n v="49"/>
    <x v="8"/>
    <n v="68"/>
    <x v="1"/>
    <x v="3"/>
    <x v="6"/>
  </r>
  <r>
    <n v="79788"/>
    <n v="45988475"/>
    <s v="53903495"/>
    <s v=""/>
    <s v=""/>
    <s v="Alejandro"/>
    <s v="López Jiménez"/>
    <x v="1"/>
    <d v="2004-09-20T00:00:00"/>
    <s v="alexpipo04@gmail.com"/>
    <s v="Calle Lealdad 99"/>
    <x v="22"/>
    <s v="Fuenlabrada"/>
    <s v=""/>
    <n v="691963411"/>
    <s v="ES0214650100911706024160"/>
    <s v="INGDESMMXXX"/>
    <s v="Alejandro Lopez Jimenez"/>
    <s v="No"/>
    <x v="602"/>
    <s v=""/>
    <s v="GANAR MÚSCULO"/>
    <s v="AMIGOS O FAMILIA"/>
    <x v="2"/>
    <d v="2024-11-01T00:00:00"/>
    <d v="2024-12-31T00:00:00"/>
    <n v="4900"/>
    <s v="No"/>
    <n v="0"/>
    <s v="GANAR MÚSCULO"/>
    <s v="AMIGOS O FAMILIA"/>
    <d v="2024-12-31T00:00:00"/>
    <n v="49"/>
    <x v="10"/>
    <n v="34"/>
    <x v="4"/>
    <x v="8"/>
    <x v="0"/>
  </r>
  <r>
    <n v="79788"/>
    <n v="48991397"/>
    <s v="47047817"/>
    <s v=""/>
    <s v=""/>
    <s v="Alejandro"/>
    <s v="Manzano Álvarez"/>
    <x v="1"/>
    <d v="1992-02-18T00:00:00"/>
    <s v="alejandromanzanoalvarez@gmail.com"/>
    <s v="Calle Delfín 20, Bajo A"/>
    <x v="14"/>
    <s v="Getafe"/>
    <s v=""/>
    <n v="600449502"/>
    <s v="ES4530670163183081050712"/>
    <s v=""/>
    <s v=""/>
    <s v="No"/>
    <x v="603"/>
    <s v=""/>
    <s v="GANAR MÚSCULO"/>
    <s v="AMIGOS O FAMILIA"/>
    <x v="0"/>
    <d v="2024-11-01T00:00:00"/>
    <d v="2024-12-31T00:00:00"/>
    <n v="5200"/>
    <s v="No"/>
    <n v="0"/>
    <s v="GANAR MÚSCULO"/>
    <s v="AMIGOS O FAMILIA"/>
    <d v="2024-12-31T00:00:00"/>
    <n v="52"/>
    <x v="9"/>
    <n v="2"/>
    <x v="4"/>
    <x v="4"/>
    <x v="2"/>
  </r>
  <r>
    <n v="79788"/>
    <n v="45987543"/>
    <s v="53718644"/>
    <s v=""/>
    <s v=""/>
    <s v="Alejandro"/>
    <s v="Martínez Ordóñez"/>
    <x v="1"/>
    <d v="1997-04-29T00:00:00"/>
    <s v="amartinezord1@gmail.com"/>
    <s v="Calle Pozuelo de Alarcón 54"/>
    <x v="0"/>
    <s v="Leganés"/>
    <s v=""/>
    <n v="616752901"/>
    <s v="ES8221002021900100315316"/>
    <s v="CAIXESBBXXX"/>
    <s v="Alejandro Martinez Ordoñez"/>
    <s v="No"/>
    <x v="224"/>
    <s v=""/>
    <s v="GANAR MÚSCULO"/>
    <s v="LOCALIZACIÓN"/>
    <x v="2"/>
    <d v="2021-10-01T00:00:00"/>
    <d v="2024-12-31T00:00:00"/>
    <n v="4900"/>
    <s v="No"/>
    <n v="0"/>
    <s v="GANAR MÚSCULO"/>
    <s v="LOCALIZACIÓN"/>
    <d v="2024-12-31T00:00:00"/>
    <n v="49"/>
    <x v="16"/>
    <n v="39"/>
    <x v="2"/>
    <x v="9"/>
    <x v="5"/>
  </r>
  <r>
    <n v="79788"/>
    <n v="45987042"/>
    <s v="53719154"/>
    <s v=""/>
    <s v=""/>
    <s v="Alejandro"/>
    <s v="Mayo García"/>
    <x v="1"/>
    <d v="2002-12-20T00:00:00"/>
    <s v="alejandromayogarcia@gmail.com"/>
    <s v="Calle Majadahonda 7"/>
    <x v="0"/>
    <s v="Leganés"/>
    <s v=""/>
    <n v="601377267"/>
    <s v="ES9801286009310100001387"/>
    <s v="BKBKESMMXXX"/>
    <s v="Monica Garcia Asenjo"/>
    <s v="No"/>
    <x v="214"/>
    <s v=""/>
    <s v="GANAR MÚSCULO"/>
    <s v="LOCALIZACIÓN"/>
    <x v="2"/>
    <d v="2019-07-01T00:00:00"/>
    <d v="2024-12-31T00:00:00"/>
    <n v="4900"/>
    <s v="No"/>
    <n v="0"/>
    <s v="GANAR MÚSCULO"/>
    <s v="LOCALIZACIÓN"/>
    <d v="2024-12-31T00:00:00"/>
    <n v="49"/>
    <x v="37"/>
    <n v="65"/>
    <x v="1"/>
    <x v="11"/>
    <x v="6"/>
  </r>
  <r>
    <n v="79788"/>
    <n v="45989249"/>
    <s v="54520466"/>
    <s v=""/>
    <s v=""/>
    <s v="Alejandro"/>
    <s v="Mendoza Horno"/>
    <x v="1"/>
    <d v="2005-12-04T00:00:00"/>
    <s v="mendoza2005xd@gmail.com"/>
    <s v="Calle Alcalde José María Durán y Pelayo 31 3 1B"/>
    <x v="0"/>
    <s v="Leganés"/>
    <s v=""/>
    <n v="678297518"/>
    <s v="ES6721005686270200064920"/>
    <s v="CAIXESBBXXX"/>
    <s v="Alejandro Mendoza Horno"/>
    <s v="No"/>
    <x v="604"/>
    <s v=""/>
    <s v="GANAR MÚSCULO"/>
    <s v="AMIGOS O FAMILIA"/>
    <x v="0"/>
    <d v="2023-05-01T00:00:00"/>
    <d v="2024-12-31T00:00:00"/>
    <n v="5200"/>
    <s v="No"/>
    <n v="0"/>
    <s v="GANAR MÚSCULO"/>
    <s v="AMIGOS O FAMILIA"/>
    <d v="2024-12-31T00:00:00"/>
    <n v="52"/>
    <x v="12"/>
    <n v="20"/>
    <x v="0"/>
    <x v="3"/>
    <x v="3"/>
  </r>
  <r>
    <n v="79788"/>
    <n v="45989816"/>
    <s v="54523174"/>
    <s v=""/>
    <s v=""/>
    <s v="Alejandro"/>
    <s v="Navarro Hernández"/>
    <x v="1"/>
    <d v="2006-02-09T00:00:00"/>
    <s v="navarrohalex@gmail.com"/>
    <s v="Avenida del Hospital 3 Bajo C"/>
    <x v="47"/>
    <s v="Fuenlabrada"/>
    <s v=""/>
    <n v="640320539"/>
    <s v="ES5114650100971753577913"/>
    <s v="INGDESMMXXX"/>
    <s v="Alejandro Navarro Hernandez"/>
    <s v="No"/>
    <x v="180"/>
    <s v=""/>
    <s v="GANAR MÚSCULO"/>
    <s v="AMIGOS O FAMILIA"/>
    <x v="0"/>
    <d v="2024-04-01T00:00:00"/>
    <d v="2024-12-31T00:00:00"/>
    <n v="5200"/>
    <s v="No"/>
    <n v="0"/>
    <s v="GANAR MÚSCULO"/>
    <s v="AMIGOS O FAMILIA"/>
    <d v="2024-12-31T00:00:00"/>
    <n v="52"/>
    <x v="21"/>
    <n v="9"/>
    <x v="1"/>
    <x v="10"/>
    <x v="2"/>
  </r>
  <r>
    <n v="79788"/>
    <n v="48684834"/>
    <s v="6024776"/>
    <s v=""/>
    <s v=""/>
    <s v="Alejandro"/>
    <s v="Ortega Matamala"/>
    <x v="1"/>
    <d v="2007-05-18T00:00:00"/>
    <s v="ortegamatamala18@gmail.com"/>
    <s v="Calle De Pozuelo De Alarcón 11"/>
    <x v="0"/>
    <s v="Leganés"/>
    <s v=""/>
    <n v="610251659"/>
    <s v="ES0500494481532110010678"/>
    <s v="BSCHESMMXXX"/>
    <s v=""/>
    <s v="No"/>
    <x v="49"/>
    <s v=""/>
    <s v="GANAR MÚSCULO"/>
    <s v="AMIGOS O FAMILIA"/>
    <x v="0"/>
    <d v="2024-11-01T00:00:00"/>
    <d v="2024-12-31T00:00:00"/>
    <n v="5200"/>
    <s v="No"/>
    <n v="0"/>
    <s v="GANAR MÚSCULO"/>
    <s v="AMIGOS O FAMILIA"/>
    <d v="2024-12-31T00:00:00"/>
    <n v="52"/>
    <x v="15"/>
    <n v="2"/>
    <x v="0"/>
    <x v="4"/>
    <x v="2"/>
  </r>
  <r>
    <n v="79788"/>
    <n v="45989243"/>
    <s v="50356529"/>
    <s v=""/>
    <s v=""/>
    <s v="Alejandro"/>
    <s v="Riojo Pulgar"/>
    <x v="1"/>
    <d v="1998-11-12T00:00:00"/>
    <s v="alejandro.riojo98@gmail.com"/>
    <s v="Avenida Francisco Javier Sauquillo 8 2D"/>
    <x v="48"/>
    <s v="Fuenlabrada"/>
    <s v=""/>
    <n v="683142718"/>
    <s v="ES3101821294190200626994"/>
    <s v="BBVAESMMXXX"/>
    <s v="Alejandro Riojo Pulgar"/>
    <s v="No"/>
    <x v="605"/>
    <s v=""/>
    <s v="GANAR MÚSCULO"/>
    <s v="AMIGOS O FAMILIA"/>
    <x v="0"/>
    <d v="2024-06-01T00:00:00"/>
    <d v="2024-12-31T00:00:00"/>
    <n v="5200"/>
    <s v="No"/>
    <n v="0"/>
    <s v="GANAR MÚSCULO"/>
    <s v="AMIGOS O FAMILIA"/>
    <d v="2024-12-31T00:00:00"/>
    <n v="52"/>
    <x v="20"/>
    <n v="13"/>
    <x v="6"/>
    <x v="0"/>
    <x v="3"/>
  </r>
  <r>
    <n v="79788"/>
    <n v="45988244"/>
    <s v="53451450"/>
    <s v=""/>
    <s v=""/>
    <s v="Alejandro"/>
    <s v="Rodríguez Guerrero"/>
    <x v="1"/>
    <d v="1989-01-16T00:00:00"/>
    <s v="rodriguezguerreroalejandro@gmail.com"/>
    <s v="Calle Getafe"/>
    <x v="0"/>
    <s v="Leganés"/>
    <s v=""/>
    <n v="640354076"/>
    <s v="ES4101820861680201689201"/>
    <s v="BBVAESMMXXX"/>
    <s v="Alejandro Rodriguez"/>
    <s v="No"/>
    <x v="47"/>
    <s v=""/>
    <s v="GANAR MÚSCULO"/>
    <s v="LOCALIZACIÓN"/>
    <x v="1"/>
    <d v="2024-07-01T00:00:00"/>
    <d v="2024-12-31T00:00:00"/>
    <n v="4300"/>
    <s v="No"/>
    <n v="0"/>
    <s v="GANAR MÚSCULO"/>
    <s v="LOCALIZACIÓN"/>
    <d v="2024-12-31T00:00:00"/>
    <n v="43"/>
    <x v="8"/>
    <n v="78"/>
    <x v="4"/>
    <x v="1"/>
    <x v="1"/>
  </r>
  <r>
    <n v="79788"/>
    <n v="45988054"/>
    <s v="53903701"/>
    <s v=""/>
    <s v=""/>
    <s v="Alejandro"/>
    <s v="Rodríguez Tembleque"/>
    <x v="1"/>
    <d v="2001-05-29T00:00:00"/>
    <s v="alexrgzcontacto@gmail.com"/>
    <s v="Calle Móstoles Portal 16ºc 1ºa"/>
    <x v="0"/>
    <s v="Leganés"/>
    <s v=""/>
    <n v="685462086"/>
    <s v="ES0920382753626000039228"/>
    <s v="CAHMESMMXXX"/>
    <s v="Maria Teresa Robles Arenas"/>
    <s v="No"/>
    <x v="357"/>
    <s v=""/>
    <s v="GANAR MÚSCULO"/>
    <s v="AMIGOS O FAMILIA"/>
    <x v="1"/>
    <d v="2018-12-01T00:00:00"/>
    <d v="2024-12-31T00:00:00"/>
    <n v="4300"/>
    <s v="No"/>
    <n v="0"/>
    <s v="GANAR MÚSCULO"/>
    <s v="AMIGOS O FAMILIA"/>
    <d v="2024-12-31T00:00:00"/>
    <n v="43"/>
    <x v="7"/>
    <n v="72"/>
    <x v="5"/>
    <x v="7"/>
    <x v="1"/>
  </r>
  <r>
    <n v="79788"/>
    <n v="45988670"/>
    <s v="54240043"/>
    <s v=""/>
    <s v=""/>
    <s v="Alejandro"/>
    <s v="Vázquez Cerezo"/>
    <x v="1"/>
    <d v="2006-11-28T00:00:00"/>
    <s v="alexvcerezo06@gmail.com"/>
    <s v="Calle Alcalde José María Durán y Pelayo 14"/>
    <x v="0"/>
    <s v="Leganés"/>
    <s v=""/>
    <n v="626554420"/>
    <s v="ES0501820957100208046823"/>
    <s v="BBVAESMMXXX"/>
    <s v="Alejandro Vazquez Cerezo"/>
    <s v="No"/>
    <x v="508"/>
    <s v=""/>
    <s v="GANAR MÚSCULO"/>
    <s v="AMIGOS O FAMILIA"/>
    <x v="0"/>
    <d v="2023-02-01T00:00:00"/>
    <d v="2024-12-31T00:00:00"/>
    <n v="5200"/>
    <s v="No"/>
    <n v="0"/>
    <s v="GANAR MÚSCULO"/>
    <s v="AMIGOS O FAMILIA"/>
    <d v="2024-12-31T00:00:00"/>
    <n v="52"/>
    <x v="21"/>
    <n v="23"/>
    <x v="4"/>
    <x v="2"/>
    <x v="3"/>
  </r>
  <r>
    <n v="79788"/>
    <n v="45987756"/>
    <s v="53037077"/>
    <s v=""/>
    <s v=""/>
    <s v="Alejandro"/>
    <s v="Vázquez García"/>
    <x v="1"/>
    <d v="1977-05-31T00:00:00"/>
    <s v="jandri28@gmail.com"/>
    <s v="Calle Rivas Vaciamadrid"/>
    <x v="0"/>
    <s v="Leganés"/>
    <s v=""/>
    <n v="657766289"/>
    <s v="ES1601821339420201622599"/>
    <s v="INGDESMMXXX"/>
    <s v="Alejandro Vazquez Garcia"/>
    <s v="No"/>
    <x v="542"/>
    <s v=""/>
    <s v="GANAR MÚSCULO"/>
    <s v="LOCALIZACIÓN"/>
    <x v="0"/>
    <d v="2018-09-01T00:00:00"/>
    <d v="2024-12-31T00:00:00"/>
    <n v="5200"/>
    <s v="No"/>
    <n v="0"/>
    <s v="GANAR MÚSCULO"/>
    <s v="LOCALIZACIÓN"/>
    <d v="2024-12-31T00:00:00"/>
    <n v="52"/>
    <x v="13"/>
    <n v="76"/>
    <x v="3"/>
    <x v="5"/>
    <x v="1"/>
  </r>
  <r>
    <n v="79788"/>
    <n v="45989832"/>
    <s v="54403267"/>
    <s v=""/>
    <s v=""/>
    <s v="Alejandro"/>
    <s v="Vinot Pérez"/>
    <x v="1"/>
    <d v="2005-07-15T00:00:00"/>
    <s v="alejandro.spitfire1@gmail.com"/>
    <s v="Calle De Collado de Villalba 3"/>
    <x v="0"/>
    <s v="Leganés"/>
    <s v=""/>
    <n v="609800648"/>
    <s v="ES8414650350221732606988"/>
    <s v="INGDESMMXXX"/>
    <s v="Alejandro Vinot Pérez"/>
    <s v="No"/>
    <x v="89"/>
    <s v=""/>
    <s v="GANAR MÚSCULO"/>
    <s v="LOCALIZACIÓN"/>
    <x v="2"/>
    <d v="2024-09-01T00:00:00"/>
    <d v="2024-12-31T00:00:00"/>
    <n v="4900"/>
    <s v="No"/>
    <n v="0"/>
    <s v="GANAR MÚSCULO"/>
    <s v="LOCALIZACIÓN"/>
    <d v="2024-12-31T00:00:00"/>
    <n v="49"/>
    <x v="12"/>
    <n v="39"/>
    <x v="1"/>
    <x v="9"/>
    <x v="5"/>
  </r>
  <r>
    <n v="79788"/>
    <n v="45987306"/>
    <s v="54301448"/>
    <s v=""/>
    <s v=""/>
    <s v="Alejandro"/>
    <s v="Yuste Arense"/>
    <x v="1"/>
    <d v="1997-06-17T00:00:00"/>
    <s v="ales17ya@gmail.com"/>
    <s v="Calle Miraflores de la sierra 14"/>
    <x v="0"/>
    <s v="Leganés"/>
    <s v=""/>
    <n v="681177468"/>
    <s v="ES3100815204130006044618"/>
    <s v="BSABESBBXXX"/>
    <s v="Alejandro Yuste Arense"/>
    <s v="No"/>
    <x v="230"/>
    <s v=""/>
    <s v="GANAR MÚSCULO"/>
    <s v="AMIGOS O FAMILIA"/>
    <x v="4"/>
    <d v="2020-03-05T00:00:00"/>
    <d v="2024-12-31T00:00:00"/>
    <n v="2900"/>
    <s v="No"/>
    <n v="0"/>
    <s v="GANAR MÚSCULO"/>
    <s v="AMIGOS O FAMILIA"/>
    <d v="2024-12-31T00:00:00"/>
    <n v="29"/>
    <x v="16"/>
    <n v="57"/>
    <x v="3"/>
    <x v="10"/>
    <x v="4"/>
  </r>
  <r>
    <n v="79788"/>
    <n v="45989866"/>
    <s v="54524495"/>
    <s v=""/>
    <s v=""/>
    <s v="Alejandra Ethmir"/>
    <s v="González Betancourt"/>
    <x v="0"/>
    <d v="1982-02-05T00:00:00"/>
    <s v="alejandra0582@gmail.com"/>
    <s v="Calle Alcalde Jose María Durán y Pelayo"/>
    <x v="9"/>
    <s v="Leganés"/>
    <s v=""/>
    <n v="606543535"/>
    <s v="ES2021003253981300021735"/>
    <s v="CAIXESBBXXX   "/>
    <s v="Alejandra Ethmir González Betancourt"/>
    <s v="No"/>
    <x v="606"/>
    <s v=""/>
    <s v="PERDER PESO"/>
    <s v="AMIGOS O FAMILIA"/>
    <x v="2"/>
    <d v="2024-06-01T00:00:00"/>
    <d v="2024-12-31T00:00:00"/>
    <n v="4900"/>
    <s v="No"/>
    <n v="0"/>
    <s v="PERDER PESO"/>
    <s v="AMIGOS O FAMILIA"/>
    <d v="2024-12-31T00:00:00"/>
    <n v="49"/>
    <x v="0"/>
    <n v="9"/>
    <x v="2"/>
    <x v="10"/>
    <x v="2"/>
  </r>
  <r>
    <n v="79788"/>
    <n v="45987226"/>
    <s v="50334569"/>
    <s v=""/>
    <s v=""/>
    <s v="Alejandra"/>
    <s v="Bastante Ahijado"/>
    <x v="0"/>
    <d v="2004-12-30T00:00:00"/>
    <s v="alejandrabastanteahijado@gmail.com"/>
    <s v="Calle Mejorada del Campo 1"/>
    <x v="0"/>
    <s v="Leganés"/>
    <s v=""/>
    <n v="615447711"/>
    <s v="ES8021006826891300355867"/>
    <s v="CAIXESBBXXX"/>
    <s v="Alejandra Bastante Ahijado"/>
    <s v="No"/>
    <x v="607"/>
    <s v=""/>
    <s v=""/>
    <s v=""/>
    <x v="2"/>
    <d v="2024-06-01T00:00:00"/>
    <d v="2024-12-31T00:00:00"/>
    <n v="4900"/>
    <s v="No"/>
    <n v="0"/>
    <s v="DESCONOCIDA"/>
    <s v="DESCONOCIDA"/>
    <d v="2024-12-31T00:00:00"/>
    <n v="49"/>
    <x v="12"/>
    <n v="22"/>
    <x v="4"/>
    <x v="8"/>
    <x v="3"/>
  </r>
  <r>
    <n v="79788"/>
    <n v="45986955"/>
    <s v="52956925"/>
    <s v=""/>
    <s v=""/>
    <s v="Alejandra"/>
    <s v="Domínguez Domínguez"/>
    <x v="2"/>
    <d v="1977-10-03T00:00:00"/>
    <s v="alejandradominguezdominguez@gmail.com"/>
    <s v="Calle Villanueva de la Cañada 28"/>
    <x v="0"/>
    <s v="Leganés"/>
    <s v=""/>
    <n v="636076825"/>
    <s v="ES6220950544209111312735"/>
    <s v="BASKES2BXXX"/>
    <s v="Alejandra Dominguez Dominguez"/>
    <s v="No"/>
    <x v="608"/>
    <s v=""/>
    <s v=""/>
    <s v=""/>
    <x v="2"/>
    <d v="2023-02-01T00:00:00"/>
    <d v="2024-12-31T00:00:00"/>
    <n v="4900"/>
    <s v="No"/>
    <n v="0"/>
    <s v="DESCONOCIDA"/>
    <s v="DESCONOCIDA"/>
    <d v="2024-12-31T00:00:00"/>
    <n v="49"/>
    <x v="13"/>
    <n v="23"/>
    <x v="3"/>
    <x v="2"/>
    <x v="3"/>
  </r>
  <r>
    <n v="79788"/>
    <n v="45987492"/>
    <s v="4808080"/>
    <s v=""/>
    <s v=""/>
    <s v="Alejandra"/>
    <s v="López Marín"/>
    <x v="0"/>
    <d v="2000-09-11T00:00:00"/>
    <s v="alejandralopmarin@gmail.com"/>
    <s v="Calle Hernán Cortés 18"/>
    <x v="0"/>
    <s v="Leganés"/>
    <s v=""/>
    <n v="681230293"/>
    <s v="ES1801825322230200577049"/>
    <s v="BBVAESMMXXX"/>
    <s v="Alejandra Lopez Marin"/>
    <s v="No"/>
    <x v="609"/>
    <s v=""/>
    <s v="GANAR MÚSCULO"/>
    <s v="AMIGOS O FAMILIA"/>
    <x v="0"/>
    <d v="2022-03-01T00:00:00"/>
    <d v="2024-12-31T00:00:00"/>
    <n v="5200"/>
    <s v="No"/>
    <n v="0"/>
    <s v="GANAR MÚSCULO"/>
    <s v="AMIGOS O FAMILIA"/>
    <d v="2024-12-31T00:00:00"/>
    <n v="52"/>
    <x v="14"/>
    <n v="34"/>
    <x v="4"/>
    <x v="8"/>
    <x v="0"/>
  </r>
  <r>
    <n v="79788"/>
    <n v="45989107"/>
    <s v="550651391"/>
    <s v=""/>
    <s v=""/>
    <s v="Alejandra"/>
    <s v="Martín Collado"/>
    <x v="0"/>
    <d v="2005-03-05T00:00:00"/>
    <s v="aleejandramartinn@gmail.com"/>
    <s v="Calle Navalcarnero"/>
    <x v="0"/>
    <s v="Leganés"/>
    <s v=""/>
    <n v="607902605"/>
    <s v="ES9401826167960201583371"/>
    <s v="BBVAESMMXXX"/>
    <s v="Alicia Collado Sanchez"/>
    <s v="No"/>
    <x v="610"/>
    <s v=""/>
    <s v="GANAR MÚSCULO"/>
    <s v="LOCALIZACIÓN"/>
    <x v="2"/>
    <d v="2021-12-01T00:00:00"/>
    <d v="2024-12-31T00:00:00"/>
    <n v="4900"/>
    <s v="No"/>
    <n v="0"/>
    <s v="GANAR MÚSCULO"/>
    <s v="LOCALIZACIÓN"/>
    <d v="2024-12-31T00:00:00"/>
    <n v="49"/>
    <x v="12"/>
    <n v="37"/>
    <x v="0"/>
    <x v="0"/>
    <x v="5"/>
  </r>
  <r>
    <n v="79788"/>
    <n v="45987199"/>
    <s v="5438105"/>
    <s v=""/>
    <s v=""/>
    <s v="Alejandra"/>
    <s v="Ormeño Coleto"/>
    <x v="0"/>
    <d v="2001-02-12T00:00:00"/>
    <s v="aleormecole@gmail.com"/>
    <s v="Calle Rivas Vaciamadrid 15"/>
    <x v="0"/>
    <s v="Leganés"/>
    <s v=""/>
    <n v="656320091"/>
    <s v="ES8821001927790100474774"/>
    <s v="CAIXESBBXXX"/>
    <s v="Alejandra Ormeño Coleto"/>
    <s v="No"/>
    <x v="117"/>
    <s v=""/>
    <s v="GANAR MÚSCULO"/>
    <s v="AMIGOS O FAMILIA"/>
    <x v="0"/>
    <d v="2022-03-01T00:00:00"/>
    <d v="2024-12-31T00:00:00"/>
    <n v="5200"/>
    <s v="No"/>
    <n v="0"/>
    <s v="GANAR MÚSCULO"/>
    <s v="AMIGOS O FAMILIA"/>
    <d v="2024-12-31T00:00:00"/>
    <n v="52"/>
    <x v="7"/>
    <n v="34"/>
    <x v="1"/>
    <x v="8"/>
    <x v="0"/>
  </r>
  <r>
    <n v="79788"/>
    <n v="45988368"/>
    <s v="54301901"/>
    <s v=""/>
    <s v=""/>
    <s v="Alberto"/>
    <s v="Arellano Bolaños"/>
    <x v="2"/>
    <d v="1999-01-15T00:00:00"/>
    <s v="albertoarellano15199@gmail.com"/>
    <s v="Calle Haya"/>
    <x v="0"/>
    <s v="Leganés"/>
    <s v=""/>
    <n v="664508397"/>
    <s v="ES0421006077151300162504"/>
    <s v="CAIXESBBXXX"/>
    <s v="Alberto Arellano Bolaños"/>
    <s v="No"/>
    <x v="611"/>
    <s v=""/>
    <s v="GANAR MÚSCULO"/>
    <s v="PUBLICIDAD O BUZONEO"/>
    <x v="2"/>
    <d v="2022-05-01T00:00:00"/>
    <d v="2024-12-31T00:00:00"/>
    <n v="4900"/>
    <s v="No"/>
    <n v="0"/>
    <s v="GANAR MÚSCULO"/>
    <s v="PUBLICIDAD O BUZONEO"/>
    <d v="2024-12-31T00:00:00"/>
    <n v="49"/>
    <x v="3"/>
    <n v="32"/>
    <x v="1"/>
    <x v="3"/>
    <x v="0"/>
  </r>
  <r>
    <n v="79788"/>
    <n v="45987737"/>
    <s v="52373442"/>
    <s v=""/>
    <s v=""/>
    <s v="Alberto"/>
    <s v="Calderón Villar"/>
    <x v="1"/>
    <d v="1975-07-03T00:00:00"/>
    <s v="calderonvillaralberto@gmail.com"/>
    <s v="Calle Alcalde Manuel Gómez Casado 6 6 3D"/>
    <x v="0"/>
    <s v="Leganés"/>
    <s v=""/>
    <n v="679669643"/>
    <s v="ES2021003738562200050709"/>
    <s v="CAIXESBBXXX"/>
    <s v="Alberto Calderon Villar"/>
    <s v="No"/>
    <x v="478"/>
    <s v=""/>
    <s v="GANAR MÚSCULO"/>
    <s v="AMIGOS O FAMILIA"/>
    <x v="0"/>
    <d v="2023-11-01T00:00:00"/>
    <d v="2024-12-31T00:00:00"/>
    <n v="5200"/>
    <s v="No"/>
    <n v="0"/>
    <s v="GANAR MÚSCULO"/>
    <s v="AMIGOS O FAMILIA"/>
    <d v="2024-12-31T00:00:00"/>
    <n v="52"/>
    <x v="22"/>
    <n v="14"/>
    <x v="1"/>
    <x v="4"/>
    <x v="3"/>
  </r>
  <r>
    <n v="79788"/>
    <n v="45989309"/>
    <s v="50322710"/>
    <s v=""/>
    <s v=""/>
    <s v="Alberto"/>
    <s v="Domínguez Mateo"/>
    <x v="1"/>
    <d v="1984-08-28T00:00:00"/>
    <s v="alberto.dmateo@gmail.com"/>
    <s v="Calle Vizcaya"/>
    <x v="48"/>
    <s v="Madrid"/>
    <s v=""/>
    <n v="650359896"/>
    <s v="ES5000490289712510086827"/>
    <s v="BSCHESMMXXX"/>
    <s v="Alberto Dominguez Mateo"/>
    <s v="No"/>
    <x v="472"/>
    <s v=""/>
    <s v="GANAR MÚSCULO"/>
    <s v="LOCALIZACIÓN"/>
    <x v="0"/>
    <d v="2020-04-01T00:00:00"/>
    <d v="2024-12-31T00:00:00"/>
    <n v="5200"/>
    <s v="No"/>
    <n v="0"/>
    <s v="GANAR MÚSCULO"/>
    <s v="LOCALIZACIÓN"/>
    <d v="2024-12-31T00:00:00"/>
    <n v="52"/>
    <x v="32"/>
    <n v="57"/>
    <x v="1"/>
    <x v="10"/>
    <x v="4"/>
  </r>
  <r>
    <n v="79788"/>
    <n v="45987920"/>
    <s v="53903353"/>
    <s v=""/>
    <s v=""/>
    <s v="Alberto"/>
    <s v="Fernández Pastor"/>
    <x v="1"/>
    <d v="2002-09-17T00:00:00"/>
    <s v="albertobetusa@gmail.com"/>
    <s v="Calle Paracuellos del Jarama 35"/>
    <x v="0"/>
    <s v="Leganés"/>
    <s v=""/>
    <n v="658734550"/>
    <s v="ES5720858195850330040443"/>
    <s v="CAZRES2ZXXX"/>
    <s v="Alberto Fernandez Pastor"/>
    <s v="No"/>
    <x v="612"/>
    <s v=""/>
    <s v="GANAR MÚSCULO"/>
    <s v="AMIGOS O FAMILIA"/>
    <x v="0"/>
    <d v="2023-03-01T00:00:00"/>
    <d v="2024-12-31T00:00:00"/>
    <n v="5200"/>
    <s v="No"/>
    <n v="0"/>
    <s v="GANAR MÚSCULO"/>
    <s v="AMIGOS O FAMILIA"/>
    <d v="2024-12-31T00:00:00"/>
    <n v="52"/>
    <x v="27"/>
    <n v="22"/>
    <x v="3"/>
    <x v="8"/>
    <x v="3"/>
  </r>
  <r>
    <n v="79788"/>
    <n v="45989517"/>
    <s v="53036363"/>
    <s v=""/>
    <s v=""/>
    <s v="Alberto"/>
    <s v="Hanchuelo Román"/>
    <x v="1"/>
    <d v="1974-06-10T00:00:00"/>
    <s v="anchu74@gmail.com"/>
    <s v="Calle Móstoles 26"/>
    <x v="0"/>
    <s v="Leganés"/>
    <s v=""/>
    <n v="615010491"/>
    <s v="ES1221002214230100396927"/>
    <s v="CAIXESBBXXX"/>
    <s v="Alberto Anchuelo Roman"/>
    <s v="No"/>
    <x v="613"/>
    <s v=""/>
    <s v="GANAR MÚSCULO"/>
    <s v="LOCALIZACIÓN"/>
    <x v="2"/>
    <d v="2021-09-01T00:00:00"/>
    <d v="2024-12-31T00:00:00"/>
    <n v="4900"/>
    <s v="No"/>
    <n v="0"/>
    <s v="GANAR MÚSCULO"/>
    <s v="LOCALIZACIÓN"/>
    <d v="2024-12-31T00:00:00"/>
    <n v="49"/>
    <x v="34"/>
    <n v="40"/>
    <x v="1"/>
    <x v="5"/>
    <x v="5"/>
  </r>
  <r>
    <n v="79788"/>
    <n v="47270639"/>
    <s v="53718857"/>
    <s v=""/>
    <s v=""/>
    <s v="Alberto"/>
    <s v="Jabonero  González"/>
    <x v="1"/>
    <d v="1997-06-27T00:00:00"/>
    <s v="albertojabonerogonzalez@gmail.com"/>
    <s v="Calle Ourense 11, 3A"/>
    <x v="0"/>
    <s v="Leganés"/>
    <s v=""/>
    <n v="657318439"/>
    <s v="ES5020859262860330423670"/>
    <s v=""/>
    <s v=""/>
    <s v="No"/>
    <x v="497"/>
    <s v=""/>
    <s v="PERDER PESO"/>
    <s v="AMIGOS O FAMILIA"/>
    <x v="0"/>
    <d v="2024-08-01T00:00:00"/>
    <d v="2024-12-31T00:00:00"/>
    <n v="5200"/>
    <s v="No"/>
    <n v="0"/>
    <s v="PERDER PESO"/>
    <s v="AMIGOS O FAMILIA"/>
    <d v="2024-12-31T00:00:00"/>
    <n v="52"/>
    <x v="16"/>
    <n v="5"/>
    <x v="1"/>
    <x v="11"/>
    <x v="2"/>
  </r>
  <r>
    <n v="79788"/>
    <n v="45989491"/>
    <s v="54033178"/>
    <s v=""/>
    <s v=""/>
    <s v="Alberto"/>
    <s v="Madrid Sancho"/>
    <x v="1"/>
    <d v="2007-01-26T00:00:00"/>
    <s v="nsancho30@gmail.com"/>
    <s v="Calle San Sebastián de los Reyes 25"/>
    <x v="0"/>
    <s v="Leganés"/>
    <s v=""/>
    <n v="645772153"/>
    <s v="ES8701280044940100028931"/>
    <s v="BKBKESMMXXX"/>
    <s v="Alberto Madrid Sancho"/>
    <s v="No"/>
    <x v="614"/>
    <s v=""/>
    <s v="GANAR MÚSCULO"/>
    <s v="LOCALIZACIÓN"/>
    <x v="0"/>
    <d v="2024-06-01T00:00:00"/>
    <d v="2024-12-31T00:00:00"/>
    <n v="5200"/>
    <s v="No"/>
    <n v="0"/>
    <s v="GANAR MÚSCULO"/>
    <s v="LOCALIZACIÓN"/>
    <d v="2024-12-31T00:00:00"/>
    <n v="52"/>
    <x v="15"/>
    <n v="15"/>
    <x v="0"/>
    <x v="9"/>
    <x v="3"/>
  </r>
  <r>
    <n v="79788"/>
    <n v="45989847"/>
    <s v="47589441"/>
    <s v=""/>
    <s v=""/>
    <s v="Alberto"/>
    <s v="Moreno Bausela"/>
    <x v="1"/>
    <d v="2006-07-12T00:00:00"/>
    <s v="albertobausela@gmail.com"/>
    <s v="Calle De Colmenar Viejo 36"/>
    <x v="0"/>
    <s v="Leganés"/>
    <s v=""/>
    <n v="683345914"/>
    <s v="ES6600730100510642691154"/>
    <s v="OPENESMMXXX"/>
    <s v="Alberto Moreno Bausela"/>
    <s v="No"/>
    <x v="178"/>
    <s v=""/>
    <s v=""/>
    <s v=""/>
    <x v="2"/>
    <d v="2024-07-01T00:00:00"/>
    <d v="2024-12-31T00:00:00"/>
    <n v="4900"/>
    <s v="No"/>
    <n v="0"/>
    <s v="DESCONOCIDA"/>
    <s v="DESCONOCIDA"/>
    <d v="2024-12-31T00:00:00"/>
    <n v="49"/>
    <x v="21"/>
    <n v="16"/>
    <x v="2"/>
    <x v="5"/>
    <x v="3"/>
  </r>
  <r>
    <n v="79788"/>
    <n v="45988940"/>
    <s v="53450387"/>
    <s v=""/>
    <s v=""/>
    <s v="Alberto"/>
    <s v="Muriel Sánchez-Montañez"/>
    <x v="1"/>
    <d v="1988-04-07T00:00:00"/>
    <s v="albertomurmoon@gmail.com"/>
    <s v="Calle Mejorada del Campo 21"/>
    <x v="0"/>
    <s v="Leganés"/>
    <s v=""/>
    <n v="674621405"/>
    <s v="ES3301825322210200450971"/>
    <s v="BBVAESMMXXX"/>
    <s v="Alberto Muriel"/>
    <s v="No"/>
    <x v="615"/>
    <s v=""/>
    <s v="GANAR MÚSCULO"/>
    <s v="LOCALIZACIÓN"/>
    <x v="0"/>
    <d v="2024-06-01T00:00:00"/>
    <d v="2024-12-31T00:00:00"/>
    <n v="5200"/>
    <s v="No"/>
    <n v="0"/>
    <s v="GANAR MÚSCULO"/>
    <s v="LOCALIZACIÓN"/>
    <d v="2024-12-31T00:00:00"/>
    <n v="52"/>
    <x v="31"/>
    <n v="78"/>
    <x v="1"/>
    <x v="1"/>
    <x v="1"/>
  </r>
  <r>
    <n v="79788"/>
    <n v="45989771"/>
    <s v="70824583"/>
    <s v=""/>
    <s v=""/>
    <s v="Alberto"/>
    <s v="Peinado Sánchez"/>
    <x v="1"/>
    <d v="1992-06-22T00:00:00"/>
    <s v="tatuii66@gmail.com"/>
    <s v="Calle Bajada de la Universidad"/>
    <x v="0"/>
    <s v="Leganés"/>
    <s v=""/>
    <n v="677200923"/>
    <s v="ES8420381756823001074213"/>
    <s v="CAHMESMMXXX"/>
    <s v="Alberto Peinado Sanchez"/>
    <s v="No"/>
    <x v="610"/>
    <s v=""/>
    <s v="GANAR MÚSCULO"/>
    <s v="LOCALIZACIÓN"/>
    <x v="0"/>
    <d v="2021-12-01T00:00:00"/>
    <d v="2024-12-31T00:00:00"/>
    <n v="5200"/>
    <s v="No"/>
    <n v="0"/>
    <s v="GANAR MÚSCULO"/>
    <s v="LOCALIZACIÓN"/>
    <d v="2024-12-31T00:00:00"/>
    <n v="52"/>
    <x v="9"/>
    <n v="37"/>
    <x v="0"/>
    <x v="0"/>
    <x v="5"/>
  </r>
  <r>
    <n v="79788"/>
    <n v="45989715"/>
    <s v="53420498"/>
    <s v=""/>
    <s v=""/>
    <s v="Alberto"/>
    <s v="Pérez Escolar"/>
    <x v="1"/>
    <d v="1982-08-03T00:00:00"/>
    <s v="titoescolar@hotmail.es"/>
    <s v="Calle Río Duero 71 2A"/>
    <x v="0"/>
    <s v="Leganés"/>
    <s v=""/>
    <n v="657935255"/>
    <s v="ES7020859758670330286339"/>
    <s v="CAZRES2ZXXX"/>
    <s v="Alberto Perez Escolar"/>
    <s v="No"/>
    <x v="78"/>
    <s v=""/>
    <s v="GANAR MÚSCULO"/>
    <s v="AMIGOS O FAMILIA"/>
    <x v="2"/>
    <d v="2018-07-01T00:00:00"/>
    <d v="2024-12-31T00:00:00"/>
    <n v="4900"/>
    <s v="No"/>
    <n v="0"/>
    <s v="GANAR MÚSCULO"/>
    <s v="AMIGOS O FAMILIA"/>
    <d v="2024-12-31T00:00:00"/>
    <n v="49"/>
    <x v="0"/>
    <n v="78"/>
    <x v="0"/>
    <x v="1"/>
    <x v="1"/>
  </r>
  <r>
    <n v="79788"/>
    <n v="45988904"/>
    <s v="54406211"/>
    <s v=""/>
    <s v=""/>
    <s v="Alberto"/>
    <s v="Reyes Díaz"/>
    <x v="1"/>
    <d v="2005-12-26T00:00:00"/>
    <s v="albertoreyesdiaz2014@gmail.com"/>
    <s v="Calle Coslada 23"/>
    <x v="0"/>
    <s v="Leganés"/>
    <s v=""/>
    <n v="601288078"/>
    <s v="ES9121006826841300258429"/>
    <s v="CAIXESBBXXX"/>
    <s v="Alberto Reyes Diaz"/>
    <s v="No"/>
    <x v="413"/>
    <s v=""/>
    <s v="GANAR MÚSCULO"/>
    <s v="AMIGOS O FAMILIA"/>
    <x v="2"/>
    <d v="2023-02-01T00:00:00"/>
    <d v="2024-12-31T00:00:00"/>
    <n v="4900"/>
    <s v="No"/>
    <n v="0"/>
    <s v="GANAR MÚSCULO"/>
    <s v="AMIGOS O FAMILIA"/>
    <d v="2024-12-31T00:00:00"/>
    <n v="49"/>
    <x v="21"/>
    <n v="22"/>
    <x v="0"/>
    <x v="8"/>
    <x v="3"/>
  </r>
  <r>
    <n v="79788"/>
    <n v="48115064"/>
    <s v="45139813"/>
    <s v=""/>
    <s v=""/>
    <s v="Alba"/>
    <s v="De Castro Muñoz"/>
    <x v="0"/>
    <d v="2006-12-17T00:00:00"/>
    <s v="albadecastromunoz@gmail.com"/>
    <s v="Plaza V Centenario 5"/>
    <x v="49"/>
    <s v="Malpartida de Plasencia"/>
    <s v=""/>
    <n v="674281214"/>
    <s v="ES8700750212710700944406"/>
    <s v="BSCHESMM"/>
    <s v=""/>
    <s v="No"/>
    <x v="64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15"/>
    <n v="3"/>
    <x v="1"/>
    <x v="9"/>
    <x v="2"/>
  </r>
  <r>
    <n v="79788"/>
    <n v="48451933"/>
    <s v="53901141"/>
    <s v=""/>
    <s v=""/>
    <s v="Alba"/>
    <s v="Galán Romo"/>
    <x v="0"/>
    <d v="1992-04-14T00:00:00"/>
    <s v="albagalan92@hotmail.com"/>
    <s v="Avenida De Rosa Chacel 34, 4A"/>
    <x v="13"/>
    <s v="Leganés"/>
    <s v=""/>
    <n v="687034284"/>
    <s v="ES8501822656830201502573"/>
    <s v="BBVAESMMXXX"/>
    <s v=""/>
    <s v="No"/>
    <x v="71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9"/>
    <n v="2"/>
    <x v="4"/>
    <x v="4"/>
    <x v="2"/>
  </r>
  <r>
    <n v="79788"/>
    <n v="45987679"/>
    <s v="53720535"/>
    <s v=""/>
    <s v=""/>
    <s v="Alba"/>
    <s v="Muñoz Jiménez"/>
    <x v="2"/>
    <d v="2001-04-26T00:00:00"/>
    <s v="26alba.mj@gmail.com"/>
    <s v="Calle Torrelodones 40"/>
    <x v="0"/>
    <s v="Leganés"/>
    <s v=""/>
    <n v="657900353"/>
    <s v="ES6301822786330201285616"/>
    <s v="BBVAESMMXXX"/>
    <s v="Celia Jimenez Diaz"/>
    <s v="No"/>
    <x v="271"/>
    <s v=""/>
    <s v=""/>
    <s v=""/>
    <x v="2"/>
    <d v="2019-10-01T00:00:00"/>
    <d v="2024-12-31T00:00:00"/>
    <n v="4900"/>
    <s v="No"/>
    <n v="0"/>
    <s v="DESCONOCIDA"/>
    <s v="DESCONOCIDA"/>
    <d v="2024-12-31T00:00:00"/>
    <n v="49"/>
    <x v="7"/>
    <n v="63"/>
    <x v="0"/>
    <x v="9"/>
    <x v="6"/>
  </r>
  <r>
    <n v="79788"/>
    <n v="47200707"/>
    <s v="54032432"/>
    <s v=""/>
    <s v=""/>
    <s v="Alba"/>
    <s v="Pascual Huelmo"/>
    <x v="0"/>
    <d v="2006-03-06T00:00:00"/>
    <s v="albaph61@gmail.com"/>
    <s v="Calle De Alcobendas 7"/>
    <x v="0"/>
    <s v="Leganés"/>
    <s v=""/>
    <n v="644493946"/>
    <s v="ES0400494481582990009292"/>
    <s v=""/>
    <s v=""/>
    <s v="No"/>
    <x v="616"/>
    <s v=""/>
    <s v="GANAR MÚSCULO"/>
    <s v="AMIGOS O FAMILIA"/>
    <x v="3"/>
    <d v="2024-08-01T00:00:00"/>
    <d v="2024-12-31T00:00:00"/>
    <n v="3900"/>
    <s v="No"/>
    <n v="0"/>
    <s v="GANAR MÚSCULO"/>
    <s v="AMIGOS O FAMILIA"/>
    <d v="2024-12-31T00:00:00"/>
    <n v="39"/>
    <x v="21"/>
    <n v="5"/>
    <x v="4"/>
    <x v="11"/>
    <x v="2"/>
  </r>
  <r>
    <n v="79788"/>
    <n v="45986954"/>
    <s v="50558915"/>
    <s v=""/>
    <s v=""/>
    <s v="Alba"/>
    <s v="Peral Canalejo"/>
    <x v="0"/>
    <d v="1994-06-06T00:00:00"/>
    <s v="albaperalc@gmail.com"/>
    <s v="Calle Isla De Pascua 6"/>
    <x v="17"/>
    <s v="Getafe"/>
    <s v=""/>
    <n v="692361375"/>
    <s v="ES6214650100941750391606"/>
    <s v="INGDESMMXXX"/>
    <s v="Alba Peral Canalejo"/>
    <s v="No"/>
    <x v="221"/>
    <s v=""/>
    <s v="GANAR MÚSCULO"/>
    <s v="LOCALIZACIÓN"/>
    <x v="2"/>
    <d v="2022-11-01T00:00:00"/>
    <d v="2024-12-31T00:00:00"/>
    <n v="4900"/>
    <s v="No"/>
    <n v="0"/>
    <s v="GANAR MÚSCULO"/>
    <s v="LOCALIZACIÓN"/>
    <d v="2024-12-31T00:00:00"/>
    <n v="49"/>
    <x v="6"/>
    <n v="26"/>
    <x v="1"/>
    <x v="4"/>
    <x v="0"/>
  </r>
  <r>
    <n v="79788"/>
    <n v="48126966"/>
    <s v="54404806"/>
    <s v=""/>
    <s v=""/>
    <s v="Alba"/>
    <s v="Sánchez Sánchez"/>
    <x v="0"/>
    <d v="2008-06-22T00:00:00"/>
    <s v="albitassanchez@gmail.com"/>
    <s v="Calle Del  Alcalde José María Durán Y Pelayo 27"/>
    <x v="0"/>
    <s v="Leganés"/>
    <s v=""/>
    <n v="644473129"/>
    <s v="ES4300730100510620266332"/>
    <s v="OPENESMMXXX"/>
    <s v=""/>
    <s v="No"/>
    <x v="101"/>
    <s v=""/>
    <s v="GANAR MÚSCULO"/>
    <s v="LOCALIZACIÓN"/>
    <x v="2"/>
    <d v="2024-10-01T00:00:00"/>
    <d v="2024-12-31T00:00:00"/>
    <n v="4900"/>
    <s v="No"/>
    <n v="0"/>
    <s v="GANAR MÚSCULO"/>
    <s v="LOCALIZACIÓN"/>
    <d v="2024-12-31T00:00:00"/>
    <n v="49"/>
    <x v="17"/>
    <n v="3"/>
    <x v="4"/>
    <x v="9"/>
    <x v="2"/>
  </r>
  <r>
    <n v="79788"/>
    <n v="47960826"/>
    <s v="61087"/>
    <s v=""/>
    <s v=""/>
    <s v="Alan Eduardo"/>
    <s v="Alejandro Rivas"/>
    <x v="1"/>
    <d v="1984-03-05T00:00:00"/>
    <s v="alejandrorivasalaneduardo84@gmail.com"/>
    <s v="Calle Del Alcalde Manuel Gómez Casado 21, Portal 3, 4C"/>
    <x v="0"/>
    <s v="Leganés"/>
    <s v=""/>
    <n v="674243504"/>
    <s v="ES2421001662240200063050"/>
    <s v="CAIXESBBXXX"/>
    <s v=""/>
    <s v="No"/>
    <x v="370"/>
    <s v=""/>
    <s v="GANAR MÚSCULO"/>
    <s v="LOCALIZACIÓN"/>
    <x v="0"/>
    <d v="2024-09-01T00:00:00"/>
    <d v="2024-12-31T00:00:00"/>
    <n v="5200"/>
    <s v="No"/>
    <n v="0"/>
    <s v="GANAR MÚSCULO"/>
    <s v="LOCALIZACIÓN"/>
    <d v="2024-12-31T00:00:00"/>
    <n v="52"/>
    <x v="32"/>
    <n v="4"/>
    <x v="2"/>
    <x v="5"/>
    <x v="2"/>
  </r>
  <r>
    <n v="79788"/>
    <n v="48004477"/>
    <s v="968721"/>
    <s v=""/>
    <s v=""/>
    <s v="Alain"/>
    <s v="Henault"/>
    <x v="1"/>
    <d v="1965-07-20T00:00:00"/>
    <s v="alainh65@hotmail.com"/>
    <s v="Urbanización Nuevo Versalles 236, 10B"/>
    <x v="22"/>
    <s v="Fuenlabrada"/>
    <s v=""/>
    <n v="607765728"/>
    <s v="ES9601821274710201524145"/>
    <s v="BBVAESMMXXX"/>
    <s v="Alain Henault"/>
    <s v="No"/>
    <x v="50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39"/>
    <n v="3"/>
    <x v="1"/>
    <x v="9"/>
    <x v="2"/>
  </r>
  <r>
    <n v="79788"/>
    <n v="46759573"/>
    <s v="53718005"/>
    <s v=""/>
    <s v=""/>
    <s v="Aitor Martín"/>
    <s v="Arriscado Fernández"/>
    <x v="1"/>
    <d v="1993-08-30T00:00:00"/>
    <s v="aitormartin.trabajo@hotmail.com"/>
    <s v="Urbanización Nuevo Versalles 207"/>
    <x v="22"/>
    <s v="Fuenlabrada"/>
    <s v=""/>
    <n v="615293896"/>
    <s v="ES3821008222171300075690"/>
    <s v="CAIXESBBXXX"/>
    <s v="Aitor Martín Arriscado Fernández"/>
    <s v="No"/>
    <x v="93"/>
    <s v=""/>
    <s v="MANTENIMIENTO"/>
    <s v="LOCALIZACIÓN"/>
    <x v="0"/>
    <d v="2024-06-01T00:00:00"/>
    <d v="2024-12-31T00:00:00"/>
    <n v="5200"/>
    <s v="No"/>
    <n v="0"/>
    <s v="MANTENIMIENTO"/>
    <s v="LOCALIZACIÓN"/>
    <d v="2024-12-31T00:00:00"/>
    <n v="52"/>
    <x v="30"/>
    <n v="8"/>
    <x v="4"/>
    <x v="3"/>
    <x v="2"/>
  </r>
  <r>
    <n v="79788"/>
    <n v="45987794"/>
    <s v="14266581"/>
    <s v=""/>
    <s v=""/>
    <s v="Aitor"/>
    <s v="Molinero Perdiguero"/>
    <x v="1"/>
    <d v="1977-03-28T00:00:00"/>
    <s v="athormp@gmail.com"/>
    <s v="Calle Aranjuez 8"/>
    <x v="0"/>
    <s v="Leganés"/>
    <s v=""/>
    <n v="615195375"/>
    <s v="ES2001826167990208502984"/>
    <s v="BBVAESMMXXX"/>
    <s v="Aitor Molinero Perdiguero"/>
    <s v="No"/>
    <x v="108"/>
    <s v=""/>
    <s v="GANAR MÚSCULO"/>
    <s v="AMIGOS O FAMILIA"/>
    <x v="0"/>
    <d v="2024-11-01T00:00:00"/>
    <d v="2024-12-31T00:00:00"/>
    <n v="5200"/>
    <s v="No"/>
    <n v="0"/>
    <s v="GANAR MÚSCULO"/>
    <s v="AMIGOS O FAMILIA"/>
    <d v="2024-12-31T00:00:00"/>
    <n v="52"/>
    <x v="13"/>
    <n v="76"/>
    <x v="3"/>
    <x v="5"/>
    <x v="1"/>
  </r>
  <r>
    <n v="79788"/>
    <n v="46759504"/>
    <s v="53906602"/>
    <s v=""/>
    <s v=""/>
    <s v="Aitana"/>
    <s v="Bueno Turrillas"/>
    <x v="0"/>
    <d v="2005-08-11T00:00:00"/>
    <s v="aitanabuenoturrillas@gmail.com"/>
    <s v="Calle Alcalde Pedro González González 17"/>
    <x v="0"/>
    <s v="Leganés"/>
    <s v=""/>
    <n v="644885123"/>
    <s v="ES7500494481512710016111"/>
    <s v="BSCHESMMXXX"/>
    <s v="Aitana Bueno Turrillas"/>
    <s v="No"/>
    <x v="148"/>
    <s v=""/>
    <s v="GANAR MÚSCULO"/>
    <s v="AMIGOS O FAMILIA"/>
    <x v="0"/>
    <d v="2024-06-01T00:00:00"/>
    <d v="2024-12-31T00:00:00"/>
    <n v="5200"/>
    <s v="No"/>
    <n v="0"/>
    <s v="GANAR MÚSCULO"/>
    <s v="AMIGOS O FAMILIA"/>
    <d v="2024-12-31T00:00:00"/>
    <n v="52"/>
    <x v="12"/>
    <n v="8"/>
    <x v="1"/>
    <x v="3"/>
    <x v="2"/>
  </r>
  <r>
    <n v="79788"/>
    <n v="45989208"/>
    <s v="48204214"/>
    <s v=""/>
    <s v=""/>
    <s v="Ainhoa"/>
    <s v="Álvarez Díaz"/>
    <x v="0"/>
    <d v="2002-05-16T00:00:00"/>
    <s v="ainhoaalvarezdiaz@gmail.com"/>
    <s v="Calle Paracuellos del Jarama 31"/>
    <x v="0"/>
    <s v="Leganés"/>
    <s v=""/>
    <n v="648866640"/>
    <s v="ES8721005329170100011977"/>
    <s v="CAIXESBBXXX"/>
    <s v="Ainhoa Alvarez Diaz"/>
    <s v="No"/>
    <x v="1"/>
    <s v=""/>
    <s v="GANAR MÚSCULO"/>
    <s v="AMIGOS O FAMILIA"/>
    <x v="2"/>
    <d v="2018-07-01T00:00:00"/>
    <d v="2024-12-31T00:00:00"/>
    <n v="4900"/>
    <s v="No"/>
    <n v="0"/>
    <s v="GANAR MÚSCULO"/>
    <s v="AMIGOS O FAMILIA"/>
    <d v="2024-12-31T00:00:00"/>
    <n v="49"/>
    <x v="27"/>
    <n v="78"/>
    <x v="1"/>
    <x v="1"/>
    <x v="1"/>
  </r>
  <r>
    <n v="79788"/>
    <n v="48406965"/>
    <s v="54421714"/>
    <s v=""/>
    <s v=""/>
    <s v="Ainhoa"/>
    <s v="De Pedro Peña"/>
    <x v="0"/>
    <d v="2006-02-25T00:00:00"/>
    <s v="depedroainhoa@gmail.com"/>
    <s v="Calle De La Rioja 56, 3D"/>
    <x v="8"/>
    <s v="Leganés"/>
    <s v=""/>
    <n v="642558155"/>
    <s v="ES6400730100500818577944"/>
    <s v="OPENESMMXXX"/>
    <s v=""/>
    <s v="No"/>
    <x v="121"/>
    <s v=""/>
    <s v="GANAR MÚSCULO"/>
    <s v="LOCALIZACIÓN"/>
    <x v="0"/>
    <d v="2024-10-01T00:00:00"/>
    <d v="2024-12-31T00:00:00"/>
    <n v="5200"/>
    <s v="No"/>
    <n v="0"/>
    <s v="GANAR MÚSCULO"/>
    <s v="LOCALIZACIÓN"/>
    <d v="2024-12-31T00:00:00"/>
    <n v="52"/>
    <x v="21"/>
    <n v="3"/>
    <x v="1"/>
    <x v="9"/>
    <x v="2"/>
  </r>
  <r>
    <n v="79788"/>
    <n v="49368146"/>
    <s v="53457946"/>
    <s v=""/>
    <s v=""/>
    <s v="Aida"/>
    <s v="Martín Escribano"/>
    <x v="0"/>
    <d v="1998-04-06T00:00:00"/>
    <s v="aidamares98@gmail.com"/>
    <s v="Calle De Bilbao 2, 2C"/>
    <x v="0"/>
    <s v="Leganés"/>
    <s v=""/>
    <n v="665277037"/>
    <s v="ES5621004954062100139911"/>
    <s v="CAIXESBBXXX"/>
    <s v=""/>
    <s v="No"/>
    <x v="187"/>
    <s v=""/>
    <s v="GANAR MÚSCULO"/>
    <s v="AMIGOS O FAMILIA"/>
    <x v="2"/>
    <d v="2024-12-01T00:00:00"/>
    <d v="2024-12-31T00:00:00"/>
    <n v="4900"/>
    <s v="No"/>
    <n v="0"/>
    <s v="GANAR MÚSCULO"/>
    <s v="AMIGOS O FAMILIA"/>
    <d v="2024-12-31T00:00:00"/>
    <n v="49"/>
    <x v="20"/>
    <n v="1"/>
    <x v="1"/>
    <x v="0"/>
    <x v="2"/>
  </r>
  <r>
    <n v="79788"/>
    <n v="45987670"/>
    <s v="53048916"/>
    <s v=""/>
    <s v=""/>
    <s v="Agustín Manuel"/>
    <s v="Suero Morales"/>
    <x v="2"/>
    <d v="1984-08-12T00:00:00"/>
    <s v="agus__ma@hotmail.com"/>
    <s v="Calle Aragón 28 E6 4B"/>
    <x v="0"/>
    <s v="Leganés"/>
    <s v=""/>
    <n v="635765921"/>
    <s v="ES7621003142311300218807"/>
    <s v="CAIXESBBXXX"/>
    <s v="Agustin Manuel Suero Morales"/>
    <s v="No"/>
    <x v="225"/>
    <s v=""/>
    <s v="SALUD"/>
    <s v="LOCALIZACIÓN"/>
    <x v="0"/>
    <d v="2024-02-01T00:00:00"/>
    <d v="2024-12-31T00:00:00"/>
    <n v="5200"/>
    <s v="No"/>
    <n v="0"/>
    <s v="SALUD"/>
    <s v="LOCALIZACIÓN"/>
    <d v="2024-12-31T00:00:00"/>
    <n v="52"/>
    <x v="32"/>
    <n v="11"/>
    <x v="0"/>
    <x v="2"/>
    <x v="2"/>
  </r>
  <r>
    <n v="79788"/>
    <n v="48224508"/>
    <s v="54036605"/>
    <s v=""/>
    <s v=""/>
    <s v="Adriana"/>
    <s v="Gómez-Rico Martínez"/>
    <x v="0"/>
    <d v="2007-03-21T00:00:00"/>
    <s v="adrianagomezrico3@gmail.com"/>
    <s v="Calle Alcalde Pedro González González 11"/>
    <x v="0"/>
    <s v="Leganés"/>
    <s v=""/>
    <n v="634944492"/>
    <s v="ES1620953322709119067334"/>
    <s v="BASKES2BXXX"/>
    <s v=""/>
    <s v="No"/>
    <x v="86"/>
    <s v=""/>
    <s v="GANAR MÚSCULO"/>
    <s v="AMIGOS O FAMILIA"/>
    <x v="2"/>
    <d v="2024-10-01T00:00:00"/>
    <d v="2024-12-31T00:00:00"/>
    <n v="4900"/>
    <s v="No"/>
    <n v="0"/>
    <s v="GANAR MÚSCULO"/>
    <s v="AMIGOS O FAMILIA"/>
    <d v="2024-12-31T00:00:00"/>
    <n v="49"/>
    <x v="15"/>
    <n v="3"/>
    <x v="1"/>
    <x v="9"/>
    <x v="2"/>
  </r>
  <r>
    <n v="79788"/>
    <n v="45988788"/>
    <s v="53451830"/>
    <s v=""/>
    <s v=""/>
    <s v="Adrián"/>
    <s v="Aliseda Briega"/>
    <x v="1"/>
    <d v="1990-05-31T00:00:00"/>
    <s v="adalisedab@gmail.com"/>
    <s v="Calle Río Genil"/>
    <x v="3"/>
    <s v="Leganés"/>
    <s v=""/>
    <n v="680847967"/>
    <s v="ES3200490801492990377529"/>
    <s v="BSCHESMMXXX"/>
    <s v="Adrian Aliseda Briega"/>
    <s v="No"/>
    <x v="12"/>
    <s v=""/>
    <s v="PERDER PESO"/>
    <s v=""/>
    <x v="0"/>
    <d v="2024-11-01T00:00:00"/>
    <d v="2024-12-31T00:00:00"/>
    <n v="5200"/>
    <s v="No"/>
    <n v="0"/>
    <s v="PERDER PESO"/>
    <s v="DESCONOCIDA"/>
    <d v="2024-12-31T00:00:00"/>
    <n v="52"/>
    <x v="18"/>
    <n v="76"/>
    <x v="4"/>
    <x v="5"/>
    <x v="1"/>
  </r>
  <r>
    <n v="79788"/>
    <n v="45989072"/>
    <s v="53903010"/>
    <s v=""/>
    <s v=""/>
    <s v="Adrián"/>
    <s v="Blázquez Ramírez"/>
    <x v="1"/>
    <d v="1998-07-09T00:00:00"/>
    <s v="adri.blazquez10@gmail.com"/>
    <s v="Calle San Lorenzo de El Escorial"/>
    <x v="0"/>
    <s v="Leganés"/>
    <s v=""/>
    <n v="673440803"/>
    <s v="ES0800494481532310014827"/>
    <s v="BSCHESMMXXX"/>
    <s v="Adrian Blazquez Ramirez"/>
    <s v="No"/>
    <x v="617"/>
    <s v=""/>
    <s v="GANAR MÚSCULO"/>
    <s v="LOCALIZACIÓN"/>
    <x v="0"/>
    <d v="2018-09-01T00:00:00"/>
    <d v="2024-12-31T00:00:00"/>
    <n v="5200"/>
    <s v="No"/>
    <n v="0"/>
    <s v="GANAR MÚSCULO"/>
    <s v="LOCALIZACIÓN"/>
    <d v="2024-12-31T00:00:00"/>
    <n v="52"/>
    <x v="20"/>
    <n v="76"/>
    <x v="0"/>
    <x v="5"/>
    <x v="1"/>
  </r>
  <r>
    <n v="79788"/>
    <n v="47554257"/>
    <s v="53903227"/>
    <s v=""/>
    <s v=""/>
    <s v="Adrián"/>
    <s v="Curras Cabreros"/>
    <x v="1"/>
    <d v="1998-08-19T00:00:00"/>
    <s v="acurras1998@gmail.com"/>
    <s v="Urbanización Nuevo Versalles 207, 11D"/>
    <x v="48"/>
    <s v="Fuenlabrada"/>
    <s v=""/>
    <n v="638725667"/>
    <s v=""/>
    <s v=""/>
    <s v=""/>
    <s v="No"/>
    <x v="468"/>
    <s v=""/>
    <s v="GANAR MÚSCULO"/>
    <s v="LOCALIZACIÓN"/>
    <x v="0"/>
    <d v="2024-09-01T00:00:00"/>
    <d v="2024-12-31T00:00:00"/>
    <n v="5200"/>
    <s v="No"/>
    <n v="0"/>
    <s v="GANAR MÚSCULO"/>
    <s v="LOCALIZACIÓN"/>
    <d v="2024-12-31T00:00:00"/>
    <n v="52"/>
    <x v="20"/>
    <n v="4"/>
    <x v="2"/>
    <x v="5"/>
    <x v="2"/>
  </r>
  <r>
    <n v="79788"/>
    <n v="45987098"/>
    <s v="54034670"/>
    <s v=""/>
    <s v=""/>
    <s v="Adrián"/>
    <s v="Hanchuelo González"/>
    <x v="1"/>
    <d v="2008-02-11T00:00:00"/>
    <s v="adrian.anchuelo.lega@gmail.com"/>
    <s v="Calle Móstoles 26 3 3A"/>
    <x v="0"/>
    <s v="Leganés"/>
    <s v=""/>
    <n v="677733509"/>
    <s v="ES1221002214230100396927"/>
    <s v="CAIXESBBXXX"/>
    <s v="Adrian Anchuelo Gonzalez"/>
    <s v="No"/>
    <x v="313"/>
    <s v=""/>
    <s v="GANAR MÚSCULO"/>
    <s v="AMIGOS O FAMILIA"/>
    <x v="3"/>
    <d v="2024-06-01T00:00:00"/>
    <d v="2024-12-31T00:00:00"/>
    <n v="3900"/>
    <s v="No"/>
    <n v="0"/>
    <s v="GANAR MÚSCULO"/>
    <s v="AMIGOS O FAMILIA"/>
    <d v="2024-12-31T00:00:00"/>
    <n v="39"/>
    <x v="17"/>
    <n v="12"/>
    <x v="2"/>
    <x v="7"/>
    <x v="3"/>
  </r>
  <r>
    <n v="79788"/>
    <n v="45988713"/>
    <s v="54239029"/>
    <s v=""/>
    <s v=""/>
    <s v="Adrián"/>
    <s v="Martín Crespo"/>
    <x v="1"/>
    <d v="2003-05-25T00:00:00"/>
    <s v="adrianmartincrespo25@gmail.com"/>
    <s v="Calle Aranjuez 8 Portal 3"/>
    <x v="0"/>
    <s v="Leganés"/>
    <s v=""/>
    <n v="645609309"/>
    <s v="ES3101826167910208501820"/>
    <s v="BBVAESMMXXX"/>
    <s v="Maria Isabel Crespo Ranchar"/>
    <s v="No"/>
    <x v="618"/>
    <s v=""/>
    <s v="GANAR MÚSCULO"/>
    <s v="AMIGOS O FAMILIA"/>
    <x v="12"/>
    <d v="2021-09-15T00:00:00"/>
    <d v="2024-12-31T00:00:00"/>
    <n v="3300"/>
    <s v="No"/>
    <n v="0"/>
    <s v="GANAR MÚSCULO"/>
    <s v="AMIGOS O FAMILIA"/>
    <d v="2024-12-31T00:00:00"/>
    <n v="33"/>
    <x v="37"/>
    <n v="39"/>
    <x v="0"/>
    <x v="9"/>
    <x v="5"/>
  </r>
  <r>
    <n v="79788"/>
    <n v="46859965"/>
    <s v=""/>
    <s v=""/>
    <s v=""/>
    <s v="Adrián"/>
    <s v="Martín Moreno"/>
    <x v="1"/>
    <d v="2006-07-15T00:00:00"/>
    <s v="adrian.martin1507@gmail.com"/>
    <s v="Calle Del Alcalde Manuel Gómez Casado 21"/>
    <x v="0"/>
    <s v="Leganés"/>
    <s v=""/>
    <n v="690362490"/>
    <s v="ES0401826167960201525821"/>
    <s v="BBVAESMMXXX"/>
    <s v="Adrián Martín Moreno"/>
    <s v="No"/>
    <x v="197"/>
    <s v=""/>
    <s v="GANAR MÚSCULO"/>
    <s v="AMIGOS O FAMILIA"/>
    <x v="0"/>
    <d v="2024-07-01T00:00:00"/>
    <d v="2024-12-31T00:00:00"/>
    <n v="5200"/>
    <s v="No"/>
    <n v="0"/>
    <s v="GANAR MÚSCULO"/>
    <s v="AMIGOS O FAMILIA"/>
    <d v="2024-12-31T00:00:00"/>
    <n v="52"/>
    <x v="21"/>
    <n v="6"/>
    <x v="1"/>
    <x v="1"/>
    <x v="2"/>
  </r>
  <r>
    <n v="79788"/>
    <n v="45988620"/>
    <s v="54302658"/>
    <s v=""/>
    <s v=""/>
    <s v="Adrián"/>
    <s v="Martínez Pérez"/>
    <x v="1"/>
    <d v="2004-10-03T00:00:00"/>
    <s v="adriancasaresperez7@gmail.com"/>
    <s v="Paseo de la Estación 2 3D"/>
    <x v="0"/>
    <s v="Leganés"/>
    <s v=""/>
    <n v="611391828"/>
    <s v="ES9621002214220200582593"/>
    <s v="CAIXESBBXXX"/>
    <s v="Adrian Martinez Perez"/>
    <s v="No"/>
    <x v="619"/>
    <s v=""/>
    <s v="GANAR MÚSCULO"/>
    <s v="AMIGOS O FAMILIA"/>
    <x v="0"/>
    <d v="2024-02-01T00:00:00"/>
    <d v="2024-12-31T00:00:00"/>
    <n v="5200"/>
    <s v="No"/>
    <n v="0"/>
    <s v="GANAR MÚSCULO"/>
    <s v="AMIGOS O FAMILIA"/>
    <d v="2024-12-31T00:00:00"/>
    <n v="52"/>
    <x v="10"/>
    <n v="11"/>
    <x v="2"/>
    <x v="2"/>
    <x v="2"/>
  </r>
  <r>
    <n v="79788"/>
    <n v="45989748"/>
    <s v="49151624"/>
    <s v=""/>
    <s v=""/>
    <s v="Adrián"/>
    <s v="Muñoz Cubiles"/>
    <x v="1"/>
    <d v="1996-08-11T00:00:00"/>
    <s v="adri96.fp1415@hotmail.com"/>
    <s v="Calle Suecia"/>
    <x v="22"/>
    <s v="Fuenlabrada"/>
    <s v=""/>
    <n v="727738912"/>
    <s v="ES5221002030140200159387"/>
    <s v="CAIXESBBXXX"/>
    <s v="Adrian Muñoz Cubiles"/>
    <s v="No"/>
    <x v="620"/>
    <s v=""/>
    <s v="PERDER PESO"/>
    <s v="AMIGOS O FAMILIA"/>
    <x v="2"/>
    <d v="2024-07-01T00:00:00"/>
    <d v="2024-12-31T00:00:00"/>
    <n v="4900"/>
    <s v="No"/>
    <n v="0"/>
    <s v="PERDER PESO"/>
    <s v="AMIGOS O FAMILIA"/>
    <d v="2024-12-31T00:00:00"/>
    <n v="49"/>
    <x v="29"/>
    <n v="32"/>
    <x v="1"/>
    <x v="3"/>
    <x v="0"/>
  </r>
  <r>
    <n v="79788"/>
    <n v="45988823"/>
    <s v="54239522"/>
    <s v=""/>
    <s v=""/>
    <s v="Adrián"/>
    <s v="Pérez Medina"/>
    <x v="1"/>
    <d v="2004-08-09T00:00:00"/>
    <s v="adrianper48@gmail.com"/>
    <s v="Calle Villa del Prado"/>
    <x v="0"/>
    <s v="Leganés"/>
    <s v=""/>
    <n v="608597365"/>
    <s v="ES5600494481542210004295"/>
    <s v="BSCHESMMXXX"/>
    <s v="Francisco Javier Perez Albarran"/>
    <s v="No"/>
    <x v="621"/>
    <s v=""/>
    <s v="GANAR MÚSCULO"/>
    <s v="LOCALIZACIÓN"/>
    <x v="0"/>
    <d v="2021-11-01T00:00:00"/>
    <d v="2024-12-31T00:00:00"/>
    <n v="5200"/>
    <s v="No"/>
    <n v="0"/>
    <s v="GANAR MÚSCULO"/>
    <s v="LOCALIZACIÓN"/>
    <d v="2024-12-31T00:00:00"/>
    <n v="52"/>
    <x v="10"/>
    <n v="38"/>
    <x v="0"/>
    <x v="4"/>
    <x v="5"/>
  </r>
  <r>
    <n v="79788"/>
    <n v="48167286"/>
    <s v="55067006"/>
    <s v=""/>
    <s v=""/>
    <s v="Adrían"/>
    <s v="Ruíz Brasero"/>
    <x v="1"/>
    <d v="2007-10-23T00:00:00"/>
    <s v="mmartinezcampos018@gmail.com"/>
    <s v="Calle De Alcalá De Henares 10, E8, 3C"/>
    <x v="0"/>
    <s v="Leganés"/>
    <s v=""/>
    <n v="722556383"/>
    <s v="ES2320858195890330025436"/>
    <s v="CAZRES2ZXXX"/>
    <s v=""/>
    <s v="No"/>
    <x v="526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15"/>
    <n v="3"/>
    <x v="3"/>
    <x v="9"/>
    <x v="2"/>
  </r>
  <r>
    <n v="79788"/>
    <n v="45989831"/>
    <s v="54033867"/>
    <s v=""/>
    <s v=""/>
    <s v="Adrián"/>
    <s v="Serrano de Pablo"/>
    <x v="1"/>
    <d v="2005-05-11T00:00:00"/>
    <s v="adrisen2005@gmail.com"/>
    <s v="Calle Alcalde Pedro González González 11"/>
    <x v="0"/>
    <s v="Leganés"/>
    <s v=""/>
    <n v="611417538"/>
    <s v="ES8801826167930208500308"/>
    <s v="BBVAESMMXXX"/>
    <s v="Adrián Serrano de Pablo"/>
    <s v="No"/>
    <x v="281"/>
    <s v=""/>
    <s v="GANAR MÚSCULO"/>
    <s v="AMIGOS O FAMILIA"/>
    <x v="1"/>
    <d v="2021-07-01T00:00:00"/>
    <d v="2024-12-31T00:00:00"/>
    <n v="4300"/>
    <s v="No"/>
    <n v="0"/>
    <s v="GANAR MÚSCULO"/>
    <s v="AMIGOS O FAMILIA"/>
    <d v="2024-12-31T00:00:00"/>
    <n v="43"/>
    <x v="12"/>
    <n v="42"/>
    <x v="0"/>
    <x v="1"/>
    <x v="5"/>
  </r>
  <r>
    <n v="79788"/>
    <n v="46759222"/>
    <s v="53456028"/>
    <s v=""/>
    <s v=""/>
    <s v="Adrián"/>
    <s v="Vicente Sánchez"/>
    <x v="1"/>
    <d v="1996-03-27T00:00:00"/>
    <s v="adri_carrascal_96@hotmail.com"/>
    <s v="Calle Rio Lozoya 17"/>
    <x v="0"/>
    <s v="Leganés"/>
    <s v=""/>
    <n v="630137707"/>
    <s v="ES0300490801432490373027"/>
    <s v="BSCHESMMXXX"/>
    <s v="Adrián Vicente Sánchez"/>
    <s v="No"/>
    <x v="93"/>
    <s v=""/>
    <s v="MANTENIMIENTO"/>
    <s v="AMIGOS O FAMILIA"/>
    <x v="0"/>
    <d v="2024-06-01T00:00:00"/>
    <d v="2024-12-31T00:00:00"/>
    <n v="5200"/>
    <s v="No"/>
    <n v="0"/>
    <s v="MANTENIMIENTO"/>
    <s v="AMIGOS O FAMILIA"/>
    <d v="2024-12-31T00:00:00"/>
    <n v="52"/>
    <x v="29"/>
    <n v="8"/>
    <x v="4"/>
    <x v="3"/>
    <x v="2"/>
  </r>
  <r>
    <n v="79788"/>
    <n v="45988386"/>
    <s v="52375704"/>
    <s v=""/>
    <s v=""/>
    <s v="Adelaida"/>
    <s v="Jiménez García"/>
    <x v="0"/>
    <d v="1973-10-22T00:00:00"/>
    <s v="adelaidajg73@gmail.com"/>
    <s v="Calle De Huelva 5, 1D"/>
    <x v="0"/>
    <s v="Leganés"/>
    <s v=""/>
    <n v="607081335"/>
    <s v="ES8800492191872794031382"/>
    <s v="BSCHESMMXXX"/>
    <s v="Adelaida Jimenez Garcia"/>
    <s v="No"/>
    <x v="83"/>
    <s v=""/>
    <s v="GANAR MÚSCULO"/>
    <s v="AMIGOS O FAMILIA"/>
    <x v="2"/>
    <d v="2019-10-01T00:00:00"/>
    <d v="2024-12-31T00:00:00"/>
    <n v="4900"/>
    <s v="No"/>
    <n v="0"/>
    <s v="GANAR MÚSCULO"/>
    <s v="AMIGOS O FAMILIA"/>
    <d v="2024-12-31T00:00:00"/>
    <n v="49"/>
    <x v="1"/>
    <n v="63"/>
    <x v="1"/>
    <x v="9"/>
    <x v="6"/>
  </r>
  <r>
    <n v="79788"/>
    <n v="45987510"/>
    <s v="54036573"/>
    <s v=""/>
    <s v=""/>
    <s v="Ada"/>
    <s v="Cembellín Arconada"/>
    <x v="0"/>
    <d v="2006-04-06T00:00:00"/>
    <s v="ada.cembellin@gmail.com"/>
    <s v="Calle Algete 30"/>
    <x v="0"/>
    <s v="Leganés"/>
    <s v=""/>
    <n v="609066689"/>
    <s v="ES6914650120331725666617"/>
    <s v="INGDESMMXXX"/>
    <s v="Marta Arconada Testera"/>
    <s v="No"/>
    <x v="338"/>
    <s v=""/>
    <s v="GANAR MÚSCULO"/>
    <s v="AMIGOS O FAMILIA"/>
    <x v="2"/>
    <d v="2024-06-01T00:00:00"/>
    <d v="2024-12-31T00:00:00"/>
    <n v="4900"/>
    <s v="No"/>
    <n v="0"/>
    <s v="GANAR MÚSCULO"/>
    <s v="AMIGOS O FAMILIA"/>
    <d v="2024-12-31T00:00:00"/>
    <n v="49"/>
    <x v="21"/>
    <n v="27"/>
    <x v="1"/>
    <x v="9"/>
    <x v="0"/>
  </r>
  <r>
    <n v="79788"/>
    <n v="46759141"/>
    <s v="51481091"/>
    <s v=""/>
    <s v=""/>
    <s v="Achraf"/>
    <s v="Farhi Kaddourat"/>
    <x v="1"/>
    <d v="2002-05-30T00:00:00"/>
    <s v="achraffarhi4@gmail.com"/>
    <s v="Calle Valdemoro 7"/>
    <x v="0"/>
    <s v="Leganés"/>
    <s v=""/>
    <n v="640136528"/>
    <s v="ES3100495525552112690014"/>
    <s v="BSCHESMMXXX"/>
    <s v="Achraf  Farhi Kaddourat"/>
    <s v="No"/>
    <x v="372"/>
    <s v=""/>
    <s v="GANAR MÚSCULO"/>
    <s v="AMIGOS O FAMILIA"/>
    <x v="0"/>
    <d v="2024-06-01T00:00:00"/>
    <d v="2024-12-31T00:00:00"/>
    <n v="5200"/>
    <s v="No"/>
    <n v="0"/>
    <s v="GANAR MÚSCULO"/>
    <s v="AMIGOS O FAMILIA"/>
    <d v="2024-12-31T00:00:00"/>
    <n v="52"/>
    <x v="27"/>
    <n v="7"/>
    <x v="1"/>
    <x v="6"/>
    <x v="2"/>
  </r>
  <r>
    <n v="79788"/>
    <n v="48000309"/>
    <s v="53458991"/>
    <s v=""/>
    <s v=""/>
    <s v="Abraham"/>
    <s v="Del Campo Escalona"/>
    <x v="1"/>
    <d v="1994-04-16T00:00:00"/>
    <s v="abraham.delcampo@icloud.com"/>
    <s v="Plaza De La Flor 12 2C"/>
    <x v="0"/>
    <s v="Leganés"/>
    <s v=""/>
    <n v="697773120"/>
    <s v="ES9300490390782711359637"/>
    <s v="BSCHESMMXXX"/>
    <s v="Abraham Del Campo Escalona"/>
    <s v="No"/>
    <x v="50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6"/>
    <n v="3"/>
    <x v="1"/>
    <x v="9"/>
    <x v="2"/>
  </r>
  <r>
    <n v="79788"/>
    <n v="45989861"/>
    <s v="5467716"/>
    <s v=""/>
    <s v=""/>
    <s v="Abdel Karim"/>
    <s v="El Khattabil El Hamdi"/>
    <x v="2"/>
    <d v="2007-01-15T00:00:00"/>
    <s v="khatakashmankh@gmail.com"/>
    <s v="Calle Valdemoro 7 2C"/>
    <x v="0"/>
    <s v="Leganés"/>
    <s v=""/>
    <n v="604966097"/>
    <s v="ES4521006826820200026476"/>
    <s v="CAIXESBBXXX"/>
    <s v="Abdel Karim El Khattabil El Hamdi"/>
    <s v="No"/>
    <x v="622"/>
    <s v=""/>
    <s v=""/>
    <s v=""/>
    <x v="0"/>
    <d v="2024-06-01T00:00:00"/>
    <d v="2024-12-31T00:00:00"/>
    <n v="5200"/>
    <s v="No"/>
    <n v="0"/>
    <s v="DESCONOCIDA"/>
    <s v="DESCONOCIDA"/>
    <d v="2024-12-31T00:00:00"/>
    <n v="52"/>
    <x v="15"/>
    <n v="9"/>
    <x v="4"/>
    <x v="10"/>
    <x v="2"/>
  </r>
  <r>
    <n v="79788"/>
    <n v="48115514"/>
    <s v="2597742"/>
    <s v=""/>
    <s v=""/>
    <s v="Abdel Aziz"/>
    <s v="El Messery Hegab"/>
    <x v="1"/>
    <d v="1994-12-12T00:00:00"/>
    <s v="sm_000_sm@hotmail.com"/>
    <s v="Calle Del Corindón 16, 2D"/>
    <x v="7"/>
    <s v="Madrid"/>
    <s v=""/>
    <n v="647537961"/>
    <s v="ES0621006865281300067432"/>
    <s v="CAIXESBBXXX"/>
    <s v=""/>
    <s v="No"/>
    <x v="64"/>
    <s v=""/>
    <s v="GANAR MÚSCULO"/>
    <s v="AMIGOS O FAMILIA"/>
    <x v="0"/>
    <d v="2024-10-01T00:00:00"/>
    <d v="2024-12-31T00:00:00"/>
    <n v="5200"/>
    <s v="No"/>
    <n v="0"/>
    <s v="GANAR MÚSCULO"/>
    <s v="AMIGOS O FAMILIA"/>
    <d v="2024-12-31T00:00:00"/>
    <n v="52"/>
    <x v="4"/>
    <n v="3"/>
    <x v="1"/>
    <x v="9"/>
    <x v="2"/>
  </r>
  <r>
    <n v="79788"/>
    <n v="45989819"/>
    <s v="53452326"/>
    <s v=""/>
    <s v=""/>
    <s v="Aarón"/>
    <s v="Barroso Domínguez"/>
    <x v="1"/>
    <d v="1994-03-14T00:00:00"/>
    <s v="aaronbarrosodominguez@gmail.com"/>
    <s v="Calle Francisco Largo Caballero 67"/>
    <x v="0"/>
    <s v="Leganés"/>
    <s v=""/>
    <n v="611605938"/>
    <s v="ES4000491737152510146167"/>
    <s v="BSCHESMMXXX"/>
    <s v="Aaron Barroso Dominguez"/>
    <s v="No"/>
    <x v="300"/>
    <s v=""/>
    <s v="GANAR MÚSCULO"/>
    <s v="AMIGOS O FAMILIA"/>
    <x v="2"/>
    <d v="2024-03-01T00:00:00"/>
    <d v="2024-12-31T00:00:00"/>
    <n v="4900"/>
    <s v="No"/>
    <n v="0"/>
    <s v="GANAR MÚSCULO"/>
    <s v="AMIGOS O FAMILIA"/>
    <d v="2024-12-31T00:00:00"/>
    <n v="49"/>
    <x v="6"/>
    <n v="10"/>
    <x v="0"/>
    <x v="8"/>
    <x v="2"/>
  </r>
  <r>
    <n v="79788"/>
    <n v="49253603"/>
    <s v="53909609"/>
    <s v=""/>
    <s v=""/>
    <s v="Aaron"/>
    <s v="Gavela Cerro"/>
    <x v="1"/>
    <d v="2008-11-04T00:00:00"/>
    <s v="aarongavela3@gmail.com"/>
    <s v="Calle De Collado Villalba 13"/>
    <x v="0"/>
    <s v="Leganés"/>
    <s v=""/>
    <n v="609543615"/>
    <s v="ES4500494999762916053028"/>
    <s v=""/>
    <s v=""/>
    <s v="No"/>
    <x v="34"/>
    <s v=""/>
    <s v="GANAR MÚSCULO"/>
    <s v="AMIGOS O FAMILIA"/>
    <x v="3"/>
    <d v="2024-12-01T00:00:00"/>
    <d v="2024-12-31T00:00:00"/>
    <n v="3900"/>
    <s v="No"/>
    <n v="0"/>
    <s v="GANAR MÚSCULO"/>
    <s v="AMIGOS O FAMILIA"/>
    <d v="2024-12-31T00:00:00"/>
    <n v="39"/>
    <x v="17"/>
    <n v="1"/>
    <x v="1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1">
  <r>
    <n v="42"/>
  </r>
  <r>
    <n v="51"/>
  </r>
  <r>
    <n v="51"/>
  </r>
  <r>
    <n v="53"/>
  </r>
  <r>
    <n v="25"/>
  </r>
  <r>
    <n v="29"/>
  </r>
  <r>
    <n v="33"/>
  </r>
  <r>
    <n v="30"/>
  </r>
  <r>
    <n v="23"/>
  </r>
  <r>
    <n v="35"/>
  </r>
  <r>
    <n v="32"/>
  </r>
  <r>
    <n v="20"/>
  </r>
  <r>
    <n v="57"/>
  </r>
  <r>
    <n v="19"/>
  </r>
  <r>
    <n v="25"/>
  </r>
  <r>
    <n v="32"/>
  </r>
  <r>
    <n v="47"/>
  </r>
  <r>
    <n v="20"/>
  </r>
  <r>
    <n v="19"/>
  </r>
  <r>
    <n v="24"/>
  </r>
  <r>
    <n v="33"/>
  </r>
  <r>
    <n v="17"/>
  </r>
  <r>
    <n v="27"/>
  </r>
  <r>
    <n v="16"/>
  </r>
  <r>
    <n v="42"/>
  </r>
  <r>
    <n v="25"/>
  </r>
  <r>
    <n v="34"/>
  </r>
  <r>
    <n v="47"/>
  </r>
  <r>
    <n v="42"/>
  </r>
  <r>
    <n v="25"/>
  </r>
  <r>
    <n v="43"/>
  </r>
  <r>
    <n v="26"/>
  </r>
  <r>
    <n v="18"/>
  </r>
  <r>
    <n v="17"/>
  </r>
  <r>
    <n v="29"/>
  </r>
  <r>
    <n v="18"/>
  </r>
  <r>
    <n v="47"/>
  </r>
  <r>
    <n v="51"/>
  </r>
  <r>
    <n v="49"/>
  </r>
  <r>
    <n v="53"/>
  </r>
  <r>
    <n v="47"/>
  </r>
  <r>
    <n v="48"/>
  </r>
  <r>
    <n v="49"/>
  </r>
  <r>
    <n v="53"/>
  </r>
  <r>
    <n v="46"/>
  </r>
  <r>
    <n v="47"/>
  </r>
  <r>
    <n v="47"/>
  </r>
  <r>
    <n v="44"/>
  </r>
  <r>
    <n v="54"/>
  </r>
  <r>
    <n v="51"/>
  </r>
  <r>
    <n v="26"/>
  </r>
  <r>
    <n v="23"/>
  </r>
  <r>
    <n v="46"/>
  </r>
  <r>
    <n v="24"/>
  </r>
  <r>
    <n v="22"/>
  </r>
  <r>
    <n v="47"/>
  </r>
  <r>
    <n v="23"/>
  </r>
  <r>
    <n v="45"/>
  </r>
  <r>
    <n v="28"/>
  </r>
  <r>
    <n v="49"/>
  </r>
  <r>
    <n v="28"/>
  </r>
  <r>
    <n v="22"/>
  </r>
  <r>
    <n v="45"/>
  </r>
  <r>
    <n v="32"/>
  </r>
  <r>
    <n v="31"/>
  </r>
  <r>
    <n v="16"/>
  </r>
  <r>
    <n v="44"/>
  </r>
  <r>
    <n v="17"/>
  </r>
  <r>
    <n v="26"/>
  </r>
  <r>
    <n v="36"/>
  </r>
  <r>
    <n v="17"/>
  </r>
  <r>
    <n v="45"/>
  </r>
  <r>
    <n v="27"/>
  </r>
  <r>
    <n v="28"/>
  </r>
  <r>
    <n v="48"/>
  </r>
  <r>
    <n v="19"/>
  </r>
  <r>
    <n v="31"/>
  </r>
  <r>
    <n v="26"/>
  </r>
  <r>
    <n v="43"/>
  </r>
  <r>
    <n v="23"/>
  </r>
  <r>
    <n v="18"/>
  </r>
  <r>
    <n v="40"/>
  </r>
  <r>
    <n v="41"/>
  </r>
  <r>
    <n v="31"/>
  </r>
  <r>
    <n v="42"/>
  </r>
  <r>
    <n v="28"/>
  </r>
  <r>
    <n v="47"/>
  </r>
  <r>
    <n v="26"/>
  </r>
  <r>
    <n v="31"/>
  </r>
  <r>
    <n v="50"/>
  </r>
  <r>
    <n v="66"/>
  </r>
  <r>
    <n v="46"/>
  </r>
  <r>
    <n v="48"/>
  </r>
  <r>
    <n v="46"/>
  </r>
  <r>
    <n v="27"/>
  </r>
  <r>
    <n v="46"/>
  </r>
  <r>
    <n v="19"/>
  </r>
  <r>
    <n v="50"/>
  </r>
  <r>
    <n v="19"/>
  </r>
  <r>
    <n v="23"/>
  </r>
  <r>
    <n v="24"/>
  </r>
  <r>
    <n v="20"/>
  </r>
  <r>
    <n v="24"/>
  </r>
  <r>
    <n v="23"/>
  </r>
  <r>
    <n v="56"/>
  </r>
  <r>
    <n v="47"/>
  </r>
  <r>
    <n v="54"/>
  </r>
  <r>
    <n v="47"/>
  </r>
  <r>
    <n v="45"/>
  </r>
  <r>
    <n v="40"/>
  </r>
  <r>
    <n v="18"/>
  </r>
  <r>
    <n v="16"/>
  </r>
  <r>
    <n v="18"/>
  </r>
  <r>
    <n v="21"/>
  </r>
  <r>
    <n v="27"/>
  </r>
  <r>
    <n v="25"/>
  </r>
  <r>
    <n v="22"/>
  </r>
  <r>
    <n v="64"/>
  </r>
  <r>
    <n v="25"/>
  </r>
  <r>
    <n v="29"/>
  </r>
  <r>
    <n v="50"/>
  </r>
  <r>
    <n v="45"/>
  </r>
  <r>
    <n v="45"/>
  </r>
  <r>
    <n v="44"/>
  </r>
  <r>
    <n v="27"/>
  </r>
  <r>
    <n v="21"/>
  </r>
  <r>
    <n v="19"/>
  </r>
  <r>
    <n v="48"/>
  </r>
  <r>
    <n v="22"/>
  </r>
  <r>
    <n v="30"/>
  </r>
  <r>
    <n v="22"/>
  </r>
  <r>
    <n v="19"/>
  </r>
  <r>
    <n v="59"/>
  </r>
  <r>
    <n v="16"/>
  </r>
  <r>
    <n v="44"/>
  </r>
  <r>
    <n v="33"/>
  </r>
  <r>
    <n v="18"/>
  </r>
  <r>
    <n v="29"/>
  </r>
  <r>
    <n v="16"/>
  </r>
  <r>
    <n v="31"/>
  </r>
  <r>
    <n v="19"/>
  </r>
  <r>
    <n v="59"/>
  </r>
  <r>
    <n v="17"/>
  </r>
  <r>
    <n v="30"/>
  </r>
  <r>
    <n v="48"/>
  </r>
  <r>
    <n v="20"/>
  </r>
  <r>
    <n v="19"/>
  </r>
  <r>
    <n v="40"/>
  </r>
  <r>
    <n v="30"/>
  </r>
  <r>
    <n v="45"/>
  </r>
  <r>
    <n v="51"/>
  </r>
  <r>
    <n v="22"/>
  </r>
  <r>
    <n v="20"/>
  </r>
  <r>
    <n v="44"/>
  </r>
  <r>
    <n v="35"/>
  </r>
  <r>
    <n v="48"/>
  </r>
  <r>
    <n v="48"/>
  </r>
  <r>
    <n v="18"/>
  </r>
  <r>
    <n v="36"/>
  </r>
  <r>
    <n v="42"/>
  </r>
  <r>
    <n v="22"/>
  </r>
  <r>
    <n v="45"/>
  </r>
  <r>
    <n v="51"/>
  </r>
  <r>
    <n v="54"/>
  </r>
  <r>
    <n v="18"/>
  </r>
  <r>
    <n v="51"/>
  </r>
  <r>
    <n v="31"/>
  </r>
  <r>
    <n v="53"/>
  </r>
  <r>
    <n v="28"/>
  </r>
  <r>
    <n v="52"/>
  </r>
  <r>
    <n v="51"/>
  </r>
  <r>
    <n v="47"/>
  </r>
  <r>
    <n v="61"/>
  </r>
  <r>
    <n v="62"/>
  </r>
  <r>
    <n v="48"/>
  </r>
  <r>
    <n v="24"/>
  </r>
  <r>
    <n v="63"/>
  </r>
  <r>
    <n v="47"/>
  </r>
  <r>
    <n v="66"/>
  </r>
  <r>
    <n v="55"/>
  </r>
  <r>
    <n v="40"/>
  </r>
  <r>
    <n v="37"/>
  </r>
  <r>
    <n v="42"/>
  </r>
  <r>
    <n v="59"/>
  </r>
  <r>
    <n v="28"/>
  </r>
  <r>
    <n v="47"/>
  </r>
  <r>
    <n v="23"/>
  </r>
  <r>
    <n v="19"/>
  </r>
  <r>
    <n v="45"/>
  </r>
  <r>
    <n v="25"/>
  </r>
  <r>
    <n v="26"/>
  </r>
  <r>
    <n v="57"/>
  </r>
  <r>
    <n v="20"/>
  </r>
  <r>
    <n v="16"/>
  </r>
  <r>
    <n v="25"/>
  </r>
  <r>
    <n v="22"/>
  </r>
  <r>
    <n v="20"/>
  </r>
  <r>
    <n v="48"/>
  </r>
  <r>
    <n v="32"/>
  </r>
  <r>
    <n v="33"/>
  </r>
  <r>
    <n v="23"/>
  </r>
  <r>
    <n v="42"/>
  </r>
  <r>
    <n v="31"/>
  </r>
  <r>
    <n v="21"/>
  </r>
  <r>
    <n v="23"/>
  </r>
  <r>
    <n v="49"/>
  </r>
  <r>
    <n v="30"/>
  </r>
  <r>
    <n v="43"/>
  </r>
  <r>
    <n v="46"/>
  </r>
  <r>
    <n v="43"/>
  </r>
  <r>
    <n v="53"/>
  </r>
  <r>
    <n v="52"/>
  </r>
  <r>
    <n v="19"/>
  </r>
  <r>
    <n v="17"/>
  </r>
  <r>
    <n v="41"/>
  </r>
  <r>
    <n v="23"/>
  </r>
  <r>
    <n v="42"/>
  </r>
  <r>
    <n v="56"/>
  </r>
  <r>
    <n v="40"/>
  </r>
  <r>
    <n v="35"/>
  </r>
  <r>
    <n v="44"/>
  </r>
  <r>
    <n v="46"/>
  </r>
  <r>
    <n v="32"/>
  </r>
  <r>
    <n v="52"/>
  </r>
  <r>
    <n v="53"/>
  </r>
  <r>
    <n v="40"/>
  </r>
  <r>
    <n v="52"/>
  </r>
  <r>
    <n v="24"/>
  </r>
  <r>
    <n v="37"/>
  </r>
  <r>
    <n v="54"/>
  </r>
  <r>
    <n v="49"/>
  </r>
  <r>
    <n v="25"/>
  </r>
  <r>
    <n v="17"/>
  </r>
  <r>
    <n v="53"/>
  </r>
  <r>
    <n v="44"/>
  </r>
  <r>
    <n v="44"/>
  </r>
  <r>
    <n v="42"/>
  </r>
  <r>
    <n v="39"/>
  </r>
  <r>
    <n v="20"/>
  </r>
  <r>
    <n v="18"/>
  </r>
  <r>
    <n v="19"/>
  </r>
  <r>
    <n v="28"/>
  </r>
  <r>
    <n v="47"/>
  </r>
  <r>
    <n v="13"/>
  </r>
  <r>
    <n v="24"/>
  </r>
  <r>
    <n v="66"/>
  </r>
  <r>
    <n v="17"/>
  </r>
  <r>
    <n v="29"/>
  </r>
  <r>
    <n v="19"/>
  </r>
  <r>
    <n v="17"/>
  </r>
  <r>
    <n v="37"/>
  </r>
  <r>
    <n v="27"/>
  </r>
  <r>
    <n v="42"/>
  </r>
  <r>
    <n v="22"/>
  </r>
  <r>
    <n v="18"/>
  </r>
  <r>
    <n v="30"/>
  </r>
  <r>
    <n v="20"/>
  </r>
  <r>
    <n v="22"/>
  </r>
  <r>
    <n v="45"/>
  </r>
  <r>
    <n v="52"/>
  </r>
  <r>
    <n v="55"/>
  </r>
  <r>
    <n v="56"/>
  </r>
  <r>
    <n v="43"/>
  </r>
  <r>
    <n v="20"/>
  </r>
  <r>
    <n v="50"/>
  </r>
  <r>
    <n v="49"/>
  </r>
  <r>
    <n v="48"/>
  </r>
  <r>
    <n v="18"/>
  </r>
  <r>
    <n v="29"/>
  </r>
  <r>
    <n v="28"/>
  </r>
  <r>
    <n v="40"/>
  </r>
  <r>
    <n v="58"/>
  </r>
  <r>
    <n v="43"/>
  </r>
  <r>
    <n v="21"/>
  </r>
  <r>
    <n v="20"/>
  </r>
  <r>
    <n v="45"/>
  </r>
  <r>
    <n v="45"/>
  </r>
  <r>
    <n v="26"/>
  </r>
  <r>
    <n v="18"/>
  </r>
  <r>
    <n v="50"/>
  </r>
  <r>
    <n v="48"/>
  </r>
  <r>
    <n v="53"/>
  </r>
  <r>
    <n v="22"/>
  </r>
  <r>
    <n v="56"/>
  </r>
  <r>
    <n v="52"/>
  </r>
  <r>
    <n v="47"/>
  </r>
  <r>
    <n v="41"/>
  </r>
  <r>
    <n v="37"/>
  </r>
  <r>
    <n v="36"/>
  </r>
  <r>
    <n v="47"/>
  </r>
  <r>
    <n v="18"/>
  </r>
  <r>
    <n v="21"/>
  </r>
  <r>
    <n v="16"/>
  </r>
  <r>
    <n v="38"/>
  </r>
  <r>
    <n v="31"/>
  </r>
  <r>
    <n v="57"/>
  </r>
  <r>
    <n v="46"/>
  </r>
  <r>
    <n v="52"/>
  </r>
  <r>
    <n v="26"/>
  </r>
  <r>
    <n v="37"/>
  </r>
  <r>
    <n v="54"/>
  </r>
  <r>
    <n v="56"/>
  </r>
  <r>
    <n v="26"/>
  </r>
  <r>
    <n v="49"/>
  </r>
  <r>
    <n v="53"/>
  </r>
  <r>
    <n v="49"/>
  </r>
  <r>
    <n v="38"/>
  </r>
  <r>
    <n v="41"/>
  </r>
  <r>
    <n v="41"/>
  </r>
  <r>
    <n v="48"/>
  </r>
  <r>
    <n v="44"/>
  </r>
  <r>
    <n v="23"/>
  </r>
  <r>
    <n v="47"/>
  </r>
  <r>
    <n v="55"/>
  </r>
  <r>
    <n v="22"/>
  </r>
  <r>
    <n v="21"/>
  </r>
  <r>
    <n v="19"/>
  </r>
  <r>
    <n v="18"/>
  </r>
  <r>
    <n v="16"/>
  </r>
  <r>
    <n v="18"/>
  </r>
  <r>
    <n v="20"/>
  </r>
  <r>
    <n v="19"/>
  </r>
  <r>
    <n v="18"/>
  </r>
  <r>
    <n v="21"/>
  </r>
  <r>
    <n v="23"/>
  </r>
  <r>
    <n v="18"/>
  </r>
  <r>
    <n v="18"/>
  </r>
  <r>
    <n v="23"/>
  </r>
  <r>
    <n v="17"/>
  </r>
  <r>
    <n v="30"/>
  </r>
  <r>
    <n v="24"/>
  </r>
  <r>
    <n v="34"/>
  </r>
  <r>
    <n v="45"/>
  </r>
  <r>
    <n v="20"/>
  </r>
  <r>
    <n v="50"/>
  </r>
  <r>
    <n v="23"/>
  </r>
  <r>
    <n v="53"/>
  </r>
  <r>
    <n v="45"/>
  </r>
  <r>
    <n v="55"/>
  </r>
  <r>
    <n v="59"/>
  </r>
  <r>
    <n v="57"/>
  </r>
  <r>
    <n v="33"/>
  </r>
  <r>
    <n v="59"/>
  </r>
  <r>
    <n v="48"/>
  </r>
  <r>
    <n v="48"/>
  </r>
  <r>
    <n v="50"/>
  </r>
  <r>
    <n v="51"/>
  </r>
  <r>
    <n v="61"/>
  </r>
  <r>
    <n v="46"/>
  </r>
  <r>
    <n v="54"/>
  </r>
  <r>
    <n v="49"/>
  </r>
  <r>
    <n v="49"/>
  </r>
  <r>
    <n v="50"/>
  </r>
  <r>
    <n v="55"/>
  </r>
  <r>
    <n v="46"/>
  </r>
  <r>
    <n v="52"/>
  </r>
  <r>
    <n v="53"/>
  </r>
  <r>
    <n v="57"/>
  </r>
  <r>
    <n v="56"/>
  </r>
  <r>
    <n v="56"/>
  </r>
  <r>
    <n v="53"/>
  </r>
  <r>
    <n v="49"/>
  </r>
  <r>
    <n v="61"/>
  </r>
  <r>
    <n v="51"/>
  </r>
  <r>
    <n v="57"/>
  </r>
  <r>
    <n v="54"/>
  </r>
  <r>
    <n v="64"/>
  </r>
  <r>
    <n v="54"/>
  </r>
  <r>
    <n v="55"/>
  </r>
  <r>
    <n v="54"/>
  </r>
  <r>
    <n v="46"/>
  </r>
  <r>
    <n v="50"/>
  </r>
  <r>
    <n v="56"/>
  </r>
  <r>
    <n v="52"/>
  </r>
  <r>
    <n v="61"/>
  </r>
  <r>
    <n v="59"/>
  </r>
  <r>
    <n v="45"/>
  </r>
  <r>
    <n v="36"/>
  </r>
  <r>
    <n v="51"/>
  </r>
  <r>
    <n v="57"/>
  </r>
  <r>
    <n v="57"/>
  </r>
  <r>
    <n v="72"/>
  </r>
  <r>
    <n v="49"/>
  </r>
  <r>
    <n v="62"/>
  </r>
  <r>
    <n v="48"/>
  </r>
  <r>
    <n v="47"/>
  </r>
  <r>
    <n v="47"/>
  </r>
  <r>
    <n v="28"/>
  </r>
  <r>
    <n v="43"/>
  </r>
  <r>
    <n v="37"/>
  </r>
  <r>
    <n v="49"/>
  </r>
  <r>
    <n v="53"/>
  </r>
  <r>
    <n v="43"/>
  </r>
  <r>
    <n v="53"/>
  </r>
  <r>
    <n v="50"/>
  </r>
  <r>
    <n v="55"/>
  </r>
  <r>
    <n v="46"/>
  </r>
  <r>
    <n v="48"/>
  </r>
  <r>
    <n v="48"/>
  </r>
  <r>
    <n v="25"/>
  </r>
  <r>
    <n v="52"/>
  </r>
  <r>
    <n v="53"/>
  </r>
  <r>
    <n v="46"/>
  </r>
  <r>
    <n v="53"/>
  </r>
  <r>
    <n v="52"/>
  </r>
  <r>
    <n v="52"/>
  </r>
  <r>
    <n v="60"/>
  </r>
  <r>
    <n v="56"/>
  </r>
  <r>
    <n v="23"/>
  </r>
  <r>
    <n v="42"/>
  </r>
  <r>
    <n v="27"/>
  </r>
  <r>
    <n v="28"/>
  </r>
  <r>
    <n v="17"/>
  </r>
  <r>
    <n v="20"/>
  </r>
  <r>
    <n v="25"/>
  </r>
  <r>
    <n v="47"/>
  </r>
  <r>
    <n v="31"/>
  </r>
  <r>
    <n v="29"/>
  </r>
  <r>
    <n v="32"/>
  </r>
  <r>
    <n v="24"/>
  </r>
  <r>
    <n v="22"/>
  </r>
  <r>
    <n v="17"/>
  </r>
  <r>
    <n v="40"/>
  </r>
  <r>
    <n v="61"/>
  </r>
  <r>
    <n v="18"/>
  </r>
  <r>
    <n v="21"/>
  </r>
  <r>
    <n v="58"/>
  </r>
  <r>
    <n v="16"/>
  </r>
  <r>
    <n v="17"/>
  </r>
  <r>
    <n v="18"/>
  </r>
  <r>
    <n v="26"/>
  </r>
  <r>
    <n v="64"/>
  </r>
  <r>
    <n v="49"/>
  </r>
  <r>
    <n v="19"/>
  </r>
  <r>
    <n v="50"/>
  </r>
  <r>
    <n v="48"/>
  </r>
  <r>
    <n v="28"/>
  </r>
  <r>
    <n v="28"/>
  </r>
  <r>
    <n v="42"/>
  </r>
  <r>
    <n v="55"/>
  </r>
  <r>
    <n v="21"/>
  </r>
  <r>
    <n v="60"/>
  </r>
  <r>
    <n v="51"/>
  </r>
  <r>
    <n v="58"/>
  </r>
  <r>
    <n v="53"/>
  </r>
  <r>
    <n v="54"/>
  </r>
  <r>
    <n v="56"/>
  </r>
  <r>
    <n v="30"/>
  </r>
  <r>
    <n v="42"/>
  </r>
  <r>
    <n v="22"/>
  </r>
  <r>
    <n v="24"/>
  </r>
  <r>
    <n v="47"/>
  </r>
  <r>
    <n v="50"/>
  </r>
  <r>
    <n v="45"/>
  </r>
  <r>
    <n v="63"/>
  </r>
  <r>
    <n v="34"/>
  </r>
  <r>
    <n v="31"/>
  </r>
  <r>
    <n v="49"/>
  </r>
  <r>
    <n v="32"/>
  </r>
  <r>
    <n v="28"/>
  </r>
  <r>
    <n v="43"/>
  </r>
  <r>
    <n v="17"/>
  </r>
  <r>
    <n v="56"/>
  </r>
  <r>
    <n v="19"/>
  </r>
  <r>
    <n v="21"/>
  </r>
  <r>
    <n v="22"/>
  </r>
  <r>
    <n v="55"/>
  </r>
  <r>
    <n v="19"/>
  </r>
  <r>
    <n v="19"/>
  </r>
  <r>
    <n v="20"/>
  </r>
  <r>
    <n v="19"/>
  </r>
  <r>
    <n v="23"/>
  </r>
  <r>
    <n v="30"/>
  </r>
  <r>
    <n v="17"/>
  </r>
  <r>
    <n v="19"/>
  </r>
  <r>
    <n v="27"/>
  </r>
  <r>
    <n v="25"/>
  </r>
  <r>
    <n v="47"/>
  </r>
  <r>
    <n v="50"/>
  </r>
  <r>
    <n v="38"/>
  </r>
  <r>
    <n v="30"/>
  </r>
  <r>
    <n v="19"/>
  </r>
  <r>
    <n v="35"/>
  </r>
  <r>
    <n v="40"/>
  </r>
  <r>
    <n v="38"/>
  </r>
  <r>
    <n v="37"/>
  </r>
  <r>
    <n v="53"/>
  </r>
  <r>
    <n v="45"/>
  </r>
  <r>
    <n v="47"/>
  </r>
  <r>
    <n v="22"/>
  </r>
  <r>
    <n v="18"/>
  </r>
  <r>
    <n v="45"/>
  </r>
  <r>
    <n v="26"/>
  </r>
  <r>
    <n v="25"/>
  </r>
  <r>
    <n v="26"/>
  </r>
  <r>
    <n v="19"/>
  </r>
  <r>
    <n v="26"/>
  </r>
  <r>
    <n v="35"/>
  </r>
  <r>
    <n v="27"/>
  </r>
  <r>
    <n v="54"/>
  </r>
  <r>
    <n v="47"/>
  </r>
  <r>
    <n v="18"/>
  </r>
  <r>
    <n v="31"/>
  </r>
  <r>
    <n v="53"/>
  </r>
  <r>
    <n v="40"/>
  </r>
  <r>
    <n v="50"/>
  </r>
  <r>
    <n v="67"/>
  </r>
  <r>
    <n v="52"/>
  </r>
  <r>
    <n v="53"/>
  </r>
  <r>
    <n v="66"/>
  </r>
  <r>
    <n v="45"/>
  </r>
  <r>
    <n v="33"/>
  </r>
  <r>
    <n v="60"/>
  </r>
  <r>
    <n v="56"/>
  </r>
  <r>
    <n v="43"/>
  </r>
  <r>
    <n v="56"/>
  </r>
  <r>
    <n v="49"/>
  </r>
  <r>
    <n v="48"/>
  </r>
  <r>
    <n v="55"/>
  </r>
  <r>
    <n v="35"/>
  </r>
  <r>
    <n v="44"/>
  </r>
  <r>
    <n v="57"/>
  </r>
  <r>
    <n v="58"/>
  </r>
  <r>
    <n v="47"/>
  </r>
  <r>
    <n v="53"/>
  </r>
  <r>
    <n v="57"/>
  </r>
  <r>
    <n v="61"/>
  </r>
  <r>
    <n v="37"/>
  </r>
  <r>
    <n v="49"/>
  </r>
  <r>
    <n v="45"/>
  </r>
  <r>
    <n v="53"/>
  </r>
  <r>
    <n v="55"/>
  </r>
  <r>
    <n v="27"/>
  </r>
  <r>
    <n v="31"/>
  </r>
  <r>
    <n v="63"/>
  </r>
  <r>
    <n v="47"/>
  </r>
  <r>
    <n v="53"/>
  </r>
  <r>
    <n v="36"/>
  </r>
  <r>
    <n v="23"/>
  </r>
  <r>
    <n v="52"/>
  </r>
  <r>
    <n v="40"/>
  </r>
  <r>
    <n v="49"/>
  </r>
  <r>
    <n v="35"/>
  </r>
  <r>
    <n v="29"/>
  </r>
  <r>
    <n v="53"/>
  </r>
  <r>
    <n v="33"/>
  </r>
  <r>
    <n v="55"/>
  </r>
  <r>
    <n v="43"/>
  </r>
  <r>
    <n v="22"/>
  </r>
  <r>
    <n v="46"/>
  </r>
  <r>
    <n v="43"/>
  </r>
  <r>
    <n v="57"/>
  </r>
  <r>
    <n v="48"/>
  </r>
  <r>
    <n v="47"/>
  </r>
  <r>
    <n v="44"/>
  </r>
  <r>
    <n v="44"/>
  </r>
  <r>
    <n v="53"/>
  </r>
  <r>
    <n v="52"/>
  </r>
  <r>
    <n v="50"/>
  </r>
  <r>
    <n v="55"/>
  </r>
  <r>
    <n v="61"/>
  </r>
  <r>
    <n v="37"/>
  </r>
  <r>
    <n v="42"/>
  </r>
  <r>
    <n v="58"/>
  </r>
  <r>
    <n v="40"/>
  </r>
  <r>
    <n v="32"/>
  </r>
  <r>
    <n v="53"/>
  </r>
  <r>
    <n v="59"/>
  </r>
  <r>
    <n v="20"/>
  </r>
  <r>
    <n v="41"/>
  </r>
  <r>
    <n v="55"/>
  </r>
  <r>
    <n v="56"/>
  </r>
  <r>
    <n v="38"/>
  </r>
  <r>
    <n v="32"/>
  </r>
  <r>
    <n v="16"/>
  </r>
  <r>
    <n v="51"/>
  </r>
  <r>
    <n v="49"/>
  </r>
  <r>
    <n v="52"/>
  </r>
  <r>
    <n v="54"/>
  </r>
  <r>
    <n v="25"/>
  </r>
  <r>
    <n v="61"/>
  </r>
  <r>
    <n v="34"/>
  </r>
  <r>
    <n v="22"/>
  </r>
  <r>
    <n v="51"/>
  </r>
  <r>
    <n v="58"/>
  </r>
  <r>
    <n v="20"/>
  </r>
  <r>
    <n v="29"/>
  </r>
  <r>
    <n v="16"/>
  </r>
  <r>
    <n v="24"/>
  </r>
  <r>
    <n v="25"/>
  </r>
  <r>
    <n v="27"/>
  </r>
  <r>
    <n v="29"/>
  </r>
  <r>
    <n v="19"/>
  </r>
  <r>
    <n v="23"/>
  </r>
  <r>
    <n v="30"/>
  </r>
  <r>
    <n v="25"/>
  </r>
  <r>
    <n v="50"/>
  </r>
  <r>
    <n v="24"/>
  </r>
  <r>
    <n v="22"/>
  </r>
  <r>
    <n v="39"/>
  </r>
  <r>
    <n v="18"/>
  </r>
  <r>
    <n v="27"/>
  </r>
  <r>
    <n v="40"/>
  </r>
  <r>
    <n v="35"/>
  </r>
  <r>
    <n v="51"/>
  </r>
  <r>
    <n v="34"/>
  </r>
  <r>
    <n v="50"/>
  </r>
  <r>
    <n v="42"/>
  </r>
  <r>
    <n v="27"/>
  </r>
  <r>
    <n v="53"/>
  </r>
  <r>
    <n v="56"/>
  </r>
  <r>
    <n v="53"/>
  </r>
  <r>
    <n v="18"/>
  </r>
  <r>
    <n v="36"/>
  </r>
  <r>
    <n v="22"/>
  </r>
  <r>
    <n v="39"/>
  </r>
  <r>
    <n v="52"/>
  </r>
  <r>
    <n v="23"/>
  </r>
  <r>
    <n v="16"/>
  </r>
  <r>
    <n v="18"/>
  </r>
  <r>
    <n v="26"/>
  </r>
  <r>
    <n v="17"/>
  </r>
  <r>
    <n v="28"/>
  </r>
  <r>
    <n v="22"/>
  </r>
  <r>
    <n v="19"/>
  </r>
  <r>
    <n v="26"/>
  </r>
  <r>
    <n v="50"/>
  </r>
  <r>
    <n v="22"/>
  </r>
  <r>
    <n v="27"/>
  </r>
  <r>
    <n v="21"/>
  </r>
  <r>
    <n v="40"/>
  </r>
  <r>
    <n v="20"/>
  </r>
  <r>
    <n v="21"/>
  </r>
  <r>
    <n v="22"/>
  </r>
  <r>
    <n v="35"/>
  </r>
  <r>
    <n v="32"/>
  </r>
  <r>
    <n v="23"/>
  </r>
  <r>
    <n v="24"/>
  </r>
  <r>
    <n v="31"/>
  </r>
  <r>
    <n v="28"/>
  </r>
  <r>
    <n v="37"/>
  </r>
  <r>
    <n v="50"/>
  </r>
  <r>
    <n v="48"/>
  </r>
  <r>
    <n v="18"/>
  </r>
  <r>
    <n v="26"/>
  </r>
  <r>
    <n v="20"/>
  </r>
  <r>
    <n v="30"/>
  </r>
  <r>
    <n v="46"/>
  </r>
  <r>
    <n v="19"/>
  </r>
  <r>
    <n v="19"/>
  </r>
  <r>
    <n v="17"/>
  </r>
  <r>
    <n v="17"/>
  </r>
  <r>
    <n v="17"/>
  </r>
  <r>
    <n v="18"/>
  </r>
  <r>
    <n v="23"/>
  </r>
  <r>
    <n v="25"/>
  </r>
  <r>
    <n v="53"/>
  </r>
  <r>
    <n v="49"/>
  </r>
  <r>
    <n v="18"/>
  </r>
  <r>
    <n v="24"/>
  </r>
  <r>
    <n v="21"/>
  </r>
  <r>
    <n v="39"/>
  </r>
  <r>
    <n v="26"/>
  </r>
  <r>
    <n v="29"/>
  </r>
  <r>
    <n v="18"/>
  </r>
  <r>
    <n v="26"/>
  </r>
  <r>
    <n v="31"/>
  </r>
  <r>
    <n v="22"/>
  </r>
  <r>
    <n v="38"/>
  </r>
  <r>
    <n v="31"/>
  </r>
  <r>
    <n v="29"/>
  </r>
  <r>
    <n v="59"/>
  </r>
  <r>
    <n v="33"/>
  </r>
  <r>
    <n v="30"/>
  </r>
  <r>
    <n v="27"/>
  </r>
  <r>
    <n v="23"/>
  </r>
  <r>
    <n v="47"/>
  </r>
  <r>
    <n v="27"/>
  </r>
  <r>
    <n v="31"/>
  </r>
  <r>
    <n v="23"/>
  </r>
  <r>
    <n v="20"/>
  </r>
  <r>
    <n v="30"/>
  </r>
  <r>
    <n v="42"/>
  </r>
  <r>
    <n v="49"/>
  </r>
  <r>
    <n v="46"/>
  </r>
  <r>
    <n v="19"/>
  </r>
  <r>
    <n v="20"/>
  </r>
  <r>
    <n v="19"/>
  </r>
  <r>
    <n v="17"/>
  </r>
  <r>
    <n v="51"/>
  </r>
  <r>
    <n v="46"/>
  </r>
  <r>
    <n v="20"/>
  </r>
  <r>
    <n v="19"/>
  </r>
  <r>
    <n v="19"/>
  </r>
  <r>
    <n v="16"/>
  </r>
  <r>
    <n v="46"/>
  </r>
  <r>
    <n v="46"/>
  </r>
  <r>
    <n v="44"/>
  </r>
  <r>
    <n v="37"/>
  </r>
  <r>
    <n v="30"/>
  </r>
  <r>
    <n v="32"/>
  </r>
  <r>
    <n v="46"/>
  </r>
  <r>
    <n v="19"/>
  </r>
  <r>
    <n v="19"/>
  </r>
  <r>
    <n v="40"/>
  </r>
  <r>
    <n v="34"/>
  </r>
  <r>
    <n v="36"/>
  </r>
  <r>
    <n v="17"/>
  </r>
  <r>
    <n v="25"/>
  </r>
  <r>
    <n v="55"/>
  </r>
  <r>
    <n v="34"/>
  </r>
  <r>
    <n v="17"/>
  </r>
  <r>
    <n v="19"/>
  </r>
  <r>
    <n v="23"/>
  </r>
  <r>
    <n v="56"/>
  </r>
  <r>
    <n v="22"/>
  </r>
  <r>
    <n v="18"/>
  </r>
  <r>
    <n v="22"/>
  </r>
  <r>
    <n v="24"/>
  </r>
  <r>
    <n v="18"/>
  </r>
  <r>
    <n v="48"/>
  </r>
  <r>
    <n v="42"/>
  </r>
  <r>
    <n v="46"/>
  </r>
  <r>
    <n v="46"/>
  </r>
  <r>
    <n v="48"/>
  </r>
  <r>
    <n v="47"/>
  </r>
  <r>
    <n v="53"/>
  </r>
  <r>
    <n v="52"/>
  </r>
  <r>
    <n v="48"/>
  </r>
  <r>
    <n v="19"/>
  </r>
  <r>
    <n v="46"/>
  </r>
  <r>
    <n v="20"/>
  </r>
  <r>
    <n v="48"/>
  </r>
  <r>
    <n v="49"/>
  </r>
  <r>
    <n v="34"/>
  </r>
  <r>
    <n v="47"/>
  </r>
  <r>
    <n v="50"/>
  </r>
  <r>
    <n v="51"/>
  </r>
  <r>
    <n v="52"/>
  </r>
  <r>
    <n v="35"/>
  </r>
  <r>
    <n v="56"/>
  </r>
  <r>
    <n v="27"/>
  </r>
  <r>
    <n v="22"/>
  </r>
  <r>
    <n v="36"/>
  </r>
  <r>
    <n v="48"/>
  </r>
  <r>
    <n v="46"/>
  </r>
  <r>
    <n v="39"/>
  </r>
  <r>
    <n v="47"/>
  </r>
  <r>
    <n v="35"/>
  </r>
  <r>
    <n v="52"/>
  </r>
  <r>
    <n v="56"/>
  </r>
  <r>
    <n v="39"/>
  </r>
  <r>
    <n v="51"/>
  </r>
  <r>
    <n v="51"/>
  </r>
  <r>
    <n v="55"/>
  </r>
  <r>
    <n v="47"/>
  </r>
  <r>
    <n v="62"/>
  </r>
  <r>
    <n v="54"/>
  </r>
  <r>
    <n v="41"/>
  </r>
  <r>
    <n v="33"/>
  </r>
  <r>
    <n v="51"/>
  </r>
  <r>
    <n v="54"/>
  </r>
  <r>
    <n v="19"/>
  </r>
  <r>
    <n v="45"/>
  </r>
  <r>
    <n v="53"/>
  </r>
  <r>
    <n v="53"/>
  </r>
  <r>
    <n v="48"/>
  </r>
  <r>
    <n v="46"/>
  </r>
  <r>
    <n v="49"/>
  </r>
  <r>
    <n v="42"/>
  </r>
  <r>
    <n v="32"/>
  </r>
  <r>
    <n v="52"/>
  </r>
  <r>
    <n v="33"/>
  </r>
  <r>
    <n v="19"/>
  </r>
  <r>
    <n v="51"/>
  </r>
  <r>
    <n v="54"/>
  </r>
  <r>
    <n v="23"/>
  </r>
  <r>
    <n v="56"/>
  </r>
  <r>
    <n v="51"/>
  </r>
  <r>
    <n v="52"/>
  </r>
  <r>
    <n v="50"/>
  </r>
  <r>
    <n v="48"/>
  </r>
  <r>
    <n v="30"/>
  </r>
  <r>
    <n v="32"/>
  </r>
  <r>
    <n v="32"/>
  </r>
  <r>
    <n v="24"/>
  </r>
  <r>
    <n v="52"/>
  </r>
  <r>
    <n v="53"/>
  </r>
  <r>
    <n v="35"/>
  </r>
  <r>
    <n v="51"/>
  </r>
  <r>
    <n v="46"/>
  </r>
  <r>
    <n v="48"/>
  </r>
  <r>
    <n v="47"/>
  </r>
  <r>
    <n v="44"/>
  </r>
  <r>
    <n v="48"/>
  </r>
  <r>
    <n v="43"/>
  </r>
  <r>
    <n v="18"/>
  </r>
  <r>
    <n v="48"/>
  </r>
  <r>
    <n v="30"/>
  </r>
  <r>
    <n v="30"/>
  </r>
  <r>
    <n v="47"/>
  </r>
  <r>
    <n v="46"/>
  </r>
  <r>
    <n v="45"/>
  </r>
  <r>
    <n v="46"/>
  </r>
  <r>
    <n v="36"/>
  </r>
  <r>
    <n v="24"/>
  </r>
  <r>
    <n v="21"/>
  </r>
  <r>
    <n v="17"/>
  </r>
  <r>
    <n v="27"/>
  </r>
  <r>
    <n v="42"/>
  </r>
  <r>
    <n v="48"/>
  </r>
  <r>
    <n v="37"/>
  </r>
  <r>
    <n v="48"/>
  </r>
  <r>
    <n v="58"/>
  </r>
  <r>
    <n v="18"/>
  </r>
  <r>
    <n v="47"/>
  </r>
  <r>
    <n v="46"/>
  </r>
  <r>
    <n v="50"/>
  </r>
  <r>
    <n v="32"/>
  </r>
  <r>
    <n v="17"/>
  </r>
  <r>
    <n v="19"/>
  </r>
  <r>
    <n v="23"/>
  </r>
  <r>
    <n v="17"/>
  </r>
  <r>
    <n v="21"/>
  </r>
  <r>
    <n v="24"/>
  </r>
  <r>
    <n v="31"/>
  </r>
  <r>
    <n v="30"/>
  </r>
  <r>
    <n v="31"/>
  </r>
  <r>
    <n v="29"/>
  </r>
  <r>
    <n v="43"/>
  </r>
  <r>
    <n v="20"/>
  </r>
  <r>
    <n v="47"/>
  </r>
  <r>
    <n v="45"/>
  </r>
  <r>
    <n v="47"/>
  </r>
  <r>
    <n v="33"/>
  </r>
  <r>
    <n v="61"/>
  </r>
  <r>
    <n v="39"/>
  </r>
  <r>
    <n v="22"/>
  </r>
  <r>
    <n v="34"/>
  </r>
  <r>
    <n v="29"/>
  </r>
  <r>
    <n v="51"/>
  </r>
  <r>
    <n v="34"/>
  </r>
  <r>
    <n v="27"/>
  </r>
  <r>
    <n v="16"/>
  </r>
  <r>
    <n v="31"/>
  </r>
  <r>
    <n v="21"/>
  </r>
  <r>
    <n v="34"/>
  </r>
  <r>
    <n v="20"/>
  </r>
  <r>
    <n v="27"/>
  </r>
  <r>
    <n v="25"/>
  </r>
  <r>
    <n v="24"/>
  </r>
  <r>
    <n v="24"/>
  </r>
  <r>
    <n v="29"/>
  </r>
  <r>
    <n v="21"/>
  </r>
  <r>
    <n v="34"/>
  </r>
  <r>
    <n v="48"/>
  </r>
  <r>
    <n v="22"/>
  </r>
  <r>
    <n v="48"/>
  </r>
  <r>
    <n v="29"/>
  </r>
  <r>
    <n v="40"/>
  </r>
  <r>
    <n v="17"/>
  </r>
  <r>
    <n v="54"/>
  </r>
  <r>
    <n v="17"/>
  </r>
  <r>
    <n v="45"/>
  </r>
  <r>
    <n v="17"/>
  </r>
  <r>
    <n v="16"/>
  </r>
  <r>
    <n v="35"/>
  </r>
  <r>
    <n v="19"/>
  </r>
  <r>
    <n v="44"/>
  </r>
  <r>
    <n v="46"/>
  </r>
  <r>
    <n v="18"/>
  </r>
  <r>
    <n v="20"/>
  </r>
  <r>
    <n v="43"/>
  </r>
  <r>
    <n v="37"/>
  </r>
  <r>
    <n v="27"/>
  </r>
  <r>
    <n v="24"/>
  </r>
  <r>
    <n v="18"/>
  </r>
  <r>
    <n v="16"/>
  </r>
  <r>
    <n v="31"/>
  </r>
  <r>
    <n v="46"/>
  </r>
  <r>
    <n v="20"/>
  </r>
  <r>
    <n v="26"/>
  </r>
  <r>
    <n v="17"/>
  </r>
  <r>
    <n v="55"/>
  </r>
  <r>
    <n v="29"/>
  </r>
  <r>
    <n v="26"/>
  </r>
  <r>
    <n v="25"/>
  </r>
  <r>
    <n v="17"/>
  </r>
  <r>
    <n v="17"/>
  </r>
  <r>
    <n v="28"/>
  </r>
  <r>
    <n v="57"/>
  </r>
  <r>
    <n v="53"/>
  </r>
  <r>
    <n v="23"/>
  </r>
  <r>
    <n v="49"/>
  </r>
  <r>
    <n v="32"/>
  </r>
  <r>
    <n v="51"/>
  </r>
  <r>
    <n v="29"/>
  </r>
  <r>
    <n v="43"/>
  </r>
  <r>
    <n v="48"/>
  </r>
  <r>
    <n v="33"/>
  </r>
  <r>
    <n v="39"/>
  </r>
  <r>
    <n v="35"/>
  </r>
  <r>
    <n v="27"/>
  </r>
  <r>
    <n v="39"/>
  </r>
  <r>
    <n v="46"/>
  </r>
  <r>
    <n v="43"/>
  </r>
  <r>
    <n v="24"/>
  </r>
  <r>
    <n v="31"/>
  </r>
  <r>
    <n v="45"/>
  </r>
  <r>
    <n v="19"/>
  </r>
  <r>
    <n v="23"/>
  </r>
  <r>
    <n v="19"/>
  </r>
  <r>
    <n v="19"/>
  </r>
  <r>
    <n v="16"/>
  </r>
  <r>
    <n v="37"/>
  </r>
  <r>
    <n v="43"/>
  </r>
  <r>
    <n v="20"/>
  </r>
  <r>
    <n v="55"/>
  </r>
  <r>
    <n v="46"/>
  </r>
  <r>
    <n v="47"/>
  </r>
  <r>
    <n v="47"/>
  </r>
  <r>
    <n v="15"/>
  </r>
  <r>
    <n v="51"/>
  </r>
  <r>
    <n v="36"/>
  </r>
  <r>
    <n v="23"/>
  </r>
  <r>
    <n v="58"/>
  </r>
  <r>
    <n v="22"/>
  </r>
  <r>
    <n v="43"/>
  </r>
  <r>
    <n v="16"/>
  </r>
  <r>
    <n v="33"/>
  </r>
  <r>
    <n v="36"/>
  </r>
  <r>
    <n v="43"/>
  </r>
  <r>
    <n v="23"/>
  </r>
  <r>
    <n v="29"/>
  </r>
  <r>
    <n v="53"/>
  </r>
  <r>
    <n v="39"/>
  </r>
  <r>
    <n v="51"/>
  </r>
  <r>
    <n v="17"/>
  </r>
  <r>
    <n v="16"/>
  </r>
  <r>
    <n v="40"/>
  </r>
  <r>
    <n v="35"/>
  </r>
  <r>
    <n v="56"/>
  </r>
  <r>
    <n v="40"/>
  </r>
  <r>
    <n v="16"/>
  </r>
  <r>
    <n v="40"/>
  </r>
  <r>
    <n v="43"/>
  </r>
  <r>
    <n v="43"/>
  </r>
  <r>
    <n v="40"/>
  </r>
  <r>
    <n v="27"/>
  </r>
  <r>
    <n v="19"/>
  </r>
  <r>
    <n v="18"/>
  </r>
  <r>
    <n v="18"/>
  </r>
  <r>
    <n v="26"/>
  </r>
  <r>
    <n v="18"/>
  </r>
  <r>
    <n v="21"/>
  </r>
  <r>
    <n v="18"/>
  </r>
  <r>
    <n v="16"/>
  </r>
  <r>
    <n v="19"/>
  </r>
  <r>
    <n v="17"/>
  </r>
  <r>
    <n v="32"/>
  </r>
  <r>
    <n v="27"/>
  </r>
  <r>
    <n v="28"/>
  </r>
  <r>
    <n v="27"/>
  </r>
  <r>
    <n v="52"/>
  </r>
  <r>
    <n v="39"/>
  </r>
  <r>
    <n v="39"/>
  </r>
  <r>
    <n v="30"/>
  </r>
  <r>
    <n v="52"/>
  </r>
  <r>
    <n v="52"/>
  </r>
  <r>
    <n v="50"/>
  </r>
  <r>
    <n v="29"/>
  </r>
  <r>
    <n v="36"/>
  </r>
  <r>
    <n v="31"/>
  </r>
  <r>
    <n v="42"/>
  </r>
  <r>
    <n v="41"/>
  </r>
  <r>
    <n v="46"/>
  </r>
  <r>
    <n v="50"/>
  </r>
  <r>
    <n v="34"/>
  </r>
  <r>
    <n v="49"/>
  </r>
  <r>
    <n v="53"/>
  </r>
  <r>
    <n v="43"/>
  </r>
  <r>
    <n v="47"/>
  </r>
  <r>
    <n v="20"/>
  </r>
  <r>
    <n v="19"/>
  </r>
  <r>
    <n v="22"/>
  </r>
  <r>
    <n v="46"/>
  </r>
  <r>
    <n v="49"/>
  </r>
  <r>
    <n v="40"/>
  </r>
  <r>
    <n v="44"/>
  </r>
  <r>
    <n v="18"/>
  </r>
  <r>
    <n v="41"/>
  </r>
  <r>
    <n v="49"/>
  </r>
  <r>
    <n v="54"/>
  </r>
  <r>
    <n v="39"/>
  </r>
  <r>
    <n v="51"/>
  </r>
  <r>
    <n v="27"/>
  </r>
  <r>
    <n v="48"/>
  </r>
  <r>
    <n v="53"/>
  </r>
  <r>
    <n v="18"/>
  </r>
  <r>
    <n v="17"/>
  </r>
  <r>
    <n v="57"/>
  </r>
  <r>
    <n v="68"/>
  </r>
  <r>
    <n v="40"/>
  </r>
  <r>
    <n v="64"/>
  </r>
  <r>
    <n v="31"/>
  </r>
  <r>
    <n v="55"/>
  </r>
  <r>
    <n v="26"/>
  </r>
  <r>
    <n v="49"/>
  </r>
  <r>
    <n v="52"/>
  </r>
  <r>
    <n v="20"/>
  </r>
  <r>
    <n v="57"/>
  </r>
  <r>
    <n v="41"/>
  </r>
  <r>
    <n v="50"/>
  </r>
  <r>
    <n v="19"/>
  </r>
  <r>
    <n v="47"/>
  </r>
  <r>
    <n v="50"/>
  </r>
  <r>
    <n v="42"/>
  </r>
  <r>
    <n v="18"/>
  </r>
  <r>
    <n v="37"/>
  </r>
  <r>
    <n v="30"/>
  </r>
  <r>
    <n v="23"/>
  </r>
  <r>
    <n v="21"/>
  </r>
  <r>
    <n v="29"/>
  </r>
  <r>
    <n v="26"/>
  </r>
  <r>
    <n v="24"/>
  </r>
  <r>
    <n v="29"/>
  </r>
  <r>
    <n v="34"/>
  </r>
  <r>
    <n v="21"/>
  </r>
  <r>
    <n v="19"/>
  </r>
  <r>
    <n v="28"/>
  </r>
  <r>
    <n v="22"/>
  </r>
  <r>
    <n v="31"/>
  </r>
  <r>
    <n v="23"/>
  </r>
  <r>
    <n v="32"/>
  </r>
  <r>
    <n v="27"/>
  </r>
  <r>
    <n v="26"/>
  </r>
  <r>
    <n v="23"/>
  </r>
  <r>
    <n v="29"/>
  </r>
  <r>
    <n v="56"/>
  </r>
  <r>
    <n v="24"/>
  </r>
  <r>
    <n v="48"/>
  </r>
  <r>
    <n v="39"/>
  </r>
  <r>
    <n v="55"/>
  </r>
  <r>
    <n v="52"/>
  </r>
  <r>
    <n v="33"/>
  </r>
  <r>
    <n v="55"/>
  </r>
  <r>
    <n v="47"/>
  </r>
  <r>
    <n v="53"/>
  </r>
  <r>
    <n v="45"/>
  </r>
  <r>
    <n v="37"/>
  </r>
  <r>
    <n v="52"/>
  </r>
  <r>
    <n v="45"/>
  </r>
  <r>
    <n v="18"/>
  </r>
  <r>
    <n v="46"/>
  </r>
  <r>
    <n v="22"/>
  </r>
  <r>
    <n v="19"/>
  </r>
  <r>
    <n v="49"/>
  </r>
  <r>
    <n v="57"/>
  </r>
  <r>
    <n v="17"/>
  </r>
  <r>
    <n v="23"/>
  </r>
  <r>
    <n v="19"/>
  </r>
  <r>
    <n v="33"/>
  </r>
  <r>
    <n v="42"/>
  </r>
  <r>
    <n v="18"/>
  </r>
  <r>
    <n v="16"/>
  </r>
  <r>
    <n v="19"/>
  </r>
  <r>
    <n v="27"/>
  </r>
  <r>
    <n v="17"/>
  </r>
  <r>
    <n v="23"/>
  </r>
  <r>
    <n v="41"/>
  </r>
  <r>
    <n v="17"/>
  </r>
  <r>
    <n v="48"/>
  </r>
  <r>
    <n v="17"/>
  </r>
  <r>
    <n v="23"/>
  </r>
  <r>
    <n v="43"/>
  </r>
  <r>
    <n v="54"/>
  </r>
  <r>
    <n v="31"/>
  </r>
  <r>
    <n v="23"/>
  </r>
  <r>
    <n v="46"/>
  </r>
  <r>
    <n v="51"/>
  </r>
  <r>
    <n v="49"/>
  </r>
  <r>
    <n v="21"/>
  </r>
  <r>
    <n v="23"/>
  </r>
  <r>
    <n v="38"/>
  </r>
  <r>
    <n v="42"/>
  </r>
  <r>
    <n v="52"/>
  </r>
  <r>
    <n v="31"/>
  </r>
  <r>
    <n v="49"/>
  </r>
  <r>
    <n v="45"/>
  </r>
  <r>
    <n v="26"/>
  </r>
  <r>
    <n v="28"/>
  </r>
  <r>
    <n v="26"/>
  </r>
  <r>
    <n v="18"/>
  </r>
  <r>
    <n v="17"/>
  </r>
  <r>
    <n v="30"/>
  </r>
  <r>
    <n v="18"/>
  </r>
  <r>
    <n v="18"/>
  </r>
  <r>
    <n v="19"/>
  </r>
  <r>
    <n v="54"/>
  </r>
  <r>
    <n v="24"/>
  </r>
  <r>
    <n v="23"/>
  </r>
  <r>
    <n v="35"/>
  </r>
  <r>
    <n v="20"/>
  </r>
  <r>
    <n v="32"/>
  </r>
  <r>
    <n v="27"/>
  </r>
  <r>
    <n v="21"/>
  </r>
  <r>
    <n v="19"/>
  </r>
  <r>
    <n v="18"/>
  </r>
  <r>
    <n v="17"/>
  </r>
  <r>
    <n v="26"/>
  </r>
  <r>
    <n v="35"/>
  </r>
  <r>
    <n v="23"/>
  </r>
  <r>
    <n v="18"/>
  </r>
  <r>
    <n v="47"/>
  </r>
  <r>
    <n v="19"/>
  </r>
  <r>
    <n v="27"/>
  </r>
  <r>
    <n v="42"/>
  </r>
  <r>
    <n v="19"/>
  </r>
  <r>
    <n v="47"/>
  </r>
  <r>
    <n v="24"/>
  </r>
  <r>
    <n v="19"/>
  </r>
  <r>
    <n v="23"/>
  </r>
  <r>
    <n v="25"/>
  </r>
  <r>
    <n v="49"/>
  </r>
  <r>
    <n v="40"/>
  </r>
  <r>
    <n v="22"/>
  </r>
  <r>
    <n v="50"/>
  </r>
  <r>
    <n v="27"/>
  </r>
  <r>
    <n v="17"/>
  </r>
  <r>
    <n v="18"/>
  </r>
  <r>
    <n v="36"/>
  </r>
  <r>
    <n v="32"/>
  </r>
  <r>
    <n v="42"/>
  </r>
  <r>
    <n v="18"/>
  </r>
  <r>
    <n v="17"/>
  </r>
  <r>
    <n v="32"/>
  </r>
  <r>
    <n v="23"/>
  </r>
  <r>
    <n v="18"/>
  </r>
  <r>
    <n v="30"/>
  </r>
  <r>
    <n v="16"/>
  </r>
  <r>
    <n v="40"/>
  </r>
  <r>
    <n v="59"/>
  </r>
  <r>
    <n v="31"/>
  </r>
  <r>
    <n v="47"/>
  </r>
  <r>
    <n v="19"/>
  </r>
  <r>
    <n v="22"/>
  </r>
  <r>
    <n v="18"/>
  </r>
  <r>
    <n v="26"/>
  </r>
  <r>
    <n v="40"/>
  </r>
  <r>
    <n v="17"/>
  </r>
  <r>
    <n v="34"/>
  </r>
  <r>
    <n v="26"/>
  </r>
  <r>
    <n v="26"/>
  </r>
  <r>
    <n v="16"/>
  </r>
  <r>
    <n v="21"/>
  </r>
  <r>
    <n v="18"/>
  </r>
  <r>
    <n v="20"/>
  </r>
  <r>
    <n v="28"/>
  </r>
  <r>
    <n v="20"/>
  </r>
  <r>
    <n v="17"/>
  </r>
  <r>
    <n v="19"/>
  </r>
  <r>
    <n v="28"/>
  </r>
  <r>
    <n v="51"/>
  </r>
  <r>
    <n v="18"/>
  </r>
  <r>
    <n v="22"/>
  </r>
  <r>
    <n v="30"/>
  </r>
  <r>
    <n v="17"/>
  </r>
  <r>
    <n v="29"/>
  </r>
  <r>
    <n v="30"/>
  </r>
  <r>
    <n v="16"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DCA8E-2179-45AF-944F-462A082A6AC3}" name="xSex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H40:I44" firstHeaderRow="1" firstDataRow="1" firstDataCol="1"/>
  <pivotFields count="41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624">
        <item x="447"/>
        <item x="47"/>
        <item x="78"/>
        <item x="159"/>
        <item x="44"/>
        <item x="367"/>
        <item x="202"/>
        <item x="1"/>
        <item x="394"/>
        <item x="538"/>
        <item x="275"/>
        <item x="349"/>
        <item x="25"/>
        <item x="615"/>
        <item x="557"/>
        <item x="292"/>
        <item x="36"/>
        <item x="577"/>
        <item x="70"/>
        <item x="479"/>
        <item x="464"/>
        <item x="359"/>
        <item x="228"/>
        <item x="177"/>
        <item x="305"/>
        <item x="542"/>
        <item x="157"/>
        <item x="186"/>
        <item x="12"/>
        <item x="617"/>
        <item x="108"/>
        <item x="226"/>
        <item x="298"/>
        <item x="572"/>
        <item x="66"/>
        <item x="279"/>
        <item x="328"/>
        <item x="173"/>
        <item x="361"/>
        <item x="400"/>
        <item x="532"/>
        <item x="240"/>
        <item x="204"/>
        <item x="239"/>
        <item x="114"/>
        <item x="595"/>
        <item x="15"/>
        <item x="525"/>
        <item x="560"/>
        <item x="436"/>
        <item x="408"/>
        <item x="150"/>
        <item x="57"/>
        <item x="286"/>
        <item x="39"/>
        <item x="265"/>
        <item x="220"/>
        <item x="269"/>
        <item x="290"/>
        <item x="161"/>
        <item x="574"/>
        <item x="217"/>
        <item x="515"/>
        <item x="357"/>
        <item x="456"/>
        <item x="203"/>
        <item x="381"/>
        <item x="458"/>
        <item x="237"/>
        <item x="273"/>
        <item x="377"/>
        <item x="98"/>
        <item x="325"/>
        <item x="69"/>
        <item x="129"/>
        <item x="333"/>
        <item x="29"/>
        <item x="284"/>
        <item x="191"/>
        <item x="492"/>
        <item x="293"/>
        <item x="418"/>
        <item x="388"/>
        <item x="135"/>
        <item x="495"/>
        <item x="564"/>
        <item x="156"/>
        <item x="423"/>
        <item x="589"/>
        <item x="270"/>
        <item x="238"/>
        <item x="213"/>
        <item x="107"/>
        <item x="297"/>
        <item x="183"/>
        <item x="419"/>
        <item x="428"/>
        <item x="294"/>
        <item x="588"/>
        <item x="214"/>
        <item x="441"/>
        <item x="249"/>
        <item x="512"/>
        <item x="115"/>
        <item x="250"/>
        <item x="126"/>
        <item x="448"/>
        <item x="83"/>
        <item x="320"/>
        <item x="271"/>
        <item x="195"/>
        <item x="110"/>
        <item x="555"/>
        <item x="556"/>
        <item x="211"/>
        <item x="209"/>
        <item x="562"/>
        <item x="534"/>
        <item x="511"/>
        <item x="53"/>
        <item x="409"/>
        <item x="134"/>
        <item x="580"/>
        <item x="475"/>
        <item x="487"/>
        <item x="486"/>
        <item x="351"/>
        <item x="276"/>
        <item x="257"/>
        <item x="466"/>
        <item x="152"/>
        <item x="576"/>
        <item x="570"/>
        <item x="476"/>
        <item x="111"/>
        <item x="596"/>
        <item x="139"/>
        <item x="260"/>
        <item x="579"/>
        <item x="404"/>
        <item x="85"/>
        <item x="509"/>
        <item x="227"/>
        <item x="517"/>
        <item x="261"/>
        <item x="332"/>
        <item x="233"/>
        <item x="429"/>
        <item x="424"/>
        <item x="553"/>
        <item x="146"/>
        <item x="241"/>
        <item x="510"/>
        <item x="95"/>
        <item x="285"/>
        <item x="506"/>
        <item x="472"/>
        <item x="230"/>
        <item x="482"/>
        <item x="79"/>
        <item x="430"/>
        <item x="253"/>
        <item x="498"/>
        <item x="87"/>
        <item x="541"/>
        <item x="16"/>
        <item x="586"/>
        <item x="309"/>
        <item x="414"/>
        <item x="501"/>
        <item x="58"/>
        <item x="353"/>
        <item x="112"/>
        <item x="244"/>
        <item x="163"/>
        <item x="503"/>
        <item x="546"/>
        <item x="453"/>
        <item x="442"/>
        <item x="598"/>
        <item x="410"/>
        <item x="262"/>
        <item x="158"/>
        <item x="593"/>
        <item x="124"/>
        <item x="384"/>
        <item x="354"/>
        <item x="554"/>
        <item x="490"/>
        <item x="485"/>
        <item x="566"/>
        <item x="324"/>
        <item x="142"/>
        <item x="149"/>
        <item x="192"/>
        <item x="218"/>
        <item x="189"/>
        <item x="543"/>
        <item x="133"/>
        <item x="397"/>
        <item x="496"/>
        <item x="505"/>
        <item x="463"/>
        <item x="330"/>
        <item x="20"/>
        <item x="371"/>
        <item x="535"/>
        <item x="375"/>
        <item x="341"/>
        <item x="281"/>
        <item x="477"/>
        <item x="56"/>
        <item x="374"/>
        <item x="182"/>
        <item x="411"/>
        <item x="326"/>
        <item x="613"/>
        <item x="437"/>
        <item x="37"/>
        <item x="210"/>
        <item x="89"/>
        <item x="329"/>
        <item x="224"/>
        <item x="99"/>
        <item x="373"/>
        <item x="618"/>
        <item x="143"/>
        <item x="594"/>
        <item x="587"/>
        <item x="63"/>
        <item x="73"/>
        <item x="147"/>
        <item x="307"/>
        <item x="452"/>
        <item x="621"/>
        <item x="22"/>
        <item x="84"/>
        <item x="267"/>
        <item x="567"/>
        <item x="35"/>
        <item x="18"/>
        <item x="610"/>
        <item x="401"/>
        <item x="425"/>
        <item x="583"/>
        <item x="343"/>
        <item x="155"/>
        <item x="396"/>
        <item x="236"/>
        <item x="365"/>
        <item x="426"/>
        <item x="514"/>
        <item x="327"/>
        <item x="207"/>
        <item x="600"/>
        <item x="3"/>
        <item x="350"/>
        <item x="446"/>
        <item x="19"/>
        <item x="356"/>
        <item x="518"/>
        <item x="451"/>
        <item x="398"/>
        <item x="602"/>
        <item x="530"/>
        <item x="585"/>
        <item x="117"/>
        <item x="471"/>
        <item x="364"/>
        <item x="609"/>
        <item x="547"/>
        <item x="322"/>
        <item x="544"/>
        <item x="499"/>
        <item x="105"/>
        <item x="68"/>
        <item x="348"/>
        <item x="531"/>
        <item x="200"/>
        <item x="263"/>
        <item x="193"/>
        <item x="611"/>
        <item x="96"/>
        <item x="362"/>
        <item x="312"/>
        <item x="565"/>
        <item x="620"/>
        <item x="504"/>
        <item x="219"/>
        <item x="337"/>
        <item x="405"/>
        <item x="229"/>
        <item x="584"/>
        <item x="380"/>
        <item x="390"/>
        <item x="563"/>
        <item x="387"/>
        <item x="109"/>
        <item x="43"/>
        <item x="427"/>
        <item x="573"/>
        <item x="469"/>
        <item x="507"/>
        <item x="523"/>
        <item x="597"/>
        <item x="154"/>
        <item x="528"/>
        <item x="569"/>
        <item x="412"/>
        <item x="232"/>
        <item x="494"/>
        <item x="559"/>
        <item x="386"/>
        <item x="317"/>
        <item x="422"/>
        <item x="122"/>
        <item x="172"/>
        <item x="74"/>
        <item x="88"/>
        <item x="338"/>
        <item x="41"/>
        <item x="581"/>
        <item x="32"/>
        <item x="128"/>
        <item x="315"/>
        <item x="130"/>
        <item x="221"/>
        <item x="174"/>
        <item x="80"/>
        <item x="291"/>
        <item x="6"/>
        <item x="94"/>
        <item x="420"/>
        <item x="254"/>
        <item x="289"/>
        <item x="568"/>
        <item x="106"/>
        <item x="0"/>
        <item x="280"/>
        <item x="2"/>
        <item x="166"/>
        <item x="391"/>
        <item x="310"/>
        <item x="435"/>
        <item x="205"/>
        <item x="457"/>
        <item x="355"/>
        <item x="23"/>
        <item x="366"/>
        <item x="235"/>
        <item x="465"/>
        <item x="608"/>
        <item x="212"/>
        <item x="508"/>
        <item x="392"/>
        <item x="339"/>
        <item x="234"/>
        <item x="417"/>
        <item x="444"/>
        <item x="552"/>
        <item x="144"/>
        <item x="413"/>
        <item x="145"/>
        <item x="607"/>
        <item x="318"/>
        <item x="282"/>
        <item x="259"/>
        <item x="612"/>
        <item x="243"/>
        <item x="491"/>
        <item x="31"/>
        <item x="268"/>
        <item x="52"/>
        <item x="256"/>
        <item x="54"/>
        <item x="299"/>
        <item x="278"/>
        <item x="599"/>
        <item x="548"/>
        <item x="65"/>
        <item x="395"/>
        <item x="336"/>
        <item x="199"/>
        <item x="454"/>
        <item x="561"/>
        <item x="304"/>
        <item x="266"/>
        <item x="165"/>
        <item x="407"/>
        <item x="604"/>
        <item x="484"/>
        <item x="72"/>
        <item x="306"/>
        <item x="251"/>
        <item x="378"/>
        <item x="160"/>
        <item x="455"/>
        <item x="62"/>
        <item x="141"/>
        <item x="331"/>
        <item x="91"/>
        <item x="246"/>
        <item x="303"/>
        <item x="342"/>
        <item x="591"/>
        <item x="82"/>
        <item x="274"/>
        <item x="7"/>
        <item x="524"/>
        <item x="245"/>
        <item x="131"/>
        <item x="529"/>
        <item x="545"/>
        <item x="264"/>
        <item x="473"/>
        <item x="59"/>
        <item x="190"/>
        <item x="360"/>
        <item x="178"/>
        <item x="558"/>
        <item x="208"/>
        <item x="277"/>
        <item x="162"/>
        <item x="522"/>
        <item x="75"/>
        <item x="76"/>
        <item x="113"/>
        <item x="90"/>
        <item x="432"/>
        <item x="383"/>
        <item x="171"/>
        <item x="60"/>
        <item x="201"/>
        <item x="167"/>
        <item x="223"/>
        <item x="520"/>
        <item x="127"/>
        <item x="443"/>
        <item x="614"/>
        <item x="474"/>
        <item x="321"/>
        <item x="14"/>
        <item x="578"/>
        <item x="48"/>
        <item x="140"/>
        <item x="194"/>
        <item x="406"/>
        <item x="358"/>
        <item x="478"/>
        <item x="434"/>
        <item x="379"/>
        <item x="470"/>
        <item x="287"/>
        <item x="248"/>
        <item x="368"/>
        <item x="605"/>
        <item x="77"/>
        <item x="344"/>
        <item x="481"/>
        <item x="347"/>
        <item x="222"/>
        <item x="537"/>
        <item x="188"/>
        <item x="26"/>
        <item x="460"/>
        <item x="242"/>
        <item x="582"/>
        <item x="313"/>
        <item x="33"/>
        <item x="551"/>
        <item x="176"/>
        <item x="619"/>
        <item x="323"/>
        <item x="153"/>
        <item x="550"/>
        <item x="403"/>
        <item x="314"/>
        <item x="136"/>
        <item x="389"/>
        <item x="461"/>
        <item x="513"/>
        <item x="363"/>
        <item x="433"/>
        <item x="488"/>
        <item x="225"/>
        <item x="175"/>
        <item x="170"/>
        <item x="206"/>
        <item x="385"/>
        <item x="231"/>
        <item x="137"/>
        <item x="345"/>
        <item x="493"/>
        <item x="376"/>
        <item x="125"/>
        <item x="169"/>
        <item x="590"/>
        <item x="21"/>
        <item x="151"/>
        <item x="300"/>
        <item x="439"/>
        <item x="97"/>
        <item x="180"/>
        <item x="533"/>
        <item x="335"/>
        <item x="102"/>
        <item x="622"/>
        <item x="104"/>
        <item x="606"/>
        <item x="45"/>
        <item x="148"/>
        <item x="93"/>
        <item x="302"/>
        <item x="42"/>
        <item x="450"/>
        <item x="179"/>
        <item x="502"/>
        <item x="164"/>
        <item x="527"/>
        <item x="67"/>
        <item x="5"/>
        <item x="340"/>
        <item x="372"/>
        <item x="81"/>
        <item x="168"/>
        <item x="301"/>
        <item x="10"/>
        <item x="575"/>
        <item x="416"/>
        <item x="483"/>
        <item x="571"/>
        <item x="40"/>
        <item x="311"/>
        <item x="197"/>
        <item x="516"/>
        <item x="549"/>
        <item x="103"/>
        <item x="247"/>
        <item x="132"/>
        <item x="467"/>
        <item x="399"/>
        <item x="539"/>
        <item x="438"/>
        <item x="215"/>
        <item x="592"/>
        <item x="283"/>
        <item x="440"/>
        <item x="616"/>
        <item x="123"/>
        <item x="497"/>
        <item x="308"/>
        <item x="382"/>
        <item x="393"/>
        <item x="319"/>
        <item x="119"/>
        <item x="369"/>
        <item x="601"/>
        <item x="138"/>
        <item x="519"/>
        <item x="181"/>
        <item x="468"/>
        <item x="449"/>
        <item x="8"/>
        <item x="431"/>
        <item x="216"/>
        <item x="316"/>
        <item x="185"/>
        <item x="46"/>
        <item x="272"/>
        <item x="27"/>
        <item x="120"/>
        <item x="11"/>
        <item x="370"/>
        <item x="50"/>
        <item x="38"/>
        <item x="459"/>
        <item x="30"/>
        <item x="64"/>
        <item x="101"/>
        <item x="352"/>
        <item x="526"/>
        <item x="86"/>
        <item x="462"/>
        <item x="28"/>
        <item x="346"/>
        <item x="521"/>
        <item x="92"/>
        <item x="196"/>
        <item x="480"/>
        <item x="55"/>
        <item x="121"/>
        <item x="71"/>
        <item x="49"/>
        <item x="540"/>
        <item x="118"/>
        <item x="13"/>
        <item x="489"/>
        <item x="288"/>
        <item x="9"/>
        <item x="603"/>
        <item x="402"/>
        <item x="198"/>
        <item x="252"/>
        <item x="258"/>
        <item x="24"/>
        <item x="34"/>
        <item x="116"/>
        <item x="334"/>
        <item x="100"/>
        <item x="187"/>
        <item x="61"/>
        <item x="415"/>
        <item x="51"/>
        <item x="184"/>
        <item x="421"/>
        <item x="295"/>
        <item x="500"/>
        <item x="4"/>
        <item x="296"/>
        <item x="536"/>
        <item x="17"/>
        <item x="255"/>
        <item x="445"/>
        <item t="default"/>
      </items>
    </pivotField>
    <pivotField showAll="0"/>
    <pivotField showAll="0"/>
    <pivotField showAll="0"/>
    <pivotField showAll="0">
      <items count="14">
        <item x="4"/>
        <item x="10"/>
        <item x="2"/>
        <item x="9"/>
        <item x="7"/>
        <item x="1"/>
        <item x="0"/>
        <item x="3"/>
        <item x="12"/>
        <item x="8"/>
        <item x="5"/>
        <item x="1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5" showAll="0"/>
    <pivotField numFmtI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>
      <items count="13">
        <item x="2"/>
        <item x="8"/>
        <item x="10"/>
        <item x="3"/>
        <item x="6"/>
        <item x="1"/>
        <item x="11"/>
        <item x="5"/>
        <item x="9"/>
        <item x="4"/>
        <item x="0"/>
        <item x="7"/>
        <item t="default"/>
      </items>
    </pivotField>
    <pivotField showAll="0">
      <items count="8">
        <item x="1"/>
        <item x="6"/>
        <item x="4"/>
        <item x="5"/>
        <item x="0"/>
        <item x="3"/>
        <item x="2"/>
        <item t="default"/>
      </items>
    </pivotField>
    <pivotField showAll="0" defaultSubtotal="0"/>
    <pivotField showAll="0" defaultSubtotal="0"/>
    <pivotField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Member ID" fld="1" subtotal="count" baseField="0" baseItem="0" numFmtId="3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9F182A-B616-4DAA-8E51-D7C81469C76C}" name="Resumen Client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B4" firstHeaderRow="1" firstDataRow="1" firstDataCol="0"/>
  <pivotFields count="41"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624">
        <item x="447"/>
        <item x="47"/>
        <item x="78"/>
        <item x="159"/>
        <item x="44"/>
        <item x="367"/>
        <item x="202"/>
        <item x="1"/>
        <item x="394"/>
        <item x="538"/>
        <item x="275"/>
        <item x="349"/>
        <item x="25"/>
        <item x="615"/>
        <item x="557"/>
        <item x="292"/>
        <item x="36"/>
        <item x="577"/>
        <item x="70"/>
        <item x="479"/>
        <item x="464"/>
        <item x="359"/>
        <item x="228"/>
        <item x="177"/>
        <item x="305"/>
        <item x="542"/>
        <item x="157"/>
        <item x="186"/>
        <item x="12"/>
        <item x="617"/>
        <item x="108"/>
        <item x="226"/>
        <item x="298"/>
        <item x="572"/>
        <item x="66"/>
        <item x="279"/>
        <item x="328"/>
        <item x="173"/>
        <item x="361"/>
        <item x="400"/>
        <item x="532"/>
        <item x="240"/>
        <item x="204"/>
        <item x="239"/>
        <item x="114"/>
        <item x="595"/>
        <item x="15"/>
        <item x="525"/>
        <item x="560"/>
        <item x="436"/>
        <item x="408"/>
        <item x="150"/>
        <item x="57"/>
        <item x="286"/>
        <item x="39"/>
        <item x="265"/>
        <item x="220"/>
        <item x="269"/>
        <item x="290"/>
        <item x="161"/>
        <item x="574"/>
        <item x="217"/>
        <item x="515"/>
        <item x="357"/>
        <item x="456"/>
        <item x="203"/>
        <item x="381"/>
        <item x="458"/>
        <item x="237"/>
        <item x="273"/>
        <item x="377"/>
        <item x="98"/>
        <item x="325"/>
        <item x="69"/>
        <item x="129"/>
        <item x="333"/>
        <item x="29"/>
        <item x="284"/>
        <item x="191"/>
        <item x="492"/>
        <item x="293"/>
        <item x="418"/>
        <item x="388"/>
        <item x="135"/>
        <item x="495"/>
        <item x="564"/>
        <item x="156"/>
        <item x="423"/>
        <item x="589"/>
        <item x="270"/>
        <item x="238"/>
        <item x="213"/>
        <item x="107"/>
        <item x="297"/>
        <item x="183"/>
        <item x="419"/>
        <item x="428"/>
        <item x="294"/>
        <item x="588"/>
        <item x="214"/>
        <item x="441"/>
        <item x="249"/>
        <item x="512"/>
        <item x="115"/>
        <item x="250"/>
        <item x="126"/>
        <item x="448"/>
        <item x="83"/>
        <item x="320"/>
        <item x="271"/>
        <item x="195"/>
        <item x="110"/>
        <item x="555"/>
        <item x="556"/>
        <item x="211"/>
        <item x="209"/>
        <item x="562"/>
        <item x="534"/>
        <item x="511"/>
        <item x="53"/>
        <item x="409"/>
        <item x="134"/>
        <item x="580"/>
        <item x="475"/>
        <item x="487"/>
        <item x="486"/>
        <item x="351"/>
        <item x="276"/>
        <item x="257"/>
        <item x="466"/>
        <item x="152"/>
        <item x="576"/>
        <item x="570"/>
        <item x="476"/>
        <item x="111"/>
        <item x="596"/>
        <item x="139"/>
        <item x="260"/>
        <item x="579"/>
        <item x="404"/>
        <item x="85"/>
        <item x="509"/>
        <item x="227"/>
        <item x="517"/>
        <item x="261"/>
        <item x="332"/>
        <item x="233"/>
        <item x="429"/>
        <item x="424"/>
        <item x="553"/>
        <item x="146"/>
        <item x="241"/>
        <item x="510"/>
        <item x="95"/>
        <item x="285"/>
        <item x="506"/>
        <item x="472"/>
        <item x="230"/>
        <item x="482"/>
        <item x="79"/>
        <item x="430"/>
        <item x="253"/>
        <item x="498"/>
        <item x="87"/>
        <item x="541"/>
        <item x="16"/>
        <item x="586"/>
        <item x="309"/>
        <item x="414"/>
        <item x="501"/>
        <item x="58"/>
        <item x="353"/>
        <item x="112"/>
        <item x="244"/>
        <item x="163"/>
        <item x="503"/>
        <item x="546"/>
        <item x="453"/>
        <item x="442"/>
        <item x="598"/>
        <item x="410"/>
        <item x="262"/>
        <item x="158"/>
        <item x="593"/>
        <item x="124"/>
        <item x="384"/>
        <item x="354"/>
        <item x="554"/>
        <item x="490"/>
        <item x="485"/>
        <item x="566"/>
        <item x="324"/>
        <item x="142"/>
        <item x="149"/>
        <item x="192"/>
        <item x="218"/>
        <item x="189"/>
        <item x="543"/>
        <item x="133"/>
        <item x="397"/>
        <item x="496"/>
        <item x="505"/>
        <item x="463"/>
        <item x="330"/>
        <item x="20"/>
        <item x="371"/>
        <item x="535"/>
        <item x="375"/>
        <item x="341"/>
        <item x="281"/>
        <item x="477"/>
        <item x="56"/>
        <item x="374"/>
        <item x="182"/>
        <item x="411"/>
        <item x="326"/>
        <item x="613"/>
        <item x="437"/>
        <item x="37"/>
        <item x="210"/>
        <item x="89"/>
        <item x="329"/>
        <item x="224"/>
        <item x="99"/>
        <item x="373"/>
        <item x="618"/>
        <item x="143"/>
        <item x="594"/>
        <item x="587"/>
        <item x="63"/>
        <item x="73"/>
        <item x="147"/>
        <item x="307"/>
        <item x="452"/>
        <item x="621"/>
        <item x="22"/>
        <item x="84"/>
        <item x="267"/>
        <item x="567"/>
        <item x="35"/>
        <item x="18"/>
        <item x="610"/>
        <item x="401"/>
        <item x="425"/>
        <item x="583"/>
        <item x="343"/>
        <item x="155"/>
        <item x="396"/>
        <item x="236"/>
        <item x="365"/>
        <item x="426"/>
        <item x="514"/>
        <item x="327"/>
        <item x="207"/>
        <item x="600"/>
        <item x="3"/>
        <item x="350"/>
        <item x="446"/>
        <item x="19"/>
        <item x="356"/>
        <item x="518"/>
        <item x="451"/>
        <item x="398"/>
        <item x="602"/>
        <item x="530"/>
        <item x="585"/>
        <item x="117"/>
        <item x="471"/>
        <item x="364"/>
        <item x="609"/>
        <item x="547"/>
        <item x="322"/>
        <item x="544"/>
        <item x="499"/>
        <item x="105"/>
        <item x="68"/>
        <item x="348"/>
        <item x="531"/>
        <item x="200"/>
        <item x="263"/>
        <item x="193"/>
        <item x="611"/>
        <item x="96"/>
        <item x="362"/>
        <item x="312"/>
        <item x="565"/>
        <item x="620"/>
        <item x="504"/>
        <item x="219"/>
        <item x="337"/>
        <item x="405"/>
        <item x="229"/>
        <item x="584"/>
        <item x="380"/>
        <item x="390"/>
        <item x="563"/>
        <item x="387"/>
        <item x="109"/>
        <item x="43"/>
        <item x="427"/>
        <item x="573"/>
        <item x="469"/>
        <item x="507"/>
        <item x="523"/>
        <item x="597"/>
        <item x="154"/>
        <item x="528"/>
        <item x="569"/>
        <item x="412"/>
        <item x="232"/>
        <item x="494"/>
        <item x="559"/>
        <item x="386"/>
        <item x="317"/>
        <item x="422"/>
        <item x="122"/>
        <item x="172"/>
        <item x="74"/>
        <item x="88"/>
        <item x="338"/>
        <item x="41"/>
        <item x="581"/>
        <item x="32"/>
        <item x="128"/>
        <item x="315"/>
        <item x="130"/>
        <item x="221"/>
        <item x="174"/>
        <item x="80"/>
        <item x="291"/>
        <item x="6"/>
        <item x="94"/>
        <item x="420"/>
        <item x="254"/>
        <item x="289"/>
        <item x="568"/>
        <item x="106"/>
        <item x="0"/>
        <item x="280"/>
        <item x="2"/>
        <item x="166"/>
        <item x="391"/>
        <item x="310"/>
        <item x="435"/>
        <item x="205"/>
        <item x="457"/>
        <item x="355"/>
        <item x="23"/>
        <item x="366"/>
        <item x="235"/>
        <item x="465"/>
        <item x="608"/>
        <item x="212"/>
        <item x="508"/>
        <item x="392"/>
        <item x="339"/>
        <item x="234"/>
        <item x="417"/>
        <item x="444"/>
        <item x="552"/>
        <item x="144"/>
        <item x="413"/>
        <item x="145"/>
        <item x="607"/>
        <item x="318"/>
        <item x="282"/>
        <item x="259"/>
        <item x="612"/>
        <item x="243"/>
        <item x="491"/>
        <item x="31"/>
        <item x="268"/>
        <item x="52"/>
        <item x="256"/>
        <item x="54"/>
        <item x="299"/>
        <item x="278"/>
        <item x="599"/>
        <item x="548"/>
        <item x="65"/>
        <item x="395"/>
        <item x="336"/>
        <item x="199"/>
        <item x="454"/>
        <item x="561"/>
        <item x="304"/>
        <item x="266"/>
        <item x="165"/>
        <item x="407"/>
        <item x="604"/>
        <item x="484"/>
        <item x="72"/>
        <item x="306"/>
        <item x="251"/>
        <item x="378"/>
        <item x="160"/>
        <item x="455"/>
        <item x="62"/>
        <item x="141"/>
        <item x="331"/>
        <item x="91"/>
        <item x="246"/>
        <item x="303"/>
        <item x="342"/>
        <item x="591"/>
        <item x="82"/>
        <item x="274"/>
        <item x="7"/>
        <item x="524"/>
        <item x="245"/>
        <item x="131"/>
        <item x="529"/>
        <item x="545"/>
        <item x="264"/>
        <item x="473"/>
        <item x="59"/>
        <item x="190"/>
        <item x="360"/>
        <item x="178"/>
        <item x="558"/>
        <item x="208"/>
        <item x="277"/>
        <item x="162"/>
        <item x="522"/>
        <item x="75"/>
        <item x="76"/>
        <item x="113"/>
        <item x="90"/>
        <item x="432"/>
        <item x="383"/>
        <item x="171"/>
        <item x="60"/>
        <item x="201"/>
        <item x="167"/>
        <item x="223"/>
        <item x="520"/>
        <item x="127"/>
        <item x="443"/>
        <item x="614"/>
        <item x="474"/>
        <item x="321"/>
        <item x="14"/>
        <item x="578"/>
        <item x="48"/>
        <item x="140"/>
        <item x="194"/>
        <item x="406"/>
        <item x="358"/>
        <item x="478"/>
        <item x="434"/>
        <item x="379"/>
        <item x="470"/>
        <item x="287"/>
        <item x="248"/>
        <item x="368"/>
        <item x="605"/>
        <item x="77"/>
        <item x="344"/>
        <item x="481"/>
        <item x="347"/>
        <item x="222"/>
        <item x="537"/>
        <item x="188"/>
        <item x="26"/>
        <item x="460"/>
        <item x="242"/>
        <item x="582"/>
        <item x="313"/>
        <item x="33"/>
        <item x="551"/>
        <item x="176"/>
        <item x="619"/>
        <item x="323"/>
        <item x="153"/>
        <item x="550"/>
        <item x="403"/>
        <item x="314"/>
        <item x="136"/>
        <item x="389"/>
        <item x="461"/>
        <item x="513"/>
        <item x="363"/>
        <item x="433"/>
        <item x="488"/>
        <item x="225"/>
        <item x="175"/>
        <item x="170"/>
        <item x="206"/>
        <item x="385"/>
        <item x="231"/>
        <item x="137"/>
        <item x="345"/>
        <item x="493"/>
        <item x="376"/>
        <item x="125"/>
        <item x="169"/>
        <item x="590"/>
        <item x="21"/>
        <item x="151"/>
        <item x="300"/>
        <item x="439"/>
        <item x="97"/>
        <item x="180"/>
        <item x="533"/>
        <item x="335"/>
        <item x="102"/>
        <item x="622"/>
        <item x="104"/>
        <item x="606"/>
        <item x="45"/>
        <item x="148"/>
        <item x="93"/>
        <item x="302"/>
        <item x="42"/>
        <item x="450"/>
        <item x="179"/>
        <item x="502"/>
        <item x="164"/>
        <item x="527"/>
        <item x="67"/>
        <item x="5"/>
        <item x="340"/>
        <item x="372"/>
        <item x="81"/>
        <item x="168"/>
        <item x="301"/>
        <item x="10"/>
        <item x="575"/>
        <item x="416"/>
        <item x="483"/>
        <item x="571"/>
        <item x="40"/>
        <item x="311"/>
        <item x="197"/>
        <item x="516"/>
        <item x="549"/>
        <item x="103"/>
        <item x="247"/>
        <item x="132"/>
        <item x="467"/>
        <item x="399"/>
        <item x="539"/>
        <item x="438"/>
        <item x="215"/>
        <item x="592"/>
        <item x="283"/>
        <item x="440"/>
        <item x="616"/>
        <item x="123"/>
        <item x="497"/>
        <item x="308"/>
        <item x="382"/>
        <item x="393"/>
        <item x="319"/>
        <item x="119"/>
        <item x="369"/>
        <item x="601"/>
        <item x="138"/>
        <item x="519"/>
        <item x="181"/>
        <item x="468"/>
        <item x="449"/>
        <item x="8"/>
        <item x="431"/>
        <item x="216"/>
        <item x="316"/>
        <item x="185"/>
        <item x="46"/>
        <item x="272"/>
        <item x="27"/>
        <item x="120"/>
        <item x="11"/>
        <item x="370"/>
        <item x="50"/>
        <item x="38"/>
        <item x="459"/>
        <item x="30"/>
        <item x="64"/>
        <item x="101"/>
        <item x="352"/>
        <item x="526"/>
        <item x="86"/>
        <item x="462"/>
        <item x="28"/>
        <item x="346"/>
        <item x="521"/>
        <item x="92"/>
        <item x="196"/>
        <item x="480"/>
        <item x="55"/>
        <item x="121"/>
        <item x="71"/>
        <item x="49"/>
        <item x="540"/>
        <item x="118"/>
        <item x="13"/>
        <item x="489"/>
        <item x="288"/>
        <item x="9"/>
        <item x="603"/>
        <item x="402"/>
        <item x="198"/>
        <item x="252"/>
        <item x="258"/>
        <item x="24"/>
        <item x="34"/>
        <item x="116"/>
        <item x="334"/>
        <item x="100"/>
        <item x="187"/>
        <item x="61"/>
        <item x="415"/>
        <item x="51"/>
        <item x="184"/>
        <item x="421"/>
        <item x="295"/>
        <item x="500"/>
        <item x="4"/>
        <item x="296"/>
        <item x="536"/>
        <item x="17"/>
        <item x="255"/>
        <item x="4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5" showAll="0"/>
    <pivotField numFmtId="1" showAll="0"/>
    <pivotField numFmtI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Items count="1">
    <i/>
  </rowItems>
  <colItems count="1">
    <i/>
  </colItems>
  <dataFields count="1">
    <dataField name="Clientes" fld="1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AB999-4511-41C7-A4D6-A6235392F336}" name="TablaDinámica2" cacheId="1" dataOnRows="1" applyNumberFormats="0" applyBorderFormats="0" applyFontFormats="0" applyPatternFormats="0" applyAlignmentFormats="0" applyWidthHeightFormats="1" dataCaption="Edad: valores" updatedVersion="8" minRefreshableVersion="3" useAutoFormatting="1" itemPrintTitles="1" createdVersion="8" indent="0" outline="1" outlineData="1" multipleFieldFilters="0">
  <location ref="B3:C8" firstHeaderRow="1" firstDataRow="1" firstDataCol="1"/>
  <pivotFields count="1">
    <pivotField dataField="1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name="Promedio de Edad Años" fld="0" subtotal="average" baseField="0" baseItem="0" numFmtId="4"/>
    <dataField name="Mín. de Edad Años" fld="0" subtotal="min" baseField="0" baseItem="1" numFmtId="4"/>
    <dataField name="Máx. de Edad Años" fld="0" subtotal="max" baseField="0" baseItem="1" numFmtId="4"/>
    <dataField name="Desvest de Edad Años" fld="0" subtotal="stdDev" baseField="0" baseItem="0" numFmtId="4"/>
    <dataField name="Var de Edad Años" fld="0" subtotal="var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86C7B-4E0F-4200-BA76-26F3946DE812}" name="xEdadxSex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Edad">
  <location ref="E27:F74" firstHeaderRow="1" firstDataRow="1" firstDataCol="1"/>
  <pivotFields count="41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624">
        <item x="447"/>
        <item x="47"/>
        <item x="78"/>
        <item x="159"/>
        <item x="44"/>
        <item x="367"/>
        <item x="202"/>
        <item x="1"/>
        <item x="394"/>
        <item x="538"/>
        <item x="275"/>
        <item x="349"/>
        <item x="25"/>
        <item x="615"/>
        <item x="557"/>
        <item x="292"/>
        <item x="36"/>
        <item x="577"/>
        <item x="70"/>
        <item x="479"/>
        <item x="464"/>
        <item x="359"/>
        <item x="228"/>
        <item x="177"/>
        <item x="305"/>
        <item x="542"/>
        <item x="157"/>
        <item x="186"/>
        <item x="12"/>
        <item x="617"/>
        <item x="108"/>
        <item x="226"/>
        <item x="298"/>
        <item x="572"/>
        <item x="66"/>
        <item x="279"/>
        <item x="328"/>
        <item x="173"/>
        <item x="361"/>
        <item x="400"/>
        <item x="532"/>
        <item x="240"/>
        <item x="204"/>
        <item x="239"/>
        <item x="114"/>
        <item x="595"/>
        <item x="15"/>
        <item x="525"/>
        <item x="560"/>
        <item x="436"/>
        <item x="408"/>
        <item x="150"/>
        <item x="57"/>
        <item x="286"/>
        <item x="39"/>
        <item x="265"/>
        <item x="220"/>
        <item x="269"/>
        <item x="290"/>
        <item x="161"/>
        <item x="574"/>
        <item x="217"/>
        <item x="515"/>
        <item x="357"/>
        <item x="456"/>
        <item x="203"/>
        <item x="381"/>
        <item x="458"/>
        <item x="237"/>
        <item x="273"/>
        <item x="377"/>
        <item x="98"/>
        <item x="325"/>
        <item x="69"/>
        <item x="129"/>
        <item x="333"/>
        <item x="29"/>
        <item x="284"/>
        <item x="191"/>
        <item x="492"/>
        <item x="293"/>
        <item x="418"/>
        <item x="388"/>
        <item x="135"/>
        <item x="495"/>
        <item x="564"/>
        <item x="156"/>
        <item x="423"/>
        <item x="589"/>
        <item x="270"/>
        <item x="238"/>
        <item x="213"/>
        <item x="107"/>
        <item x="297"/>
        <item x="183"/>
        <item x="419"/>
        <item x="428"/>
        <item x="294"/>
        <item x="588"/>
        <item x="214"/>
        <item x="441"/>
        <item x="249"/>
        <item x="512"/>
        <item x="115"/>
        <item x="250"/>
        <item x="126"/>
        <item x="448"/>
        <item x="83"/>
        <item x="320"/>
        <item x="271"/>
        <item x="195"/>
        <item x="110"/>
        <item x="555"/>
        <item x="556"/>
        <item x="211"/>
        <item x="209"/>
        <item x="562"/>
        <item x="534"/>
        <item x="511"/>
        <item x="53"/>
        <item x="409"/>
        <item x="134"/>
        <item x="580"/>
        <item x="475"/>
        <item x="487"/>
        <item x="486"/>
        <item x="351"/>
        <item x="276"/>
        <item x="257"/>
        <item x="466"/>
        <item x="152"/>
        <item x="576"/>
        <item x="570"/>
        <item x="476"/>
        <item x="111"/>
        <item x="596"/>
        <item x="139"/>
        <item x="260"/>
        <item x="579"/>
        <item x="404"/>
        <item x="85"/>
        <item x="509"/>
        <item x="227"/>
        <item x="517"/>
        <item x="261"/>
        <item x="332"/>
        <item x="233"/>
        <item x="429"/>
        <item x="424"/>
        <item x="553"/>
        <item x="146"/>
        <item x="241"/>
        <item x="510"/>
        <item x="95"/>
        <item x="285"/>
        <item x="506"/>
        <item x="472"/>
        <item x="230"/>
        <item x="482"/>
        <item x="79"/>
        <item x="430"/>
        <item x="253"/>
        <item x="498"/>
        <item x="87"/>
        <item x="541"/>
        <item x="16"/>
        <item x="586"/>
        <item x="309"/>
        <item x="414"/>
        <item x="501"/>
        <item x="58"/>
        <item x="353"/>
        <item x="112"/>
        <item x="244"/>
        <item x="163"/>
        <item x="503"/>
        <item x="546"/>
        <item x="453"/>
        <item x="442"/>
        <item x="598"/>
        <item x="410"/>
        <item x="262"/>
        <item x="158"/>
        <item x="593"/>
        <item x="124"/>
        <item x="384"/>
        <item x="354"/>
        <item x="554"/>
        <item x="490"/>
        <item x="485"/>
        <item x="566"/>
        <item x="324"/>
        <item x="142"/>
        <item x="149"/>
        <item x="192"/>
        <item x="218"/>
        <item x="189"/>
        <item x="543"/>
        <item x="133"/>
        <item x="397"/>
        <item x="496"/>
        <item x="505"/>
        <item x="463"/>
        <item x="330"/>
        <item x="20"/>
        <item x="371"/>
        <item x="535"/>
        <item x="375"/>
        <item x="341"/>
        <item x="281"/>
        <item x="477"/>
        <item x="56"/>
        <item x="374"/>
        <item x="182"/>
        <item x="411"/>
        <item x="326"/>
        <item x="613"/>
        <item x="437"/>
        <item x="37"/>
        <item x="210"/>
        <item x="89"/>
        <item x="329"/>
        <item x="224"/>
        <item x="99"/>
        <item x="373"/>
        <item x="618"/>
        <item x="143"/>
        <item x="594"/>
        <item x="587"/>
        <item x="63"/>
        <item x="73"/>
        <item x="147"/>
        <item x="307"/>
        <item x="452"/>
        <item x="621"/>
        <item x="22"/>
        <item x="84"/>
        <item x="267"/>
        <item x="567"/>
        <item x="35"/>
        <item x="18"/>
        <item x="610"/>
        <item x="401"/>
        <item x="425"/>
        <item x="583"/>
        <item x="343"/>
        <item x="155"/>
        <item x="396"/>
        <item x="236"/>
        <item x="365"/>
        <item x="426"/>
        <item x="514"/>
        <item x="327"/>
        <item x="207"/>
        <item x="600"/>
        <item x="3"/>
        <item x="350"/>
        <item x="446"/>
        <item x="19"/>
        <item x="356"/>
        <item x="518"/>
        <item x="451"/>
        <item x="398"/>
        <item x="602"/>
        <item x="530"/>
        <item x="585"/>
        <item x="117"/>
        <item x="471"/>
        <item x="364"/>
        <item x="609"/>
        <item x="547"/>
        <item x="322"/>
        <item x="544"/>
        <item x="499"/>
        <item x="105"/>
        <item x="68"/>
        <item x="348"/>
        <item x="531"/>
        <item x="200"/>
        <item x="263"/>
        <item x="193"/>
        <item x="611"/>
        <item x="96"/>
        <item x="362"/>
        <item x="312"/>
        <item x="565"/>
        <item x="620"/>
        <item x="504"/>
        <item x="219"/>
        <item x="337"/>
        <item x="405"/>
        <item x="229"/>
        <item x="584"/>
        <item x="380"/>
        <item x="390"/>
        <item x="563"/>
        <item x="387"/>
        <item x="109"/>
        <item x="43"/>
        <item x="427"/>
        <item x="573"/>
        <item x="469"/>
        <item x="507"/>
        <item x="523"/>
        <item x="597"/>
        <item x="154"/>
        <item x="528"/>
        <item x="569"/>
        <item x="412"/>
        <item x="232"/>
        <item x="494"/>
        <item x="559"/>
        <item x="386"/>
        <item x="317"/>
        <item x="422"/>
        <item x="122"/>
        <item x="172"/>
        <item x="74"/>
        <item x="88"/>
        <item x="338"/>
        <item x="41"/>
        <item x="581"/>
        <item x="32"/>
        <item x="128"/>
        <item x="315"/>
        <item x="130"/>
        <item x="221"/>
        <item x="174"/>
        <item x="80"/>
        <item x="291"/>
        <item x="6"/>
        <item x="94"/>
        <item x="420"/>
        <item x="254"/>
        <item x="289"/>
        <item x="568"/>
        <item x="106"/>
        <item x="0"/>
        <item x="280"/>
        <item x="2"/>
        <item x="166"/>
        <item x="391"/>
        <item x="310"/>
        <item x="435"/>
        <item x="205"/>
        <item x="457"/>
        <item x="355"/>
        <item x="23"/>
        <item x="366"/>
        <item x="235"/>
        <item x="465"/>
        <item x="608"/>
        <item x="212"/>
        <item x="508"/>
        <item x="392"/>
        <item x="339"/>
        <item x="234"/>
        <item x="417"/>
        <item x="444"/>
        <item x="552"/>
        <item x="144"/>
        <item x="413"/>
        <item x="145"/>
        <item x="607"/>
        <item x="318"/>
        <item x="282"/>
        <item x="259"/>
        <item x="612"/>
        <item x="243"/>
        <item x="491"/>
        <item x="31"/>
        <item x="268"/>
        <item x="52"/>
        <item x="256"/>
        <item x="54"/>
        <item x="299"/>
        <item x="278"/>
        <item x="599"/>
        <item x="548"/>
        <item x="65"/>
        <item x="395"/>
        <item x="336"/>
        <item x="199"/>
        <item x="454"/>
        <item x="561"/>
        <item x="304"/>
        <item x="266"/>
        <item x="165"/>
        <item x="407"/>
        <item x="604"/>
        <item x="484"/>
        <item x="72"/>
        <item x="306"/>
        <item x="251"/>
        <item x="378"/>
        <item x="160"/>
        <item x="455"/>
        <item x="62"/>
        <item x="141"/>
        <item x="331"/>
        <item x="91"/>
        <item x="246"/>
        <item x="303"/>
        <item x="342"/>
        <item x="591"/>
        <item x="82"/>
        <item x="274"/>
        <item x="7"/>
        <item x="524"/>
        <item x="245"/>
        <item x="131"/>
        <item x="529"/>
        <item x="545"/>
        <item x="264"/>
        <item x="473"/>
        <item x="59"/>
        <item x="190"/>
        <item x="360"/>
        <item x="178"/>
        <item x="558"/>
        <item x="208"/>
        <item x="277"/>
        <item x="162"/>
        <item x="522"/>
        <item x="75"/>
        <item x="76"/>
        <item x="113"/>
        <item x="90"/>
        <item x="432"/>
        <item x="383"/>
        <item x="171"/>
        <item x="60"/>
        <item x="201"/>
        <item x="167"/>
        <item x="223"/>
        <item x="520"/>
        <item x="127"/>
        <item x="443"/>
        <item x="614"/>
        <item x="474"/>
        <item x="321"/>
        <item x="14"/>
        <item x="578"/>
        <item x="48"/>
        <item x="140"/>
        <item x="194"/>
        <item x="406"/>
        <item x="358"/>
        <item x="478"/>
        <item x="434"/>
        <item x="379"/>
        <item x="470"/>
        <item x="287"/>
        <item x="248"/>
        <item x="368"/>
        <item x="605"/>
        <item x="77"/>
        <item x="344"/>
        <item x="481"/>
        <item x="347"/>
        <item x="222"/>
        <item x="537"/>
        <item x="188"/>
        <item x="26"/>
        <item x="460"/>
        <item x="242"/>
        <item x="582"/>
        <item x="313"/>
        <item x="33"/>
        <item x="551"/>
        <item x="176"/>
        <item x="619"/>
        <item x="323"/>
        <item x="153"/>
        <item x="550"/>
        <item x="403"/>
        <item x="314"/>
        <item x="136"/>
        <item x="389"/>
        <item x="461"/>
        <item x="513"/>
        <item x="363"/>
        <item x="433"/>
        <item x="488"/>
        <item x="225"/>
        <item x="175"/>
        <item x="170"/>
        <item x="206"/>
        <item x="385"/>
        <item x="231"/>
        <item x="137"/>
        <item x="345"/>
        <item x="493"/>
        <item x="376"/>
        <item x="125"/>
        <item x="169"/>
        <item x="590"/>
        <item x="21"/>
        <item x="151"/>
        <item x="300"/>
        <item x="439"/>
        <item x="97"/>
        <item x="180"/>
        <item x="533"/>
        <item x="335"/>
        <item x="102"/>
        <item x="622"/>
        <item x="104"/>
        <item x="606"/>
        <item x="45"/>
        <item x="148"/>
        <item x="93"/>
        <item x="302"/>
        <item x="42"/>
        <item x="450"/>
        <item x="179"/>
        <item x="502"/>
        <item x="164"/>
        <item x="527"/>
        <item x="67"/>
        <item x="5"/>
        <item x="340"/>
        <item x="372"/>
        <item x="81"/>
        <item x="168"/>
        <item x="301"/>
        <item x="10"/>
        <item x="575"/>
        <item x="416"/>
        <item x="483"/>
        <item x="571"/>
        <item x="40"/>
        <item x="311"/>
        <item x="197"/>
        <item x="516"/>
        <item x="549"/>
        <item x="103"/>
        <item x="247"/>
        <item x="132"/>
        <item x="467"/>
        <item x="399"/>
        <item x="539"/>
        <item x="438"/>
        <item x="215"/>
        <item x="592"/>
        <item x="283"/>
        <item x="440"/>
        <item x="616"/>
        <item x="123"/>
        <item x="497"/>
        <item x="308"/>
        <item x="382"/>
        <item x="393"/>
        <item x="319"/>
        <item x="119"/>
        <item x="369"/>
        <item x="601"/>
        <item x="138"/>
        <item x="519"/>
        <item x="181"/>
        <item x="468"/>
        <item x="449"/>
        <item x="8"/>
        <item x="431"/>
        <item x="216"/>
        <item x="316"/>
        <item x="185"/>
        <item x="46"/>
        <item x="272"/>
        <item x="27"/>
        <item x="120"/>
        <item x="11"/>
        <item x="370"/>
        <item x="50"/>
        <item x="38"/>
        <item x="459"/>
        <item x="30"/>
        <item x="64"/>
        <item x="101"/>
        <item x="352"/>
        <item x="526"/>
        <item x="86"/>
        <item x="462"/>
        <item x="28"/>
        <item x="346"/>
        <item x="521"/>
        <item x="92"/>
        <item x="196"/>
        <item x="480"/>
        <item x="55"/>
        <item x="121"/>
        <item x="71"/>
        <item x="49"/>
        <item x="540"/>
        <item x="118"/>
        <item x="13"/>
        <item x="489"/>
        <item x="288"/>
        <item x="9"/>
        <item x="603"/>
        <item x="402"/>
        <item x="198"/>
        <item x="252"/>
        <item x="258"/>
        <item x="24"/>
        <item x="34"/>
        <item x="116"/>
        <item x="334"/>
        <item x="100"/>
        <item x="187"/>
        <item x="61"/>
        <item x="415"/>
        <item x="51"/>
        <item x="184"/>
        <item x="421"/>
        <item x="295"/>
        <item x="500"/>
        <item x="4"/>
        <item x="296"/>
        <item x="536"/>
        <item x="17"/>
        <item x="255"/>
        <item x="445"/>
        <item t="default"/>
      </items>
    </pivotField>
    <pivotField showAll="0"/>
    <pivotField showAll="0"/>
    <pivotField showAll="0"/>
    <pivotField showAll="0">
      <items count="14">
        <item x="4"/>
        <item x="10"/>
        <item x="2"/>
        <item x="9"/>
        <item x="7"/>
        <item x="1"/>
        <item x="0"/>
        <item x="3"/>
        <item x="12"/>
        <item x="8"/>
        <item x="5"/>
        <item x="1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5" showAll="0"/>
    <pivotField axis="axisRow" numFmtI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>
      <items count="13">
        <item x="2"/>
        <item x="8"/>
        <item x="10"/>
        <item x="3"/>
        <item x="6"/>
        <item x="1"/>
        <item x="11"/>
        <item x="5"/>
        <item x="9"/>
        <item x="4"/>
        <item x="0"/>
        <item x="7"/>
        <item t="default"/>
      </items>
    </pivotField>
    <pivotField showAll="0">
      <items count="8">
        <item x="1"/>
        <item x="6"/>
        <item x="4"/>
        <item x="5"/>
        <item x="0"/>
        <item x="3"/>
        <item x="2"/>
        <item t="default"/>
      </items>
    </pivotField>
    <pivotField showAll="0" defaultSubtotal="0"/>
    <pivotField showAll="0" defaultSubtotal="0"/>
    <pivotField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33"/>
    <field x="7"/>
  </rowFields>
  <rowItems count="47"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t="grand">
      <x/>
    </i>
  </rowItems>
  <colItems count="1">
    <i/>
  </colItems>
  <dataFields count="1">
    <dataField name="Clientes" fld="1" subtotal="count" baseField="0" baseItem="0" numFmtId="3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DA503-F051-4E62-B839-B49664744A2F}" name="xZIP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 rowHeaderCaption="Código Postal">
  <location ref="B118:C124" firstHeaderRow="1" firstDataRow="1" firstDataCol="1" rowPageCount="1" colPageCount="1"/>
  <pivotFields count="41">
    <pivotField showAll="0"/>
    <pivotField dataField="1"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14" showAll="0"/>
    <pivotField showAll="0"/>
    <pivotField showAll="0"/>
    <pivotField axis="axisRow" showAll="0" measureFilter="1" sortType="descending">
      <items count="51">
        <item x="40"/>
        <item x="39"/>
        <item x="4"/>
        <item x="21"/>
        <item x="28"/>
        <item x="30"/>
        <item x="23"/>
        <item x="37"/>
        <item x="16"/>
        <item x="32"/>
        <item x="48"/>
        <item x="18"/>
        <item x="31"/>
        <item x="22"/>
        <item x="11"/>
        <item x="43"/>
        <item x="35"/>
        <item x="44"/>
        <item x="41"/>
        <item x="13"/>
        <item x="2"/>
        <item x="15"/>
        <item x="38"/>
        <item x="8"/>
        <item x="0"/>
        <item x="3"/>
        <item x="9"/>
        <item x="5"/>
        <item x="14"/>
        <item x="17"/>
        <item x="34"/>
        <item x="20"/>
        <item x="45"/>
        <item x="29"/>
        <item x="36"/>
        <item x="25"/>
        <item x="24"/>
        <item x="27"/>
        <item x="33"/>
        <item x="6"/>
        <item x="12"/>
        <item x="26"/>
        <item x="10"/>
        <item x="19"/>
        <item x="47"/>
        <item x="7"/>
        <item x="42"/>
        <item x="46"/>
        <item x="1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axis="axisPage" numFmtId="14" showAll="0">
      <items count="624">
        <item x="447"/>
        <item x="47"/>
        <item x="78"/>
        <item x="159"/>
        <item x="44"/>
        <item x="367"/>
        <item x="202"/>
        <item x="1"/>
        <item x="394"/>
        <item x="538"/>
        <item x="275"/>
        <item x="349"/>
        <item x="25"/>
        <item x="615"/>
        <item x="557"/>
        <item x="292"/>
        <item x="36"/>
        <item x="577"/>
        <item x="70"/>
        <item x="479"/>
        <item x="464"/>
        <item x="359"/>
        <item x="228"/>
        <item x="177"/>
        <item x="305"/>
        <item x="542"/>
        <item x="157"/>
        <item x="186"/>
        <item x="12"/>
        <item x="617"/>
        <item x="108"/>
        <item x="226"/>
        <item x="298"/>
        <item x="572"/>
        <item x="66"/>
        <item x="279"/>
        <item x="328"/>
        <item x="173"/>
        <item x="361"/>
        <item x="400"/>
        <item x="532"/>
        <item x="240"/>
        <item x="204"/>
        <item x="239"/>
        <item x="114"/>
        <item x="595"/>
        <item x="15"/>
        <item x="525"/>
        <item x="560"/>
        <item x="436"/>
        <item x="408"/>
        <item x="150"/>
        <item x="57"/>
        <item x="286"/>
        <item x="39"/>
        <item x="265"/>
        <item x="220"/>
        <item x="269"/>
        <item x="290"/>
        <item x="161"/>
        <item x="574"/>
        <item x="217"/>
        <item x="515"/>
        <item x="357"/>
        <item x="456"/>
        <item x="203"/>
        <item x="381"/>
        <item x="458"/>
        <item x="237"/>
        <item x="273"/>
        <item x="377"/>
        <item x="98"/>
        <item x="325"/>
        <item x="69"/>
        <item x="129"/>
        <item x="333"/>
        <item x="29"/>
        <item x="284"/>
        <item x="191"/>
        <item x="492"/>
        <item x="293"/>
        <item x="418"/>
        <item x="388"/>
        <item x="135"/>
        <item x="495"/>
        <item x="564"/>
        <item x="156"/>
        <item x="423"/>
        <item x="589"/>
        <item x="270"/>
        <item x="238"/>
        <item x="213"/>
        <item x="107"/>
        <item x="297"/>
        <item x="183"/>
        <item x="419"/>
        <item x="428"/>
        <item x="294"/>
        <item x="588"/>
        <item x="214"/>
        <item x="441"/>
        <item x="249"/>
        <item x="512"/>
        <item x="115"/>
        <item x="250"/>
        <item x="126"/>
        <item x="448"/>
        <item x="83"/>
        <item x="320"/>
        <item x="271"/>
        <item x="195"/>
        <item x="110"/>
        <item x="555"/>
        <item x="556"/>
        <item x="211"/>
        <item x="209"/>
        <item x="562"/>
        <item x="534"/>
        <item x="511"/>
        <item x="53"/>
        <item x="409"/>
        <item x="134"/>
        <item x="580"/>
        <item x="475"/>
        <item x="487"/>
        <item x="486"/>
        <item x="351"/>
        <item x="276"/>
        <item x="257"/>
        <item x="466"/>
        <item x="152"/>
        <item x="576"/>
        <item x="570"/>
        <item x="476"/>
        <item x="111"/>
        <item x="596"/>
        <item x="139"/>
        <item x="260"/>
        <item x="579"/>
        <item x="404"/>
        <item x="85"/>
        <item x="509"/>
        <item x="227"/>
        <item x="517"/>
        <item x="261"/>
        <item x="332"/>
        <item x="233"/>
        <item x="429"/>
        <item x="424"/>
        <item x="553"/>
        <item x="146"/>
        <item x="241"/>
        <item x="510"/>
        <item x="95"/>
        <item x="285"/>
        <item x="506"/>
        <item x="472"/>
        <item x="230"/>
        <item x="482"/>
        <item x="79"/>
        <item x="430"/>
        <item x="253"/>
        <item x="498"/>
        <item x="87"/>
        <item x="541"/>
        <item x="16"/>
        <item x="586"/>
        <item x="309"/>
        <item x="414"/>
        <item x="501"/>
        <item x="58"/>
        <item x="353"/>
        <item x="112"/>
        <item x="244"/>
        <item x="163"/>
        <item x="503"/>
        <item x="546"/>
        <item x="453"/>
        <item x="442"/>
        <item x="598"/>
        <item x="410"/>
        <item x="262"/>
        <item x="158"/>
        <item x="593"/>
        <item x="124"/>
        <item x="384"/>
        <item x="354"/>
        <item x="554"/>
        <item x="490"/>
        <item x="485"/>
        <item x="566"/>
        <item x="324"/>
        <item x="142"/>
        <item x="149"/>
        <item x="192"/>
        <item x="218"/>
        <item x="189"/>
        <item x="543"/>
        <item x="133"/>
        <item x="397"/>
        <item x="496"/>
        <item x="505"/>
        <item x="463"/>
        <item x="330"/>
        <item x="20"/>
        <item x="371"/>
        <item x="535"/>
        <item x="375"/>
        <item x="341"/>
        <item x="281"/>
        <item x="477"/>
        <item x="56"/>
        <item x="374"/>
        <item x="182"/>
        <item x="411"/>
        <item x="326"/>
        <item x="613"/>
        <item x="437"/>
        <item x="37"/>
        <item x="210"/>
        <item x="89"/>
        <item x="329"/>
        <item x="224"/>
        <item x="99"/>
        <item x="373"/>
        <item x="618"/>
        <item x="143"/>
        <item x="594"/>
        <item x="587"/>
        <item x="63"/>
        <item x="73"/>
        <item x="147"/>
        <item x="307"/>
        <item x="452"/>
        <item x="621"/>
        <item x="22"/>
        <item x="84"/>
        <item x="267"/>
        <item x="567"/>
        <item x="35"/>
        <item x="18"/>
        <item x="610"/>
        <item x="401"/>
        <item x="425"/>
        <item x="583"/>
        <item x="343"/>
        <item x="155"/>
        <item x="396"/>
        <item x="236"/>
        <item x="365"/>
        <item x="426"/>
        <item x="514"/>
        <item x="327"/>
        <item x="207"/>
        <item x="600"/>
        <item x="3"/>
        <item x="350"/>
        <item x="446"/>
        <item x="19"/>
        <item x="356"/>
        <item x="518"/>
        <item x="451"/>
        <item x="398"/>
        <item x="602"/>
        <item x="530"/>
        <item x="585"/>
        <item x="117"/>
        <item x="471"/>
        <item x="364"/>
        <item x="609"/>
        <item x="547"/>
        <item x="322"/>
        <item x="544"/>
        <item x="499"/>
        <item x="105"/>
        <item x="68"/>
        <item x="348"/>
        <item x="531"/>
        <item x="200"/>
        <item x="263"/>
        <item x="193"/>
        <item x="611"/>
        <item x="96"/>
        <item x="362"/>
        <item x="312"/>
        <item x="565"/>
        <item x="620"/>
        <item x="504"/>
        <item x="219"/>
        <item x="337"/>
        <item x="405"/>
        <item x="229"/>
        <item x="584"/>
        <item x="380"/>
        <item x="390"/>
        <item x="563"/>
        <item x="387"/>
        <item x="109"/>
        <item x="43"/>
        <item x="427"/>
        <item x="573"/>
        <item x="469"/>
        <item x="507"/>
        <item x="523"/>
        <item x="597"/>
        <item x="154"/>
        <item x="528"/>
        <item x="569"/>
        <item x="412"/>
        <item x="232"/>
        <item x="494"/>
        <item x="559"/>
        <item x="386"/>
        <item x="317"/>
        <item x="422"/>
        <item x="122"/>
        <item x="172"/>
        <item x="74"/>
        <item x="88"/>
        <item x="338"/>
        <item x="41"/>
        <item x="581"/>
        <item x="32"/>
        <item x="128"/>
        <item x="315"/>
        <item x="130"/>
        <item x="221"/>
        <item x="174"/>
        <item x="80"/>
        <item x="291"/>
        <item x="6"/>
        <item x="94"/>
        <item x="420"/>
        <item x="254"/>
        <item x="289"/>
        <item x="568"/>
        <item x="106"/>
        <item x="0"/>
        <item x="280"/>
        <item x="2"/>
        <item x="166"/>
        <item x="391"/>
        <item x="310"/>
        <item x="435"/>
        <item x="205"/>
        <item x="457"/>
        <item x="355"/>
        <item x="23"/>
        <item x="366"/>
        <item x="235"/>
        <item x="465"/>
        <item x="608"/>
        <item x="212"/>
        <item x="508"/>
        <item x="392"/>
        <item x="339"/>
        <item x="234"/>
        <item x="417"/>
        <item x="444"/>
        <item x="552"/>
        <item x="144"/>
        <item x="413"/>
        <item x="145"/>
        <item x="607"/>
        <item x="318"/>
        <item x="282"/>
        <item x="259"/>
        <item x="612"/>
        <item x="243"/>
        <item x="491"/>
        <item x="31"/>
        <item x="268"/>
        <item x="52"/>
        <item x="256"/>
        <item x="54"/>
        <item x="299"/>
        <item x="278"/>
        <item x="599"/>
        <item x="548"/>
        <item x="65"/>
        <item x="395"/>
        <item x="336"/>
        <item x="199"/>
        <item x="454"/>
        <item x="561"/>
        <item x="304"/>
        <item x="266"/>
        <item x="165"/>
        <item x="407"/>
        <item x="604"/>
        <item x="484"/>
        <item x="72"/>
        <item x="306"/>
        <item x="251"/>
        <item x="378"/>
        <item x="160"/>
        <item x="455"/>
        <item x="62"/>
        <item x="141"/>
        <item x="331"/>
        <item x="91"/>
        <item x="246"/>
        <item x="303"/>
        <item x="342"/>
        <item x="591"/>
        <item x="82"/>
        <item x="274"/>
        <item x="7"/>
        <item x="524"/>
        <item x="245"/>
        <item x="131"/>
        <item x="529"/>
        <item x="545"/>
        <item x="264"/>
        <item x="473"/>
        <item x="59"/>
        <item x="190"/>
        <item x="360"/>
        <item x="178"/>
        <item x="558"/>
        <item x="208"/>
        <item x="277"/>
        <item x="162"/>
        <item x="522"/>
        <item x="75"/>
        <item x="76"/>
        <item x="113"/>
        <item x="90"/>
        <item x="432"/>
        <item x="383"/>
        <item x="171"/>
        <item x="60"/>
        <item x="201"/>
        <item x="167"/>
        <item x="223"/>
        <item x="520"/>
        <item x="127"/>
        <item x="443"/>
        <item x="614"/>
        <item x="474"/>
        <item x="321"/>
        <item x="14"/>
        <item x="578"/>
        <item x="48"/>
        <item x="140"/>
        <item x="194"/>
        <item x="406"/>
        <item x="358"/>
        <item x="478"/>
        <item x="434"/>
        <item x="379"/>
        <item x="470"/>
        <item x="287"/>
        <item x="248"/>
        <item x="368"/>
        <item x="605"/>
        <item x="77"/>
        <item x="344"/>
        <item x="481"/>
        <item x="347"/>
        <item x="222"/>
        <item x="537"/>
        <item x="188"/>
        <item x="26"/>
        <item x="460"/>
        <item x="242"/>
        <item x="582"/>
        <item x="313"/>
        <item x="33"/>
        <item x="551"/>
        <item x="176"/>
        <item x="619"/>
        <item x="323"/>
        <item x="153"/>
        <item x="550"/>
        <item x="403"/>
        <item x="314"/>
        <item x="136"/>
        <item x="389"/>
        <item x="461"/>
        <item x="513"/>
        <item x="363"/>
        <item x="433"/>
        <item x="488"/>
        <item x="225"/>
        <item x="175"/>
        <item x="170"/>
        <item x="206"/>
        <item x="385"/>
        <item x="231"/>
        <item x="137"/>
        <item x="345"/>
        <item x="493"/>
        <item x="376"/>
        <item x="125"/>
        <item x="169"/>
        <item x="590"/>
        <item x="21"/>
        <item x="151"/>
        <item x="300"/>
        <item x="439"/>
        <item x="97"/>
        <item x="180"/>
        <item x="533"/>
        <item x="335"/>
        <item x="102"/>
        <item x="622"/>
        <item x="104"/>
        <item x="606"/>
        <item x="45"/>
        <item x="148"/>
        <item x="93"/>
        <item x="302"/>
        <item x="42"/>
        <item x="450"/>
        <item x="179"/>
        <item x="502"/>
        <item x="164"/>
        <item x="527"/>
        <item x="67"/>
        <item x="5"/>
        <item x="340"/>
        <item x="372"/>
        <item x="81"/>
        <item x="168"/>
        <item x="301"/>
        <item x="10"/>
        <item x="575"/>
        <item x="416"/>
        <item x="483"/>
        <item x="571"/>
        <item x="40"/>
        <item x="311"/>
        <item x="197"/>
        <item x="516"/>
        <item x="549"/>
        <item x="103"/>
        <item x="247"/>
        <item x="132"/>
        <item x="467"/>
        <item x="399"/>
        <item x="539"/>
        <item x="438"/>
        <item x="215"/>
        <item x="592"/>
        <item x="283"/>
        <item x="440"/>
        <item x="616"/>
        <item x="123"/>
        <item x="497"/>
        <item x="308"/>
        <item x="382"/>
        <item x="393"/>
        <item x="319"/>
        <item x="119"/>
        <item x="369"/>
        <item x="601"/>
        <item x="138"/>
        <item x="519"/>
        <item x="181"/>
        <item x="468"/>
        <item x="449"/>
        <item x="8"/>
        <item x="431"/>
        <item x="216"/>
        <item x="316"/>
        <item x="185"/>
        <item x="46"/>
        <item x="272"/>
        <item x="27"/>
        <item x="120"/>
        <item x="11"/>
        <item x="370"/>
        <item x="50"/>
        <item x="38"/>
        <item x="459"/>
        <item x="30"/>
        <item x="64"/>
        <item x="101"/>
        <item x="352"/>
        <item x="526"/>
        <item x="86"/>
        <item x="462"/>
        <item x="28"/>
        <item x="346"/>
        <item x="521"/>
        <item x="92"/>
        <item x="196"/>
        <item x="480"/>
        <item x="55"/>
        <item x="121"/>
        <item x="71"/>
        <item x="49"/>
        <item x="540"/>
        <item x="118"/>
        <item x="13"/>
        <item x="489"/>
        <item x="288"/>
        <item x="9"/>
        <item x="603"/>
        <item x="402"/>
        <item x="198"/>
        <item x="252"/>
        <item x="258"/>
        <item x="24"/>
        <item x="34"/>
        <item x="116"/>
        <item x="334"/>
        <item x="100"/>
        <item x="187"/>
        <item x="61"/>
        <item x="415"/>
        <item x="51"/>
        <item x="184"/>
        <item x="421"/>
        <item x="295"/>
        <item x="500"/>
        <item x="4"/>
        <item x="296"/>
        <item x="536"/>
        <item x="17"/>
        <item x="255"/>
        <item x="445"/>
        <item t="default"/>
      </items>
    </pivotField>
    <pivotField showAll="0"/>
    <pivotField showAll="0"/>
    <pivotField showAll="0"/>
    <pivotField showAll="0">
      <items count="14">
        <item x="4"/>
        <item x="10"/>
        <item x="2"/>
        <item x="9"/>
        <item x="7"/>
        <item x="1"/>
        <item x="0"/>
        <item x="3"/>
        <item x="12"/>
        <item x="8"/>
        <item x="5"/>
        <item x="1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5" showAll="0"/>
    <pivotField numFmtI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>
      <items count="13">
        <item x="2"/>
        <item x="8"/>
        <item x="10"/>
        <item x="3"/>
        <item x="6"/>
        <item x="1"/>
        <item x="11"/>
        <item x="5"/>
        <item x="9"/>
        <item x="4"/>
        <item x="0"/>
        <item x="7"/>
        <item t="default"/>
      </items>
    </pivotField>
    <pivotField showAll="0">
      <items count="8">
        <item x="1"/>
        <item x="6"/>
        <item x="4"/>
        <item x="5"/>
        <item x="0"/>
        <item x="3"/>
        <item x="2"/>
        <item t="default"/>
      </items>
    </pivotField>
    <pivotField showAll="0" defaultSubtotal="0"/>
    <pivotField showAll="0" defaultSubtotal="0"/>
    <pivotField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1"/>
  </rowFields>
  <rowItems count="6">
    <i>
      <x v="24"/>
    </i>
    <i>
      <x v="20"/>
    </i>
    <i>
      <x v="25"/>
    </i>
    <i>
      <x v="27"/>
    </i>
    <i>
      <x v="23"/>
    </i>
    <i t="grand">
      <x/>
    </i>
  </rowItems>
  <colItems count="1">
    <i/>
  </colItems>
  <pageFields count="1">
    <pageField fld="19" hier="-1"/>
  </pageFields>
  <dataFields count="1">
    <dataField name="Clientes" fld="1" subtotal="count" baseField="0" baseItem="0" numFmtId="3"/>
  </dataField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valueGreaterThanOrEqual" evalOrder="-1" id="5" iMeasureFld="0">
      <autoFilter ref="A1">
        <filterColumn colId="0">
          <customFilters>
            <customFilter operator="greaterThanOrEqual" val="1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3903A-FB7C-4969-AB0F-0855F31A66A5}" name="Facturación Altas Último M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3:J4" firstHeaderRow="1" firstDataRow="1" firstDataCol="0" rowPageCount="1" colPageCount="1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numFmtId="14" multipleItemSelectionAllowed="1" showAll="0">
      <items count="624">
        <item h="1" x="447"/>
        <item h="1" x="47"/>
        <item h="1" x="78"/>
        <item h="1" x="159"/>
        <item h="1" x="44"/>
        <item h="1" x="367"/>
        <item h="1" x="202"/>
        <item h="1" x="1"/>
        <item h="1" x="394"/>
        <item h="1" x="538"/>
        <item h="1" x="275"/>
        <item h="1" x="349"/>
        <item h="1" x="25"/>
        <item h="1" x="615"/>
        <item h="1" x="557"/>
        <item h="1" x="292"/>
        <item h="1" x="36"/>
        <item h="1" x="577"/>
        <item h="1" x="70"/>
        <item h="1" x="479"/>
        <item h="1" x="464"/>
        <item h="1" x="359"/>
        <item h="1" x="228"/>
        <item h="1" x="177"/>
        <item h="1" x="305"/>
        <item h="1" x="542"/>
        <item h="1" x="157"/>
        <item h="1" x="186"/>
        <item h="1" x="12"/>
        <item h="1" x="617"/>
        <item h="1" x="108"/>
        <item h="1" x="226"/>
        <item h="1" x="298"/>
        <item h="1" x="572"/>
        <item h="1" x="66"/>
        <item h="1" x="279"/>
        <item h="1" x="328"/>
        <item h="1" x="173"/>
        <item h="1" x="361"/>
        <item h="1" x="400"/>
        <item h="1" x="532"/>
        <item h="1" x="240"/>
        <item h="1" x="204"/>
        <item h="1" x="239"/>
        <item h="1" x="114"/>
        <item h="1" x="595"/>
        <item h="1" x="15"/>
        <item h="1" x="525"/>
        <item h="1" x="560"/>
        <item h="1" x="436"/>
        <item h="1" x="408"/>
        <item h="1" x="150"/>
        <item h="1" x="57"/>
        <item h="1" x="286"/>
        <item h="1" x="39"/>
        <item h="1" x="265"/>
        <item h="1" x="220"/>
        <item h="1" x="269"/>
        <item h="1" x="290"/>
        <item h="1" x="161"/>
        <item h="1" x="574"/>
        <item h="1" x="217"/>
        <item h="1" x="515"/>
        <item h="1" x="357"/>
        <item h="1" x="456"/>
        <item h="1" x="203"/>
        <item h="1" x="381"/>
        <item h="1" x="458"/>
        <item h="1" x="237"/>
        <item h="1" x="273"/>
        <item h="1" x="377"/>
        <item h="1" x="98"/>
        <item h="1" x="325"/>
        <item h="1" x="69"/>
        <item h="1" x="129"/>
        <item h="1" x="333"/>
        <item h="1" x="29"/>
        <item h="1" x="284"/>
        <item h="1" x="191"/>
        <item h="1" x="492"/>
        <item h="1" x="293"/>
        <item h="1" x="418"/>
        <item h="1" x="388"/>
        <item h="1" x="135"/>
        <item h="1" x="495"/>
        <item h="1" x="564"/>
        <item h="1" x="156"/>
        <item h="1" x="423"/>
        <item h="1" x="589"/>
        <item h="1" x="270"/>
        <item h="1" x="238"/>
        <item h="1" x="213"/>
        <item h="1" x="107"/>
        <item h="1" x="297"/>
        <item h="1" x="183"/>
        <item h="1" x="419"/>
        <item h="1" x="428"/>
        <item h="1" x="294"/>
        <item h="1" x="588"/>
        <item h="1" x="214"/>
        <item h="1" x="441"/>
        <item h="1" x="249"/>
        <item h="1" x="512"/>
        <item h="1" x="115"/>
        <item h="1" x="250"/>
        <item h="1" x="126"/>
        <item h="1" x="448"/>
        <item h="1" x="83"/>
        <item h="1" x="320"/>
        <item h="1" x="271"/>
        <item h="1" x="195"/>
        <item h="1" x="110"/>
        <item h="1" x="555"/>
        <item h="1" x="556"/>
        <item h="1" x="211"/>
        <item h="1" x="209"/>
        <item h="1" x="562"/>
        <item h="1" x="534"/>
        <item h="1" x="511"/>
        <item h="1" x="53"/>
        <item h="1" x="409"/>
        <item h="1" x="134"/>
        <item h="1" x="580"/>
        <item h="1" x="475"/>
        <item h="1" x="487"/>
        <item h="1" x="486"/>
        <item h="1" x="351"/>
        <item h="1" x="276"/>
        <item h="1" x="257"/>
        <item h="1" x="466"/>
        <item h="1" x="152"/>
        <item h="1" x="576"/>
        <item h="1" x="570"/>
        <item h="1" x="476"/>
        <item h="1" x="111"/>
        <item h="1" x="596"/>
        <item h="1" x="139"/>
        <item h="1" x="260"/>
        <item h="1" x="579"/>
        <item h="1" x="404"/>
        <item h="1" x="85"/>
        <item h="1" x="509"/>
        <item h="1" x="227"/>
        <item h="1" x="517"/>
        <item h="1" x="261"/>
        <item h="1" x="332"/>
        <item h="1" x="233"/>
        <item h="1" x="429"/>
        <item h="1" x="424"/>
        <item h="1" x="553"/>
        <item h="1" x="146"/>
        <item h="1" x="241"/>
        <item h="1" x="510"/>
        <item h="1" x="95"/>
        <item h="1" x="285"/>
        <item h="1" x="506"/>
        <item h="1" x="472"/>
        <item h="1" x="230"/>
        <item h="1" x="482"/>
        <item h="1" x="79"/>
        <item h="1" x="430"/>
        <item h="1" x="253"/>
        <item h="1" x="498"/>
        <item h="1" x="87"/>
        <item h="1" x="541"/>
        <item h="1" x="16"/>
        <item h="1" x="586"/>
        <item h="1" x="309"/>
        <item h="1" x="414"/>
        <item h="1" x="501"/>
        <item h="1" x="58"/>
        <item h="1" x="353"/>
        <item h="1" x="112"/>
        <item h="1" x="244"/>
        <item h="1" x="163"/>
        <item h="1" x="503"/>
        <item h="1" x="546"/>
        <item h="1" x="453"/>
        <item h="1" x="442"/>
        <item h="1" x="598"/>
        <item h="1" x="410"/>
        <item h="1" x="262"/>
        <item h="1" x="158"/>
        <item h="1" x="593"/>
        <item h="1" x="124"/>
        <item h="1" x="384"/>
        <item h="1" x="354"/>
        <item h="1" x="554"/>
        <item h="1" x="490"/>
        <item h="1" x="485"/>
        <item h="1" x="566"/>
        <item h="1" x="324"/>
        <item h="1" x="142"/>
        <item h="1" x="149"/>
        <item h="1" x="192"/>
        <item h="1" x="218"/>
        <item h="1" x="189"/>
        <item h="1" x="543"/>
        <item h="1" x="133"/>
        <item h="1" x="397"/>
        <item h="1" x="496"/>
        <item h="1" x="505"/>
        <item h="1" x="463"/>
        <item h="1" x="330"/>
        <item h="1" x="20"/>
        <item h="1" x="371"/>
        <item h="1" x="535"/>
        <item h="1" x="375"/>
        <item h="1" x="341"/>
        <item h="1" x="281"/>
        <item h="1" x="477"/>
        <item h="1" x="56"/>
        <item h="1" x="374"/>
        <item h="1" x="182"/>
        <item h="1" x="411"/>
        <item h="1" x="326"/>
        <item h="1" x="613"/>
        <item h="1" x="437"/>
        <item h="1" x="37"/>
        <item h="1" x="210"/>
        <item h="1" x="89"/>
        <item h="1" x="329"/>
        <item h="1" x="224"/>
        <item h="1" x="99"/>
        <item h="1" x="373"/>
        <item h="1" x="618"/>
        <item h="1" x="143"/>
        <item h="1" x="594"/>
        <item h="1" x="587"/>
        <item h="1" x="63"/>
        <item h="1" x="73"/>
        <item h="1" x="147"/>
        <item h="1" x="307"/>
        <item h="1" x="452"/>
        <item h="1" x="621"/>
        <item h="1" x="22"/>
        <item h="1" x="84"/>
        <item h="1" x="267"/>
        <item h="1" x="567"/>
        <item h="1" x="35"/>
        <item h="1" x="18"/>
        <item h="1" x="610"/>
        <item h="1" x="401"/>
        <item h="1" x="425"/>
        <item h="1" x="583"/>
        <item h="1" x="343"/>
        <item h="1" x="155"/>
        <item h="1" x="396"/>
        <item h="1" x="236"/>
        <item h="1" x="365"/>
        <item h="1" x="426"/>
        <item h="1" x="514"/>
        <item h="1" x="327"/>
        <item h="1" x="207"/>
        <item h="1" x="600"/>
        <item h="1" x="3"/>
        <item h="1" x="350"/>
        <item h="1" x="446"/>
        <item h="1" x="19"/>
        <item h="1" x="356"/>
        <item h="1" x="518"/>
        <item h="1" x="451"/>
        <item h="1" x="398"/>
        <item h="1" x="602"/>
        <item h="1" x="530"/>
        <item h="1" x="585"/>
        <item h="1" x="117"/>
        <item h="1" x="471"/>
        <item h="1" x="364"/>
        <item h="1" x="609"/>
        <item h="1" x="547"/>
        <item h="1" x="322"/>
        <item h="1" x="544"/>
        <item h="1" x="499"/>
        <item h="1" x="105"/>
        <item h="1" x="68"/>
        <item h="1" x="348"/>
        <item h="1" x="531"/>
        <item h="1" x="200"/>
        <item h="1" x="263"/>
        <item h="1" x="193"/>
        <item h="1" x="611"/>
        <item h="1" x="96"/>
        <item h="1" x="362"/>
        <item h="1" x="312"/>
        <item h="1" x="565"/>
        <item h="1" x="620"/>
        <item h="1" x="504"/>
        <item h="1" x="219"/>
        <item h="1" x="337"/>
        <item h="1" x="405"/>
        <item h="1" x="229"/>
        <item h="1" x="584"/>
        <item h="1" x="380"/>
        <item h="1" x="390"/>
        <item h="1" x="563"/>
        <item h="1" x="387"/>
        <item h="1" x="109"/>
        <item h="1" x="43"/>
        <item h="1" x="427"/>
        <item h="1" x="573"/>
        <item h="1" x="469"/>
        <item h="1" x="507"/>
        <item h="1" x="523"/>
        <item h="1" x="597"/>
        <item h="1" x="154"/>
        <item h="1" x="528"/>
        <item h="1" x="569"/>
        <item h="1" x="412"/>
        <item h="1" x="232"/>
        <item h="1" x="494"/>
        <item h="1" x="559"/>
        <item h="1" x="386"/>
        <item h="1" x="317"/>
        <item h="1" x="422"/>
        <item h="1" x="122"/>
        <item h="1" x="172"/>
        <item h="1" x="74"/>
        <item h="1" x="88"/>
        <item h="1" x="338"/>
        <item h="1" x="41"/>
        <item h="1" x="581"/>
        <item h="1" x="32"/>
        <item h="1" x="128"/>
        <item h="1" x="315"/>
        <item h="1" x="130"/>
        <item h="1" x="221"/>
        <item h="1" x="174"/>
        <item h="1" x="80"/>
        <item h="1" x="291"/>
        <item h="1" x="6"/>
        <item h="1" x="94"/>
        <item h="1" x="420"/>
        <item h="1" x="254"/>
        <item h="1" x="289"/>
        <item h="1" x="568"/>
        <item h="1" x="106"/>
        <item h="1" x="0"/>
        <item h="1" x="280"/>
        <item h="1" x="2"/>
        <item h="1" x="166"/>
        <item h="1" x="391"/>
        <item h="1" x="310"/>
        <item h="1" x="435"/>
        <item h="1" x="205"/>
        <item h="1" x="457"/>
        <item h="1" x="355"/>
        <item h="1" x="23"/>
        <item h="1" x="366"/>
        <item h="1" x="235"/>
        <item h="1" x="465"/>
        <item h="1" x="608"/>
        <item h="1" x="212"/>
        <item h="1" x="508"/>
        <item h="1" x="392"/>
        <item h="1" x="339"/>
        <item h="1" x="234"/>
        <item h="1" x="417"/>
        <item h="1" x="444"/>
        <item h="1" x="552"/>
        <item h="1" x="144"/>
        <item h="1" x="413"/>
        <item h="1" x="145"/>
        <item h="1" x="607"/>
        <item h="1" x="318"/>
        <item h="1" x="282"/>
        <item h="1" x="259"/>
        <item h="1" x="612"/>
        <item h="1" x="243"/>
        <item h="1" x="491"/>
        <item h="1" x="31"/>
        <item h="1" x="268"/>
        <item h="1" x="52"/>
        <item h="1" x="256"/>
        <item h="1" x="54"/>
        <item h="1" x="299"/>
        <item h="1" x="278"/>
        <item h="1" x="599"/>
        <item h="1" x="548"/>
        <item h="1" x="65"/>
        <item h="1" x="395"/>
        <item h="1" x="336"/>
        <item h="1" x="199"/>
        <item h="1" x="454"/>
        <item h="1" x="561"/>
        <item h="1" x="304"/>
        <item h="1" x="266"/>
        <item h="1" x="165"/>
        <item h="1" x="407"/>
        <item h="1" x="604"/>
        <item h="1" x="484"/>
        <item h="1" x="72"/>
        <item h="1" x="306"/>
        <item h="1" x="251"/>
        <item h="1" x="378"/>
        <item h="1" x="160"/>
        <item h="1" x="455"/>
        <item h="1" x="62"/>
        <item h="1" x="141"/>
        <item h="1" x="331"/>
        <item h="1" x="91"/>
        <item h="1" x="246"/>
        <item h="1" x="303"/>
        <item h="1" x="342"/>
        <item h="1" x="591"/>
        <item h="1" x="82"/>
        <item h="1" x="274"/>
        <item h="1" x="7"/>
        <item h="1" x="524"/>
        <item h="1" x="245"/>
        <item h="1" x="131"/>
        <item h="1" x="529"/>
        <item h="1" x="545"/>
        <item h="1" x="264"/>
        <item h="1" x="473"/>
        <item h="1" x="59"/>
        <item h="1" x="190"/>
        <item h="1" x="360"/>
        <item h="1" x="178"/>
        <item h="1" x="558"/>
        <item h="1" x="208"/>
        <item h="1" x="277"/>
        <item h="1" x="162"/>
        <item h="1" x="522"/>
        <item h="1" x="75"/>
        <item h="1" x="76"/>
        <item h="1" x="113"/>
        <item h="1" x="90"/>
        <item h="1" x="432"/>
        <item h="1" x="383"/>
        <item h="1" x="171"/>
        <item h="1" x="60"/>
        <item h="1" x="201"/>
        <item h="1" x="167"/>
        <item h="1" x="223"/>
        <item h="1" x="520"/>
        <item h="1" x="127"/>
        <item h="1" x="443"/>
        <item h="1" x="614"/>
        <item h="1" x="474"/>
        <item h="1" x="321"/>
        <item h="1" x="14"/>
        <item h="1" x="578"/>
        <item h="1" x="48"/>
        <item h="1" x="140"/>
        <item h="1" x="194"/>
        <item h="1" x="406"/>
        <item h="1" x="358"/>
        <item h="1" x="478"/>
        <item h="1" x="434"/>
        <item h="1" x="379"/>
        <item h="1" x="470"/>
        <item h="1" x="287"/>
        <item h="1" x="248"/>
        <item h="1" x="368"/>
        <item h="1" x="605"/>
        <item h="1" x="77"/>
        <item h="1" x="344"/>
        <item h="1" x="481"/>
        <item h="1" x="347"/>
        <item h="1" x="222"/>
        <item h="1" x="537"/>
        <item h="1" x="188"/>
        <item h="1" x="26"/>
        <item h="1" x="460"/>
        <item h="1" x="242"/>
        <item h="1" x="582"/>
        <item h="1" x="313"/>
        <item h="1" x="33"/>
        <item h="1" x="551"/>
        <item h="1" x="176"/>
        <item h="1" x="619"/>
        <item h="1" x="323"/>
        <item h="1" x="153"/>
        <item h="1" x="550"/>
        <item h="1" x="403"/>
        <item h="1" x="314"/>
        <item h="1" x="136"/>
        <item h="1" x="389"/>
        <item h="1" x="461"/>
        <item h="1" x="513"/>
        <item h="1" x="363"/>
        <item h="1" x="433"/>
        <item h="1" x="488"/>
        <item h="1" x="225"/>
        <item h="1" x="175"/>
        <item h="1" x="170"/>
        <item h="1" x="206"/>
        <item h="1" x="385"/>
        <item h="1" x="231"/>
        <item h="1" x="137"/>
        <item h="1" x="345"/>
        <item h="1" x="493"/>
        <item h="1" x="376"/>
        <item h="1" x="125"/>
        <item h="1" x="169"/>
        <item h="1" x="590"/>
        <item h="1" x="21"/>
        <item h="1" x="151"/>
        <item h="1" x="300"/>
        <item h="1" x="439"/>
        <item h="1" x="97"/>
        <item h="1" x="180"/>
        <item h="1" x="533"/>
        <item h="1" x="335"/>
        <item h="1" x="102"/>
        <item h="1" x="622"/>
        <item h="1" x="104"/>
        <item h="1" x="606"/>
        <item h="1" x="45"/>
        <item h="1" x="148"/>
        <item h="1" x="93"/>
        <item h="1" x="302"/>
        <item h="1" x="42"/>
        <item h="1" x="450"/>
        <item h="1" x="179"/>
        <item h="1" x="502"/>
        <item h="1" x="164"/>
        <item h="1" x="527"/>
        <item h="1" x="67"/>
        <item h="1" x="5"/>
        <item h="1" x="340"/>
        <item h="1" x="372"/>
        <item h="1" x="81"/>
        <item h="1" x="168"/>
        <item h="1" x="301"/>
        <item h="1" x="10"/>
        <item h="1" x="575"/>
        <item h="1" x="416"/>
        <item h="1" x="483"/>
        <item h="1" x="571"/>
        <item h="1" x="40"/>
        <item h="1" x="311"/>
        <item h="1" x="197"/>
        <item h="1" x="516"/>
        <item h="1" x="549"/>
        <item h="1" x="103"/>
        <item h="1" x="247"/>
        <item h="1" x="132"/>
        <item h="1" x="467"/>
        <item h="1" x="399"/>
        <item h="1" x="539"/>
        <item h="1" x="438"/>
        <item h="1" x="215"/>
        <item h="1" x="592"/>
        <item h="1" x="283"/>
        <item h="1" x="440"/>
        <item h="1" x="616"/>
        <item h="1" x="123"/>
        <item h="1" x="497"/>
        <item h="1" x="308"/>
        <item h="1" x="382"/>
        <item h="1" x="393"/>
        <item h="1" x="319"/>
        <item h="1" x="119"/>
        <item h="1" x="369"/>
        <item h="1" x="601"/>
        <item h="1" x="138"/>
        <item h="1" x="519"/>
        <item h="1" x="181"/>
        <item h="1" x="468"/>
        <item h="1" x="449"/>
        <item h="1" x="8"/>
        <item h="1" x="431"/>
        <item h="1" x="216"/>
        <item h="1" x="316"/>
        <item h="1" x="185"/>
        <item h="1" x="46"/>
        <item h="1" x="272"/>
        <item h="1" x="27"/>
        <item h="1" x="120"/>
        <item h="1" x="11"/>
        <item h="1" x="370"/>
        <item h="1" x="50"/>
        <item h="1" x="38"/>
        <item h="1" x="459"/>
        <item h="1" x="30"/>
        <item h="1" x="64"/>
        <item h="1" x="101"/>
        <item h="1" x="352"/>
        <item h="1" x="526"/>
        <item h="1" x="86"/>
        <item h="1" x="462"/>
        <item h="1" x="28"/>
        <item h="1" x="346"/>
        <item h="1" x="521"/>
        <item h="1" x="92"/>
        <item h="1" x="196"/>
        <item h="1" x="480"/>
        <item h="1" x="55"/>
        <item h="1" x="121"/>
        <item h="1" x="71"/>
        <item h="1" x="49"/>
        <item h="1" x="540"/>
        <item h="1" x="118"/>
        <item h="1" x="13"/>
        <item h="1" x="489"/>
        <item h="1" x="288"/>
        <item h="1" x="9"/>
        <item h="1" x="603"/>
        <item h="1" x="402"/>
        <item h="1" x="198"/>
        <item h="1" x="252"/>
        <item h="1" x="258"/>
        <item h="1" x="24"/>
        <item x="34"/>
        <item x="116"/>
        <item x="334"/>
        <item x="100"/>
        <item x="187"/>
        <item x="61"/>
        <item x="415"/>
        <item x="51"/>
        <item x="184"/>
        <item x="421"/>
        <item x="295"/>
        <item x="500"/>
        <item x="4"/>
        <item x="296"/>
        <item h="1" x="536"/>
        <item h="1" x="17"/>
        <item h="1" x="255"/>
        <item h="1" x="4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dataField="1" numFmtId="165" showAll="0"/>
    <pivotField numFmtId="1" showAll="0"/>
    <pivotField numFmtI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Items count="1">
    <i/>
  </rowItems>
  <colItems count="1">
    <i/>
  </colItems>
  <pageFields count="1">
    <pageField fld="19" hier="-1"/>
  </pageFields>
  <dataFields count="1">
    <dataField name="Facturación" fld="32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0883B-E7F6-4908-876A-BE2F63F52884}" name="xDíaSeman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27:I35" firstHeaderRow="1" firstDataRow="1" firstDataCol="1"/>
  <pivotFields count="41"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624">
        <item x="447"/>
        <item x="47"/>
        <item x="78"/>
        <item x="159"/>
        <item x="44"/>
        <item x="367"/>
        <item x="202"/>
        <item x="1"/>
        <item x="394"/>
        <item x="538"/>
        <item x="275"/>
        <item x="349"/>
        <item x="25"/>
        <item x="615"/>
        <item x="557"/>
        <item x="292"/>
        <item x="36"/>
        <item x="577"/>
        <item x="70"/>
        <item x="479"/>
        <item x="464"/>
        <item x="359"/>
        <item x="228"/>
        <item x="177"/>
        <item x="305"/>
        <item x="542"/>
        <item x="157"/>
        <item x="186"/>
        <item x="12"/>
        <item x="617"/>
        <item x="108"/>
        <item x="226"/>
        <item x="298"/>
        <item x="572"/>
        <item x="66"/>
        <item x="279"/>
        <item x="328"/>
        <item x="173"/>
        <item x="361"/>
        <item x="400"/>
        <item x="532"/>
        <item x="240"/>
        <item x="204"/>
        <item x="239"/>
        <item x="114"/>
        <item x="595"/>
        <item x="15"/>
        <item x="525"/>
        <item x="560"/>
        <item x="436"/>
        <item x="408"/>
        <item x="150"/>
        <item x="57"/>
        <item x="286"/>
        <item x="39"/>
        <item x="265"/>
        <item x="220"/>
        <item x="269"/>
        <item x="290"/>
        <item x="161"/>
        <item x="574"/>
        <item x="217"/>
        <item x="515"/>
        <item x="357"/>
        <item x="456"/>
        <item x="203"/>
        <item x="381"/>
        <item x="458"/>
        <item x="237"/>
        <item x="273"/>
        <item x="377"/>
        <item x="98"/>
        <item x="325"/>
        <item x="69"/>
        <item x="129"/>
        <item x="333"/>
        <item x="29"/>
        <item x="284"/>
        <item x="191"/>
        <item x="492"/>
        <item x="293"/>
        <item x="418"/>
        <item x="388"/>
        <item x="135"/>
        <item x="495"/>
        <item x="564"/>
        <item x="156"/>
        <item x="423"/>
        <item x="589"/>
        <item x="270"/>
        <item x="238"/>
        <item x="213"/>
        <item x="107"/>
        <item x="297"/>
        <item x="183"/>
        <item x="419"/>
        <item x="428"/>
        <item x="294"/>
        <item x="588"/>
        <item x="214"/>
        <item x="441"/>
        <item x="249"/>
        <item x="512"/>
        <item x="115"/>
        <item x="250"/>
        <item x="126"/>
        <item x="448"/>
        <item x="83"/>
        <item x="320"/>
        <item x="271"/>
        <item x="195"/>
        <item x="110"/>
        <item x="555"/>
        <item x="556"/>
        <item x="211"/>
        <item x="209"/>
        <item x="562"/>
        <item x="534"/>
        <item x="511"/>
        <item x="53"/>
        <item x="409"/>
        <item x="134"/>
        <item x="580"/>
        <item x="475"/>
        <item x="487"/>
        <item x="486"/>
        <item x="351"/>
        <item x="276"/>
        <item x="257"/>
        <item x="466"/>
        <item x="152"/>
        <item x="576"/>
        <item x="570"/>
        <item x="476"/>
        <item x="111"/>
        <item x="596"/>
        <item x="139"/>
        <item x="260"/>
        <item x="579"/>
        <item x="404"/>
        <item x="85"/>
        <item x="509"/>
        <item x="227"/>
        <item x="517"/>
        <item x="261"/>
        <item x="332"/>
        <item x="233"/>
        <item x="429"/>
        <item x="424"/>
        <item x="553"/>
        <item x="146"/>
        <item x="241"/>
        <item x="510"/>
        <item x="95"/>
        <item x="285"/>
        <item x="506"/>
        <item x="472"/>
        <item x="230"/>
        <item x="482"/>
        <item x="79"/>
        <item x="430"/>
        <item x="253"/>
        <item x="498"/>
        <item x="87"/>
        <item x="541"/>
        <item x="16"/>
        <item x="586"/>
        <item x="309"/>
        <item x="414"/>
        <item x="501"/>
        <item x="58"/>
        <item x="353"/>
        <item x="112"/>
        <item x="244"/>
        <item x="163"/>
        <item x="503"/>
        <item x="546"/>
        <item x="453"/>
        <item x="442"/>
        <item x="598"/>
        <item x="410"/>
        <item x="262"/>
        <item x="158"/>
        <item x="593"/>
        <item x="124"/>
        <item x="384"/>
        <item x="354"/>
        <item x="554"/>
        <item x="490"/>
        <item x="485"/>
        <item x="566"/>
        <item x="324"/>
        <item x="142"/>
        <item x="149"/>
        <item x="192"/>
        <item x="218"/>
        <item x="189"/>
        <item x="543"/>
        <item x="133"/>
        <item x="397"/>
        <item x="496"/>
        <item x="505"/>
        <item x="463"/>
        <item x="330"/>
        <item x="20"/>
        <item x="371"/>
        <item x="535"/>
        <item x="375"/>
        <item x="341"/>
        <item x="281"/>
        <item x="477"/>
        <item x="56"/>
        <item x="374"/>
        <item x="182"/>
        <item x="411"/>
        <item x="326"/>
        <item x="613"/>
        <item x="437"/>
        <item x="37"/>
        <item x="210"/>
        <item x="89"/>
        <item x="329"/>
        <item x="224"/>
        <item x="99"/>
        <item x="373"/>
        <item x="618"/>
        <item x="143"/>
        <item x="594"/>
        <item x="587"/>
        <item x="63"/>
        <item x="73"/>
        <item x="147"/>
        <item x="307"/>
        <item x="452"/>
        <item x="621"/>
        <item x="22"/>
        <item x="84"/>
        <item x="267"/>
        <item x="567"/>
        <item x="35"/>
        <item x="18"/>
        <item x="610"/>
        <item x="401"/>
        <item x="425"/>
        <item x="583"/>
        <item x="343"/>
        <item x="155"/>
        <item x="396"/>
        <item x="236"/>
        <item x="365"/>
        <item x="426"/>
        <item x="514"/>
        <item x="327"/>
        <item x="207"/>
        <item x="600"/>
        <item x="3"/>
        <item x="350"/>
        <item x="446"/>
        <item x="19"/>
        <item x="356"/>
        <item x="518"/>
        <item x="451"/>
        <item x="398"/>
        <item x="602"/>
        <item x="530"/>
        <item x="585"/>
        <item x="117"/>
        <item x="471"/>
        <item x="364"/>
        <item x="609"/>
        <item x="547"/>
        <item x="322"/>
        <item x="544"/>
        <item x="499"/>
        <item x="105"/>
        <item x="68"/>
        <item x="348"/>
        <item x="531"/>
        <item x="200"/>
        <item x="263"/>
        <item x="193"/>
        <item x="611"/>
        <item x="96"/>
        <item x="362"/>
        <item x="312"/>
        <item x="565"/>
        <item x="620"/>
        <item x="504"/>
        <item x="219"/>
        <item x="337"/>
        <item x="405"/>
        <item x="229"/>
        <item x="584"/>
        <item x="380"/>
        <item x="390"/>
        <item x="563"/>
        <item x="387"/>
        <item x="109"/>
        <item x="43"/>
        <item x="427"/>
        <item x="573"/>
        <item x="469"/>
        <item x="507"/>
        <item x="523"/>
        <item x="597"/>
        <item x="154"/>
        <item x="528"/>
        <item x="569"/>
        <item x="412"/>
        <item x="232"/>
        <item x="494"/>
        <item x="559"/>
        <item x="386"/>
        <item x="317"/>
        <item x="422"/>
        <item x="122"/>
        <item x="172"/>
        <item x="74"/>
        <item x="88"/>
        <item x="338"/>
        <item x="41"/>
        <item x="581"/>
        <item x="32"/>
        <item x="128"/>
        <item x="315"/>
        <item x="130"/>
        <item x="221"/>
        <item x="174"/>
        <item x="80"/>
        <item x="291"/>
        <item x="6"/>
        <item x="94"/>
        <item x="420"/>
        <item x="254"/>
        <item x="289"/>
        <item x="568"/>
        <item x="106"/>
        <item x="0"/>
        <item x="280"/>
        <item x="2"/>
        <item x="166"/>
        <item x="391"/>
        <item x="310"/>
        <item x="435"/>
        <item x="205"/>
        <item x="457"/>
        <item x="355"/>
        <item x="23"/>
        <item x="366"/>
        <item x="235"/>
        <item x="465"/>
        <item x="608"/>
        <item x="212"/>
        <item x="508"/>
        <item x="392"/>
        <item x="339"/>
        <item x="234"/>
        <item x="417"/>
        <item x="444"/>
        <item x="552"/>
        <item x="144"/>
        <item x="413"/>
        <item x="145"/>
        <item x="607"/>
        <item x="318"/>
        <item x="282"/>
        <item x="259"/>
        <item x="612"/>
        <item x="243"/>
        <item x="491"/>
        <item x="31"/>
        <item x="268"/>
        <item x="52"/>
        <item x="256"/>
        <item x="54"/>
        <item x="299"/>
        <item x="278"/>
        <item x="599"/>
        <item x="548"/>
        <item x="65"/>
        <item x="395"/>
        <item x="336"/>
        <item x="199"/>
        <item x="454"/>
        <item x="561"/>
        <item x="304"/>
        <item x="266"/>
        <item x="165"/>
        <item x="407"/>
        <item x="604"/>
        <item x="484"/>
        <item x="72"/>
        <item x="306"/>
        <item x="251"/>
        <item x="378"/>
        <item x="160"/>
        <item x="455"/>
        <item x="62"/>
        <item x="141"/>
        <item x="331"/>
        <item x="91"/>
        <item x="246"/>
        <item x="303"/>
        <item x="342"/>
        <item x="591"/>
        <item x="82"/>
        <item x="274"/>
        <item x="7"/>
        <item x="524"/>
        <item x="245"/>
        <item x="131"/>
        <item x="529"/>
        <item x="545"/>
        <item x="264"/>
        <item x="473"/>
        <item x="59"/>
        <item x="190"/>
        <item x="360"/>
        <item x="178"/>
        <item x="558"/>
        <item x="208"/>
        <item x="277"/>
        <item x="162"/>
        <item x="522"/>
        <item x="75"/>
        <item x="76"/>
        <item x="113"/>
        <item x="90"/>
        <item x="432"/>
        <item x="383"/>
        <item x="171"/>
        <item x="60"/>
        <item x="201"/>
        <item x="167"/>
        <item x="223"/>
        <item x="520"/>
        <item x="127"/>
        <item x="443"/>
        <item x="614"/>
        <item x="474"/>
        <item x="321"/>
        <item x="14"/>
        <item x="578"/>
        <item x="48"/>
        <item x="140"/>
        <item x="194"/>
        <item x="406"/>
        <item x="358"/>
        <item x="478"/>
        <item x="434"/>
        <item x="379"/>
        <item x="470"/>
        <item x="287"/>
        <item x="248"/>
        <item x="368"/>
        <item x="605"/>
        <item x="77"/>
        <item x="344"/>
        <item x="481"/>
        <item x="347"/>
        <item x="222"/>
        <item x="537"/>
        <item x="188"/>
        <item x="26"/>
        <item x="460"/>
        <item x="242"/>
        <item x="582"/>
        <item x="313"/>
        <item x="33"/>
        <item x="551"/>
        <item x="176"/>
        <item x="619"/>
        <item x="323"/>
        <item x="153"/>
        <item x="550"/>
        <item x="403"/>
        <item x="314"/>
        <item x="136"/>
        <item x="389"/>
        <item x="461"/>
        <item x="513"/>
        <item x="363"/>
        <item x="433"/>
        <item x="488"/>
        <item x="225"/>
        <item x="175"/>
        <item x="170"/>
        <item x="206"/>
        <item x="385"/>
        <item x="231"/>
        <item x="137"/>
        <item x="345"/>
        <item x="493"/>
        <item x="376"/>
        <item x="125"/>
        <item x="169"/>
        <item x="590"/>
        <item x="21"/>
        <item x="151"/>
        <item x="300"/>
        <item x="439"/>
        <item x="97"/>
        <item x="180"/>
        <item x="533"/>
        <item x="335"/>
        <item x="102"/>
        <item x="622"/>
        <item x="104"/>
        <item x="606"/>
        <item x="45"/>
        <item x="148"/>
        <item x="93"/>
        <item x="302"/>
        <item x="42"/>
        <item x="450"/>
        <item x="179"/>
        <item x="502"/>
        <item x="164"/>
        <item x="527"/>
        <item x="67"/>
        <item x="5"/>
        <item x="340"/>
        <item x="372"/>
        <item x="81"/>
        <item x="168"/>
        <item x="301"/>
        <item x="10"/>
        <item x="575"/>
        <item x="416"/>
        <item x="483"/>
        <item x="571"/>
        <item x="40"/>
        <item x="311"/>
        <item x="197"/>
        <item x="516"/>
        <item x="549"/>
        <item x="103"/>
        <item x="247"/>
        <item x="132"/>
        <item x="467"/>
        <item x="399"/>
        <item x="539"/>
        <item x="438"/>
        <item x="215"/>
        <item x="592"/>
        <item x="283"/>
        <item x="440"/>
        <item x="616"/>
        <item x="123"/>
        <item x="497"/>
        <item x="308"/>
        <item x="382"/>
        <item x="393"/>
        <item x="319"/>
        <item x="119"/>
        <item x="369"/>
        <item x="601"/>
        <item x="138"/>
        <item x="519"/>
        <item x="181"/>
        <item x="468"/>
        <item x="449"/>
        <item x="8"/>
        <item x="431"/>
        <item x="216"/>
        <item x="316"/>
        <item x="185"/>
        <item x="46"/>
        <item x="272"/>
        <item x="27"/>
        <item x="120"/>
        <item x="11"/>
        <item x="370"/>
        <item x="50"/>
        <item x="38"/>
        <item x="459"/>
        <item x="30"/>
        <item x="64"/>
        <item x="101"/>
        <item x="352"/>
        <item x="526"/>
        <item x="86"/>
        <item x="462"/>
        <item x="28"/>
        <item x="346"/>
        <item x="521"/>
        <item x="92"/>
        <item x="196"/>
        <item x="480"/>
        <item x="55"/>
        <item x="121"/>
        <item x="71"/>
        <item x="49"/>
        <item x="540"/>
        <item x="118"/>
        <item x="13"/>
        <item x="489"/>
        <item x="288"/>
        <item x="9"/>
        <item x="603"/>
        <item x="402"/>
        <item x="198"/>
        <item x="252"/>
        <item x="258"/>
        <item x="24"/>
        <item x="34"/>
        <item x="116"/>
        <item x="334"/>
        <item x="100"/>
        <item x="187"/>
        <item x="61"/>
        <item x="415"/>
        <item x="51"/>
        <item x="184"/>
        <item x="421"/>
        <item x="295"/>
        <item x="500"/>
        <item x="4"/>
        <item x="296"/>
        <item x="536"/>
        <item x="17"/>
        <item x="255"/>
        <item x="4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5" showAll="0"/>
    <pivotField numFmtId="1" showAll="0"/>
    <pivotField numFmtId="1" showAll="0"/>
    <pivotField axis="axisRow" showAll="0">
      <items count="8">
        <item x="1"/>
        <item x="4"/>
        <item x="0"/>
        <item x="3"/>
        <item x="2"/>
        <item x="5"/>
        <item x="6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Member ID" fld="1" subtotal="count" baseField="0" baseItem="0" numFmtId="3"/>
  </dataFields>
  <formats count="1">
    <format dxfId="1">
      <pivotArea collapsedLevelsAreSubtotals="1" fieldPosition="0">
        <references count="1">
          <reference field="3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F061E-C7E2-4EF6-A737-1A72D86E0B09}" name="xAntigüedad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B27:C112" firstHeaderRow="1" firstDataRow="1" firstDataCol="1"/>
  <pivotFields count="41">
    <pivotField showAll="0"/>
    <pivotField dataField="1"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624">
        <item x="447"/>
        <item x="47"/>
        <item x="78"/>
        <item x="159"/>
        <item x="44"/>
        <item x="367"/>
        <item x="202"/>
        <item x="1"/>
        <item x="394"/>
        <item x="538"/>
        <item x="275"/>
        <item x="349"/>
        <item x="25"/>
        <item x="615"/>
        <item x="557"/>
        <item x="292"/>
        <item x="36"/>
        <item x="577"/>
        <item x="70"/>
        <item x="479"/>
        <item x="464"/>
        <item x="359"/>
        <item x="228"/>
        <item x="177"/>
        <item x="305"/>
        <item x="542"/>
        <item x="157"/>
        <item x="186"/>
        <item x="12"/>
        <item x="617"/>
        <item x="108"/>
        <item x="226"/>
        <item x="298"/>
        <item x="572"/>
        <item x="66"/>
        <item x="279"/>
        <item x="328"/>
        <item x="173"/>
        <item x="361"/>
        <item x="400"/>
        <item x="532"/>
        <item x="240"/>
        <item x="204"/>
        <item x="239"/>
        <item x="114"/>
        <item x="595"/>
        <item x="15"/>
        <item x="525"/>
        <item x="560"/>
        <item x="436"/>
        <item x="408"/>
        <item x="150"/>
        <item x="57"/>
        <item x="286"/>
        <item x="39"/>
        <item x="265"/>
        <item x="220"/>
        <item x="269"/>
        <item x="290"/>
        <item x="161"/>
        <item x="574"/>
        <item x="217"/>
        <item x="515"/>
        <item x="357"/>
        <item x="456"/>
        <item x="203"/>
        <item x="381"/>
        <item x="458"/>
        <item x="237"/>
        <item x="273"/>
        <item x="377"/>
        <item x="98"/>
        <item x="325"/>
        <item x="69"/>
        <item x="129"/>
        <item x="333"/>
        <item x="29"/>
        <item x="284"/>
        <item x="191"/>
        <item x="492"/>
        <item x="293"/>
        <item x="418"/>
        <item x="388"/>
        <item x="135"/>
        <item x="495"/>
        <item x="564"/>
        <item x="156"/>
        <item x="423"/>
        <item x="589"/>
        <item x="270"/>
        <item x="238"/>
        <item x="213"/>
        <item x="107"/>
        <item x="297"/>
        <item x="183"/>
        <item x="419"/>
        <item x="428"/>
        <item x="294"/>
        <item x="588"/>
        <item x="214"/>
        <item x="441"/>
        <item x="249"/>
        <item x="512"/>
        <item x="115"/>
        <item x="250"/>
        <item x="126"/>
        <item x="448"/>
        <item x="83"/>
        <item x="320"/>
        <item x="271"/>
        <item x="195"/>
        <item x="110"/>
        <item x="555"/>
        <item x="556"/>
        <item x="211"/>
        <item x="209"/>
        <item x="562"/>
        <item x="534"/>
        <item x="511"/>
        <item x="53"/>
        <item x="409"/>
        <item x="134"/>
        <item x="580"/>
        <item x="475"/>
        <item x="487"/>
        <item x="486"/>
        <item x="351"/>
        <item x="276"/>
        <item x="257"/>
        <item x="466"/>
        <item x="152"/>
        <item x="576"/>
        <item x="570"/>
        <item x="476"/>
        <item x="111"/>
        <item x="596"/>
        <item x="139"/>
        <item x="260"/>
        <item x="579"/>
        <item x="404"/>
        <item x="85"/>
        <item x="509"/>
        <item x="227"/>
        <item x="517"/>
        <item x="261"/>
        <item x="332"/>
        <item x="233"/>
        <item x="429"/>
        <item x="424"/>
        <item x="553"/>
        <item x="146"/>
        <item x="241"/>
        <item x="510"/>
        <item x="95"/>
        <item x="285"/>
        <item x="506"/>
        <item x="472"/>
        <item x="230"/>
        <item x="482"/>
        <item x="79"/>
        <item x="430"/>
        <item x="253"/>
        <item x="498"/>
        <item x="87"/>
        <item x="541"/>
        <item x="16"/>
        <item x="586"/>
        <item x="309"/>
        <item x="414"/>
        <item x="501"/>
        <item x="58"/>
        <item x="353"/>
        <item x="112"/>
        <item x="244"/>
        <item x="163"/>
        <item x="503"/>
        <item x="546"/>
        <item x="453"/>
        <item x="442"/>
        <item x="598"/>
        <item x="410"/>
        <item x="262"/>
        <item x="158"/>
        <item x="593"/>
        <item x="124"/>
        <item x="384"/>
        <item x="354"/>
        <item x="554"/>
        <item x="490"/>
        <item x="485"/>
        <item x="566"/>
        <item x="324"/>
        <item x="142"/>
        <item x="149"/>
        <item x="192"/>
        <item x="218"/>
        <item x="189"/>
        <item x="543"/>
        <item x="133"/>
        <item x="397"/>
        <item x="496"/>
        <item x="505"/>
        <item x="463"/>
        <item x="330"/>
        <item x="20"/>
        <item x="371"/>
        <item x="535"/>
        <item x="375"/>
        <item x="341"/>
        <item x="281"/>
        <item x="477"/>
        <item x="56"/>
        <item x="374"/>
        <item x="182"/>
        <item x="411"/>
        <item x="326"/>
        <item x="613"/>
        <item x="437"/>
        <item x="37"/>
        <item x="210"/>
        <item x="89"/>
        <item x="329"/>
        <item x="224"/>
        <item x="99"/>
        <item x="373"/>
        <item x="618"/>
        <item x="143"/>
        <item x="594"/>
        <item x="587"/>
        <item x="63"/>
        <item x="73"/>
        <item x="147"/>
        <item x="307"/>
        <item x="452"/>
        <item x="621"/>
        <item x="22"/>
        <item x="84"/>
        <item x="267"/>
        <item x="567"/>
        <item x="35"/>
        <item x="18"/>
        <item x="610"/>
        <item x="401"/>
        <item x="425"/>
        <item x="583"/>
        <item x="343"/>
        <item x="155"/>
        <item x="396"/>
        <item x="236"/>
        <item x="365"/>
        <item x="426"/>
        <item x="514"/>
        <item x="327"/>
        <item x="207"/>
        <item x="600"/>
        <item x="3"/>
        <item x="350"/>
        <item x="446"/>
        <item x="19"/>
        <item x="356"/>
        <item x="518"/>
        <item x="451"/>
        <item x="398"/>
        <item x="602"/>
        <item x="530"/>
        <item x="585"/>
        <item x="117"/>
        <item x="471"/>
        <item x="364"/>
        <item x="609"/>
        <item x="547"/>
        <item x="322"/>
        <item x="544"/>
        <item x="499"/>
        <item x="105"/>
        <item x="68"/>
        <item x="348"/>
        <item x="531"/>
        <item x="200"/>
        <item x="263"/>
        <item x="193"/>
        <item x="611"/>
        <item x="96"/>
        <item x="362"/>
        <item x="312"/>
        <item x="565"/>
        <item x="620"/>
        <item x="504"/>
        <item x="219"/>
        <item x="337"/>
        <item x="405"/>
        <item x="229"/>
        <item x="584"/>
        <item x="380"/>
        <item x="390"/>
        <item x="563"/>
        <item x="387"/>
        <item x="109"/>
        <item x="43"/>
        <item x="427"/>
        <item x="573"/>
        <item x="469"/>
        <item x="507"/>
        <item x="523"/>
        <item x="597"/>
        <item x="154"/>
        <item x="528"/>
        <item x="569"/>
        <item x="412"/>
        <item x="232"/>
        <item x="494"/>
        <item x="559"/>
        <item x="386"/>
        <item x="317"/>
        <item x="422"/>
        <item x="122"/>
        <item x="172"/>
        <item x="74"/>
        <item x="88"/>
        <item x="338"/>
        <item x="41"/>
        <item x="581"/>
        <item x="32"/>
        <item x="128"/>
        <item x="315"/>
        <item x="130"/>
        <item x="221"/>
        <item x="174"/>
        <item x="80"/>
        <item x="291"/>
        <item x="6"/>
        <item x="94"/>
        <item x="420"/>
        <item x="254"/>
        <item x="289"/>
        <item x="568"/>
        <item x="106"/>
        <item x="0"/>
        <item x="280"/>
        <item x="2"/>
        <item x="166"/>
        <item x="391"/>
        <item x="310"/>
        <item x="435"/>
        <item x="205"/>
        <item x="457"/>
        <item x="355"/>
        <item x="23"/>
        <item x="366"/>
        <item x="235"/>
        <item x="465"/>
        <item x="608"/>
        <item x="212"/>
        <item x="508"/>
        <item x="392"/>
        <item x="339"/>
        <item x="234"/>
        <item x="417"/>
        <item x="444"/>
        <item x="552"/>
        <item x="144"/>
        <item x="413"/>
        <item x="145"/>
        <item x="607"/>
        <item x="318"/>
        <item x="282"/>
        <item x="259"/>
        <item x="612"/>
        <item x="243"/>
        <item x="491"/>
        <item x="31"/>
        <item x="268"/>
        <item x="52"/>
        <item x="256"/>
        <item x="54"/>
        <item x="299"/>
        <item x="278"/>
        <item x="599"/>
        <item x="548"/>
        <item x="65"/>
        <item x="395"/>
        <item x="336"/>
        <item x="199"/>
        <item x="454"/>
        <item x="561"/>
        <item x="304"/>
        <item x="266"/>
        <item x="165"/>
        <item x="407"/>
        <item x="604"/>
        <item x="484"/>
        <item x="72"/>
        <item x="306"/>
        <item x="251"/>
        <item x="378"/>
        <item x="160"/>
        <item x="455"/>
        <item x="62"/>
        <item x="141"/>
        <item x="331"/>
        <item x="91"/>
        <item x="246"/>
        <item x="303"/>
        <item x="342"/>
        <item x="591"/>
        <item x="82"/>
        <item x="274"/>
        <item x="7"/>
        <item x="524"/>
        <item x="245"/>
        <item x="131"/>
        <item x="529"/>
        <item x="545"/>
        <item x="264"/>
        <item x="473"/>
        <item x="59"/>
        <item x="190"/>
        <item x="360"/>
        <item x="178"/>
        <item x="558"/>
        <item x="208"/>
        <item x="277"/>
        <item x="162"/>
        <item x="522"/>
        <item x="75"/>
        <item x="76"/>
        <item x="113"/>
        <item x="90"/>
        <item x="432"/>
        <item x="383"/>
        <item x="171"/>
        <item x="60"/>
        <item x="201"/>
        <item x="167"/>
        <item x="223"/>
        <item x="520"/>
        <item x="127"/>
        <item x="443"/>
        <item x="614"/>
        <item x="474"/>
        <item x="321"/>
        <item x="14"/>
        <item x="578"/>
        <item x="48"/>
        <item x="140"/>
        <item x="194"/>
        <item x="406"/>
        <item x="358"/>
        <item x="478"/>
        <item x="434"/>
        <item x="379"/>
        <item x="470"/>
        <item x="287"/>
        <item x="248"/>
        <item x="368"/>
        <item x="605"/>
        <item x="77"/>
        <item x="344"/>
        <item x="481"/>
        <item x="347"/>
        <item x="222"/>
        <item x="537"/>
        <item x="188"/>
        <item x="26"/>
        <item x="460"/>
        <item x="242"/>
        <item x="582"/>
        <item x="313"/>
        <item x="33"/>
        <item x="551"/>
        <item x="176"/>
        <item x="619"/>
        <item x="323"/>
        <item x="153"/>
        <item x="550"/>
        <item x="403"/>
        <item x="314"/>
        <item x="136"/>
        <item x="389"/>
        <item x="461"/>
        <item x="513"/>
        <item x="363"/>
        <item x="433"/>
        <item x="488"/>
        <item x="225"/>
        <item x="175"/>
        <item x="170"/>
        <item x="206"/>
        <item x="385"/>
        <item x="231"/>
        <item x="137"/>
        <item x="345"/>
        <item x="493"/>
        <item x="376"/>
        <item x="125"/>
        <item x="169"/>
        <item x="590"/>
        <item x="21"/>
        <item x="151"/>
        <item x="300"/>
        <item x="439"/>
        <item x="97"/>
        <item x="180"/>
        <item x="533"/>
        <item x="335"/>
        <item x="102"/>
        <item x="622"/>
        <item x="104"/>
        <item x="606"/>
        <item x="45"/>
        <item x="148"/>
        <item x="93"/>
        <item x="302"/>
        <item x="42"/>
        <item x="450"/>
        <item x="179"/>
        <item x="502"/>
        <item x="164"/>
        <item x="527"/>
        <item x="67"/>
        <item x="5"/>
        <item x="340"/>
        <item x="372"/>
        <item x="81"/>
        <item x="168"/>
        <item x="301"/>
        <item x="10"/>
        <item x="575"/>
        <item x="416"/>
        <item x="483"/>
        <item x="571"/>
        <item x="40"/>
        <item x="311"/>
        <item x="197"/>
        <item x="516"/>
        <item x="549"/>
        <item x="103"/>
        <item x="247"/>
        <item x="132"/>
        <item x="467"/>
        <item x="399"/>
        <item x="539"/>
        <item x="438"/>
        <item x="215"/>
        <item x="592"/>
        <item x="283"/>
        <item x="440"/>
        <item x="616"/>
        <item x="123"/>
        <item x="497"/>
        <item x="308"/>
        <item x="382"/>
        <item x="393"/>
        <item x="319"/>
        <item x="119"/>
        <item x="369"/>
        <item x="601"/>
        <item x="138"/>
        <item x="519"/>
        <item x="181"/>
        <item x="468"/>
        <item x="449"/>
        <item x="8"/>
        <item x="431"/>
        <item x="216"/>
        <item x="316"/>
        <item x="185"/>
        <item x="46"/>
        <item x="272"/>
        <item x="27"/>
        <item x="120"/>
        <item x="11"/>
        <item x="370"/>
        <item x="50"/>
        <item x="38"/>
        <item x="459"/>
        <item x="30"/>
        <item x="64"/>
        <item x="101"/>
        <item x="352"/>
        <item x="526"/>
        <item x="86"/>
        <item x="462"/>
        <item x="28"/>
        <item x="346"/>
        <item x="521"/>
        <item x="92"/>
        <item x="196"/>
        <item x="480"/>
        <item x="55"/>
        <item x="121"/>
        <item x="71"/>
        <item x="49"/>
        <item x="540"/>
        <item x="118"/>
        <item x="13"/>
        <item x="489"/>
        <item x="288"/>
        <item x="9"/>
        <item x="603"/>
        <item x="402"/>
        <item x="198"/>
        <item x="252"/>
        <item x="258"/>
        <item x="24"/>
        <item x="34"/>
        <item x="116"/>
        <item x="334"/>
        <item x="100"/>
        <item x="187"/>
        <item x="61"/>
        <item x="415"/>
        <item x="51"/>
        <item x="184"/>
        <item x="421"/>
        <item x="295"/>
        <item x="500"/>
        <item x="4"/>
        <item x="296"/>
        <item x="536"/>
        <item x="17"/>
        <item x="255"/>
        <item x="445"/>
        <item t="default"/>
      </items>
    </pivotField>
    <pivotField showAll="0"/>
    <pivotField showAll="0"/>
    <pivotField showAll="0"/>
    <pivotField showAll="0">
      <items count="14">
        <item x="4"/>
        <item x="10"/>
        <item x="2"/>
        <item x="9"/>
        <item x="7"/>
        <item x="1"/>
        <item x="0"/>
        <item x="3"/>
        <item x="12"/>
        <item x="8"/>
        <item x="5"/>
        <item x="1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5" showAll="0"/>
    <pivotField numFmtI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>
      <items count="13">
        <item x="2"/>
        <item x="8"/>
        <item x="10"/>
        <item x="3"/>
        <item x="6"/>
        <item x="1"/>
        <item x="11"/>
        <item x="5"/>
        <item x="9"/>
        <item x="4"/>
        <item x="0"/>
        <item x="7"/>
        <item t="default"/>
      </items>
    </pivotField>
    <pivotField showAll="0">
      <items count="8">
        <item x="1"/>
        <item x="6"/>
        <item x="4"/>
        <item x="5"/>
        <item x="0"/>
        <item x="3"/>
        <item x="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x="1"/>
        <item x="2"/>
        <item x="3"/>
        <item x="4"/>
        <item x="5"/>
        <item x="6"/>
        <item x="7"/>
        <item sd="0" x="8"/>
        <item t="default"/>
      </items>
    </pivotField>
  </pivotFields>
  <rowFields count="2">
    <field x="40"/>
    <field x="38"/>
  </rowFields>
  <rowItems count="85"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Cuenta de Member ID" fld="1" subtotal="count" baseField="35" baseItem="0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19D46-AEB6-402F-AA49-3775C5B5B5A5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F4" firstHeaderRow="1" firstDataRow="1" firstDataCol="0" rowPageCount="1" colPageCount="1"/>
  <pivotFields count="41"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numFmtId="14" multipleItemSelectionAllowed="1" showAll="0">
      <items count="624">
        <item h="1" x="447"/>
        <item h="1" x="47"/>
        <item h="1" x="78"/>
        <item h="1" x="159"/>
        <item h="1" x="44"/>
        <item h="1" x="367"/>
        <item h="1" x="202"/>
        <item h="1" x="1"/>
        <item h="1" x="394"/>
        <item h="1" x="538"/>
        <item h="1" x="275"/>
        <item h="1" x="349"/>
        <item h="1" x="25"/>
        <item h="1" x="615"/>
        <item h="1" x="557"/>
        <item h="1" x="292"/>
        <item h="1" x="36"/>
        <item h="1" x="577"/>
        <item h="1" x="70"/>
        <item h="1" x="479"/>
        <item h="1" x="464"/>
        <item h="1" x="359"/>
        <item h="1" x="228"/>
        <item h="1" x="177"/>
        <item h="1" x="305"/>
        <item h="1" x="542"/>
        <item h="1" x="157"/>
        <item h="1" x="186"/>
        <item h="1" x="12"/>
        <item h="1" x="617"/>
        <item h="1" x="108"/>
        <item h="1" x="226"/>
        <item h="1" x="298"/>
        <item h="1" x="572"/>
        <item h="1" x="66"/>
        <item h="1" x="279"/>
        <item h="1" x="328"/>
        <item h="1" x="173"/>
        <item h="1" x="361"/>
        <item h="1" x="400"/>
        <item h="1" x="532"/>
        <item h="1" x="240"/>
        <item h="1" x="204"/>
        <item h="1" x="239"/>
        <item h="1" x="114"/>
        <item h="1" x="595"/>
        <item h="1" x="15"/>
        <item h="1" x="525"/>
        <item h="1" x="560"/>
        <item h="1" x="436"/>
        <item h="1" x="408"/>
        <item h="1" x="150"/>
        <item h="1" x="57"/>
        <item h="1" x="286"/>
        <item h="1" x="39"/>
        <item h="1" x="265"/>
        <item h="1" x="220"/>
        <item h="1" x="269"/>
        <item h="1" x="290"/>
        <item h="1" x="161"/>
        <item h="1" x="574"/>
        <item h="1" x="217"/>
        <item h="1" x="515"/>
        <item h="1" x="357"/>
        <item h="1" x="456"/>
        <item h="1" x="203"/>
        <item h="1" x="381"/>
        <item h="1" x="458"/>
        <item h="1" x="237"/>
        <item h="1" x="273"/>
        <item h="1" x="377"/>
        <item h="1" x="98"/>
        <item h="1" x="325"/>
        <item h="1" x="69"/>
        <item h="1" x="129"/>
        <item h="1" x="333"/>
        <item h="1" x="29"/>
        <item h="1" x="284"/>
        <item h="1" x="191"/>
        <item h="1" x="492"/>
        <item h="1" x="293"/>
        <item h="1" x="418"/>
        <item h="1" x="388"/>
        <item h="1" x="135"/>
        <item h="1" x="495"/>
        <item h="1" x="564"/>
        <item h="1" x="156"/>
        <item h="1" x="423"/>
        <item h="1" x="589"/>
        <item h="1" x="270"/>
        <item h="1" x="238"/>
        <item h="1" x="213"/>
        <item h="1" x="107"/>
        <item h="1" x="297"/>
        <item h="1" x="183"/>
        <item h="1" x="419"/>
        <item h="1" x="428"/>
        <item h="1" x="294"/>
        <item h="1" x="588"/>
        <item h="1" x="214"/>
        <item h="1" x="441"/>
        <item h="1" x="249"/>
        <item h="1" x="512"/>
        <item h="1" x="115"/>
        <item h="1" x="250"/>
        <item h="1" x="126"/>
        <item h="1" x="448"/>
        <item h="1" x="83"/>
        <item h="1" x="320"/>
        <item h="1" x="271"/>
        <item h="1" x="195"/>
        <item h="1" x="110"/>
        <item h="1" x="555"/>
        <item h="1" x="556"/>
        <item h="1" x="211"/>
        <item h="1" x="209"/>
        <item h="1" x="562"/>
        <item h="1" x="534"/>
        <item h="1" x="511"/>
        <item h="1" x="53"/>
        <item h="1" x="409"/>
        <item h="1" x="134"/>
        <item h="1" x="580"/>
        <item h="1" x="475"/>
        <item h="1" x="487"/>
        <item h="1" x="486"/>
        <item h="1" x="351"/>
        <item h="1" x="276"/>
        <item h="1" x="257"/>
        <item h="1" x="466"/>
        <item h="1" x="152"/>
        <item h="1" x="576"/>
        <item h="1" x="570"/>
        <item h="1" x="476"/>
        <item h="1" x="111"/>
        <item h="1" x="596"/>
        <item h="1" x="139"/>
        <item h="1" x="260"/>
        <item h="1" x="579"/>
        <item h="1" x="404"/>
        <item h="1" x="85"/>
        <item h="1" x="509"/>
        <item h="1" x="227"/>
        <item h="1" x="517"/>
        <item h="1" x="261"/>
        <item h="1" x="332"/>
        <item h="1" x="233"/>
        <item h="1" x="429"/>
        <item h="1" x="424"/>
        <item h="1" x="553"/>
        <item h="1" x="146"/>
        <item h="1" x="241"/>
        <item h="1" x="510"/>
        <item h="1" x="95"/>
        <item h="1" x="285"/>
        <item h="1" x="506"/>
        <item h="1" x="472"/>
        <item h="1" x="230"/>
        <item h="1" x="482"/>
        <item h="1" x="79"/>
        <item h="1" x="430"/>
        <item h="1" x="253"/>
        <item h="1" x="498"/>
        <item h="1" x="87"/>
        <item h="1" x="541"/>
        <item h="1" x="16"/>
        <item h="1" x="586"/>
        <item h="1" x="309"/>
        <item h="1" x="414"/>
        <item h="1" x="501"/>
        <item h="1" x="58"/>
        <item h="1" x="353"/>
        <item h="1" x="112"/>
        <item h="1" x="244"/>
        <item h="1" x="163"/>
        <item h="1" x="503"/>
        <item h="1" x="546"/>
        <item h="1" x="453"/>
        <item h="1" x="442"/>
        <item h="1" x="598"/>
        <item h="1" x="410"/>
        <item h="1" x="262"/>
        <item h="1" x="158"/>
        <item h="1" x="593"/>
        <item h="1" x="124"/>
        <item h="1" x="384"/>
        <item h="1" x="354"/>
        <item h="1" x="554"/>
        <item h="1" x="490"/>
        <item h="1" x="485"/>
        <item h="1" x="566"/>
        <item h="1" x="324"/>
        <item h="1" x="142"/>
        <item h="1" x="149"/>
        <item h="1" x="192"/>
        <item h="1" x="218"/>
        <item h="1" x="189"/>
        <item h="1" x="543"/>
        <item h="1" x="133"/>
        <item h="1" x="397"/>
        <item h="1" x="496"/>
        <item h="1" x="505"/>
        <item h="1" x="463"/>
        <item h="1" x="330"/>
        <item h="1" x="20"/>
        <item h="1" x="371"/>
        <item h="1" x="535"/>
        <item h="1" x="375"/>
        <item h="1" x="341"/>
        <item h="1" x="281"/>
        <item h="1" x="477"/>
        <item h="1" x="56"/>
        <item h="1" x="374"/>
        <item h="1" x="182"/>
        <item h="1" x="411"/>
        <item h="1" x="326"/>
        <item h="1" x="613"/>
        <item h="1" x="437"/>
        <item h="1" x="37"/>
        <item h="1" x="210"/>
        <item h="1" x="89"/>
        <item h="1" x="329"/>
        <item h="1" x="224"/>
        <item h="1" x="99"/>
        <item h="1" x="373"/>
        <item h="1" x="618"/>
        <item h="1" x="143"/>
        <item h="1" x="594"/>
        <item h="1" x="587"/>
        <item h="1" x="63"/>
        <item h="1" x="73"/>
        <item h="1" x="147"/>
        <item h="1" x="307"/>
        <item h="1" x="452"/>
        <item h="1" x="621"/>
        <item h="1" x="22"/>
        <item h="1" x="84"/>
        <item h="1" x="267"/>
        <item h="1" x="567"/>
        <item h="1" x="35"/>
        <item h="1" x="18"/>
        <item h="1" x="610"/>
        <item h="1" x="401"/>
        <item h="1" x="425"/>
        <item h="1" x="583"/>
        <item h="1" x="343"/>
        <item h="1" x="155"/>
        <item h="1" x="396"/>
        <item h="1" x="236"/>
        <item h="1" x="365"/>
        <item h="1" x="426"/>
        <item h="1" x="514"/>
        <item h="1" x="327"/>
        <item h="1" x="207"/>
        <item h="1" x="600"/>
        <item h="1" x="3"/>
        <item h="1" x="350"/>
        <item h="1" x="446"/>
        <item h="1" x="19"/>
        <item h="1" x="356"/>
        <item h="1" x="518"/>
        <item h="1" x="451"/>
        <item h="1" x="398"/>
        <item h="1" x="602"/>
        <item h="1" x="530"/>
        <item h="1" x="585"/>
        <item h="1" x="117"/>
        <item h="1" x="471"/>
        <item h="1" x="364"/>
        <item h="1" x="609"/>
        <item h="1" x="547"/>
        <item h="1" x="322"/>
        <item h="1" x="544"/>
        <item h="1" x="499"/>
        <item h="1" x="105"/>
        <item h="1" x="68"/>
        <item h="1" x="348"/>
        <item h="1" x="531"/>
        <item h="1" x="200"/>
        <item h="1" x="263"/>
        <item h="1" x="193"/>
        <item h="1" x="611"/>
        <item h="1" x="96"/>
        <item h="1" x="362"/>
        <item h="1" x="312"/>
        <item h="1" x="565"/>
        <item h="1" x="620"/>
        <item h="1" x="504"/>
        <item h="1" x="219"/>
        <item h="1" x="337"/>
        <item h="1" x="405"/>
        <item h="1" x="229"/>
        <item h="1" x="584"/>
        <item h="1" x="380"/>
        <item h="1" x="390"/>
        <item h="1" x="563"/>
        <item h="1" x="387"/>
        <item h="1" x="109"/>
        <item h="1" x="43"/>
        <item h="1" x="427"/>
        <item h="1" x="573"/>
        <item h="1" x="469"/>
        <item h="1" x="507"/>
        <item h="1" x="523"/>
        <item h="1" x="597"/>
        <item h="1" x="154"/>
        <item h="1" x="528"/>
        <item h="1" x="569"/>
        <item h="1" x="412"/>
        <item h="1" x="232"/>
        <item h="1" x="494"/>
        <item h="1" x="559"/>
        <item h="1" x="386"/>
        <item h="1" x="317"/>
        <item h="1" x="422"/>
        <item h="1" x="122"/>
        <item h="1" x="172"/>
        <item h="1" x="74"/>
        <item h="1" x="88"/>
        <item h="1" x="338"/>
        <item h="1" x="41"/>
        <item h="1" x="581"/>
        <item h="1" x="32"/>
        <item h="1" x="128"/>
        <item h="1" x="315"/>
        <item h="1" x="130"/>
        <item h="1" x="221"/>
        <item h="1" x="174"/>
        <item h="1" x="80"/>
        <item h="1" x="291"/>
        <item h="1" x="6"/>
        <item h="1" x="94"/>
        <item h="1" x="420"/>
        <item h="1" x="254"/>
        <item h="1" x="289"/>
        <item h="1" x="568"/>
        <item h="1" x="106"/>
        <item h="1" x="0"/>
        <item h="1" x="280"/>
        <item h="1" x="2"/>
        <item h="1" x="166"/>
        <item h="1" x="391"/>
        <item h="1" x="310"/>
        <item h="1" x="435"/>
        <item h="1" x="205"/>
        <item h="1" x="457"/>
        <item h="1" x="355"/>
        <item h="1" x="23"/>
        <item h="1" x="366"/>
        <item h="1" x="235"/>
        <item h="1" x="465"/>
        <item h="1" x="608"/>
        <item h="1" x="212"/>
        <item h="1" x="508"/>
        <item h="1" x="392"/>
        <item h="1" x="339"/>
        <item h="1" x="234"/>
        <item h="1" x="417"/>
        <item h="1" x="444"/>
        <item h="1" x="552"/>
        <item h="1" x="144"/>
        <item h="1" x="413"/>
        <item h="1" x="145"/>
        <item h="1" x="607"/>
        <item h="1" x="318"/>
        <item h="1" x="282"/>
        <item h="1" x="259"/>
        <item h="1" x="612"/>
        <item h="1" x="243"/>
        <item h="1" x="491"/>
        <item h="1" x="31"/>
        <item h="1" x="268"/>
        <item h="1" x="52"/>
        <item h="1" x="256"/>
        <item h="1" x="54"/>
        <item h="1" x="299"/>
        <item h="1" x="278"/>
        <item h="1" x="599"/>
        <item h="1" x="548"/>
        <item h="1" x="65"/>
        <item h="1" x="395"/>
        <item h="1" x="336"/>
        <item h="1" x="199"/>
        <item h="1" x="454"/>
        <item h="1" x="561"/>
        <item h="1" x="304"/>
        <item h="1" x="266"/>
        <item h="1" x="165"/>
        <item h="1" x="407"/>
        <item h="1" x="604"/>
        <item h="1" x="484"/>
        <item h="1" x="72"/>
        <item h="1" x="306"/>
        <item h="1" x="251"/>
        <item h="1" x="378"/>
        <item h="1" x="160"/>
        <item h="1" x="455"/>
        <item h="1" x="62"/>
        <item h="1" x="141"/>
        <item h="1" x="331"/>
        <item h="1" x="91"/>
        <item h="1" x="246"/>
        <item h="1" x="303"/>
        <item h="1" x="342"/>
        <item h="1" x="591"/>
        <item h="1" x="82"/>
        <item h="1" x="274"/>
        <item h="1" x="7"/>
        <item h="1" x="524"/>
        <item h="1" x="245"/>
        <item h="1" x="131"/>
        <item h="1" x="529"/>
        <item h="1" x="545"/>
        <item h="1" x="264"/>
        <item h="1" x="473"/>
        <item h="1" x="59"/>
        <item h="1" x="190"/>
        <item h="1" x="360"/>
        <item h="1" x="178"/>
        <item h="1" x="558"/>
        <item h="1" x="208"/>
        <item h="1" x="277"/>
        <item h="1" x="162"/>
        <item h="1" x="522"/>
        <item h="1" x="75"/>
        <item h="1" x="76"/>
        <item h="1" x="113"/>
        <item h="1" x="90"/>
        <item h="1" x="432"/>
        <item h="1" x="383"/>
        <item h="1" x="171"/>
        <item h="1" x="60"/>
        <item h="1" x="201"/>
        <item h="1" x="167"/>
        <item h="1" x="223"/>
        <item h="1" x="520"/>
        <item h="1" x="127"/>
        <item h="1" x="443"/>
        <item h="1" x="614"/>
        <item h="1" x="474"/>
        <item h="1" x="321"/>
        <item h="1" x="14"/>
        <item h="1" x="578"/>
        <item h="1" x="48"/>
        <item h="1" x="140"/>
        <item h="1" x="194"/>
        <item h="1" x="406"/>
        <item h="1" x="358"/>
        <item h="1" x="478"/>
        <item h="1" x="434"/>
        <item h="1" x="379"/>
        <item h="1" x="470"/>
        <item h="1" x="287"/>
        <item h="1" x="248"/>
        <item h="1" x="368"/>
        <item h="1" x="605"/>
        <item h="1" x="77"/>
        <item h="1" x="344"/>
        <item h="1" x="481"/>
        <item h="1" x="347"/>
        <item h="1" x="222"/>
        <item h="1" x="537"/>
        <item h="1" x="188"/>
        <item h="1" x="26"/>
        <item h="1" x="460"/>
        <item h="1" x="242"/>
        <item h="1" x="582"/>
        <item h="1" x="313"/>
        <item h="1" x="33"/>
        <item h="1" x="551"/>
        <item h="1" x="176"/>
        <item h="1" x="619"/>
        <item h="1" x="323"/>
        <item h="1" x="153"/>
        <item h="1" x="550"/>
        <item h="1" x="403"/>
        <item h="1" x="314"/>
        <item h="1" x="136"/>
        <item h="1" x="389"/>
        <item h="1" x="461"/>
        <item h="1" x="513"/>
        <item h="1" x="363"/>
        <item h="1" x="433"/>
        <item h="1" x="488"/>
        <item h="1" x="225"/>
        <item h="1" x="175"/>
        <item h="1" x="170"/>
        <item h="1" x="206"/>
        <item h="1" x="385"/>
        <item h="1" x="231"/>
        <item h="1" x="137"/>
        <item h="1" x="345"/>
        <item h="1" x="493"/>
        <item h="1" x="376"/>
        <item h="1" x="125"/>
        <item h="1" x="169"/>
        <item h="1" x="590"/>
        <item h="1" x="21"/>
        <item h="1" x="151"/>
        <item h="1" x="300"/>
        <item h="1" x="439"/>
        <item h="1" x="97"/>
        <item h="1" x="180"/>
        <item h="1" x="533"/>
        <item h="1" x="335"/>
        <item h="1" x="102"/>
        <item h="1" x="622"/>
        <item h="1" x="104"/>
        <item h="1" x="606"/>
        <item h="1" x="45"/>
        <item h="1" x="148"/>
        <item h="1" x="93"/>
        <item h="1" x="302"/>
        <item h="1" x="42"/>
        <item h="1" x="450"/>
        <item h="1" x="179"/>
        <item h="1" x="502"/>
        <item h="1" x="164"/>
        <item h="1" x="527"/>
        <item h="1" x="67"/>
        <item h="1" x="5"/>
        <item h="1" x="340"/>
        <item h="1" x="372"/>
        <item h="1" x="81"/>
        <item h="1" x="168"/>
        <item h="1" x="301"/>
        <item h="1" x="10"/>
        <item h="1" x="575"/>
        <item h="1" x="416"/>
        <item h="1" x="483"/>
        <item h="1" x="571"/>
        <item h="1" x="40"/>
        <item h="1" x="311"/>
        <item h="1" x="197"/>
        <item h="1" x="516"/>
        <item h="1" x="549"/>
        <item h="1" x="103"/>
        <item h="1" x="247"/>
        <item h="1" x="132"/>
        <item h="1" x="467"/>
        <item h="1" x="399"/>
        <item h="1" x="539"/>
        <item h="1" x="438"/>
        <item h="1" x="215"/>
        <item h="1" x="592"/>
        <item h="1" x="283"/>
        <item h="1" x="440"/>
        <item h="1" x="616"/>
        <item h="1" x="123"/>
        <item h="1" x="497"/>
        <item h="1" x="308"/>
        <item h="1" x="382"/>
        <item h="1" x="393"/>
        <item h="1" x="319"/>
        <item h="1" x="119"/>
        <item h="1" x="369"/>
        <item h="1" x="601"/>
        <item h="1" x="138"/>
        <item h="1" x="519"/>
        <item h="1" x="181"/>
        <item h="1" x="468"/>
        <item h="1" x="449"/>
        <item h="1" x="8"/>
        <item h="1" x="431"/>
        <item h="1" x="216"/>
        <item h="1" x="316"/>
        <item h="1" x="185"/>
        <item h="1" x="46"/>
        <item h="1" x="272"/>
        <item h="1" x="27"/>
        <item h="1" x="120"/>
        <item h="1" x="11"/>
        <item h="1" x="370"/>
        <item h="1" x="50"/>
        <item h="1" x="38"/>
        <item h="1" x="459"/>
        <item h="1" x="30"/>
        <item h="1" x="64"/>
        <item h="1" x="101"/>
        <item h="1" x="352"/>
        <item h="1" x="526"/>
        <item h="1" x="86"/>
        <item h="1" x="462"/>
        <item h="1" x="28"/>
        <item h="1" x="346"/>
        <item h="1" x="521"/>
        <item h="1" x="92"/>
        <item h="1" x="196"/>
        <item h="1" x="480"/>
        <item h="1" x="55"/>
        <item h="1" x="121"/>
        <item h="1" x="71"/>
        <item h="1" x="49"/>
        <item h="1" x="540"/>
        <item h="1" x="118"/>
        <item h="1" x="13"/>
        <item h="1" x="489"/>
        <item h="1" x="288"/>
        <item h="1" x="9"/>
        <item h="1" x="603"/>
        <item h="1" x="402"/>
        <item h="1" x="198"/>
        <item h="1" x="252"/>
        <item h="1" x="258"/>
        <item h="1" x="24"/>
        <item x="34"/>
        <item x="116"/>
        <item x="334"/>
        <item x="100"/>
        <item x="187"/>
        <item x="61"/>
        <item x="415"/>
        <item x="51"/>
        <item x="184"/>
        <item x="421"/>
        <item x="295"/>
        <item x="500"/>
        <item x="4"/>
        <item x="296"/>
        <item h="1" x="536"/>
        <item h="1" x="17"/>
        <item h="1" x="255"/>
        <item h="1" x="4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5" showAll="0"/>
    <pivotField numFmtId="1" showAll="0"/>
    <pivotField numFmtI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Items count="1">
    <i/>
  </rowItems>
  <colItems count="1">
    <i/>
  </colItems>
  <pageFields count="1">
    <pageField fld="19" hier="-1"/>
  </pageFields>
  <dataFields count="1">
    <dataField name="Altas último mes" fld="1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A8B00-4628-4E63-87B2-CD74EEB52E4F}" name="Resumen Facturación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D4" firstHeaderRow="1" firstDataRow="1" firstDataCol="0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624">
        <item x="447"/>
        <item x="47"/>
        <item x="78"/>
        <item x="159"/>
        <item x="44"/>
        <item x="367"/>
        <item x="202"/>
        <item x="1"/>
        <item x="394"/>
        <item x="538"/>
        <item x="275"/>
        <item x="349"/>
        <item x="25"/>
        <item x="615"/>
        <item x="557"/>
        <item x="292"/>
        <item x="36"/>
        <item x="577"/>
        <item x="70"/>
        <item x="479"/>
        <item x="464"/>
        <item x="359"/>
        <item x="228"/>
        <item x="177"/>
        <item x="305"/>
        <item x="542"/>
        <item x="157"/>
        <item x="186"/>
        <item x="12"/>
        <item x="617"/>
        <item x="108"/>
        <item x="226"/>
        <item x="298"/>
        <item x="572"/>
        <item x="66"/>
        <item x="279"/>
        <item x="328"/>
        <item x="173"/>
        <item x="361"/>
        <item x="400"/>
        <item x="532"/>
        <item x="240"/>
        <item x="204"/>
        <item x="239"/>
        <item x="114"/>
        <item x="595"/>
        <item x="15"/>
        <item x="525"/>
        <item x="560"/>
        <item x="436"/>
        <item x="408"/>
        <item x="150"/>
        <item x="57"/>
        <item x="286"/>
        <item x="39"/>
        <item x="265"/>
        <item x="220"/>
        <item x="269"/>
        <item x="290"/>
        <item x="161"/>
        <item x="574"/>
        <item x="217"/>
        <item x="515"/>
        <item x="357"/>
        <item x="456"/>
        <item x="203"/>
        <item x="381"/>
        <item x="458"/>
        <item x="237"/>
        <item x="273"/>
        <item x="377"/>
        <item x="98"/>
        <item x="325"/>
        <item x="69"/>
        <item x="129"/>
        <item x="333"/>
        <item x="29"/>
        <item x="284"/>
        <item x="191"/>
        <item x="492"/>
        <item x="293"/>
        <item x="418"/>
        <item x="388"/>
        <item x="135"/>
        <item x="495"/>
        <item x="564"/>
        <item x="156"/>
        <item x="423"/>
        <item x="589"/>
        <item x="270"/>
        <item x="238"/>
        <item x="213"/>
        <item x="107"/>
        <item x="297"/>
        <item x="183"/>
        <item x="419"/>
        <item x="428"/>
        <item x="294"/>
        <item x="588"/>
        <item x="214"/>
        <item x="441"/>
        <item x="249"/>
        <item x="512"/>
        <item x="115"/>
        <item x="250"/>
        <item x="126"/>
        <item x="448"/>
        <item x="83"/>
        <item x="320"/>
        <item x="271"/>
        <item x="195"/>
        <item x="110"/>
        <item x="555"/>
        <item x="556"/>
        <item x="211"/>
        <item x="209"/>
        <item x="562"/>
        <item x="534"/>
        <item x="511"/>
        <item x="53"/>
        <item x="409"/>
        <item x="134"/>
        <item x="580"/>
        <item x="475"/>
        <item x="487"/>
        <item x="486"/>
        <item x="351"/>
        <item x="276"/>
        <item x="257"/>
        <item x="466"/>
        <item x="152"/>
        <item x="576"/>
        <item x="570"/>
        <item x="476"/>
        <item x="111"/>
        <item x="596"/>
        <item x="139"/>
        <item x="260"/>
        <item x="579"/>
        <item x="404"/>
        <item x="85"/>
        <item x="509"/>
        <item x="227"/>
        <item x="517"/>
        <item x="261"/>
        <item x="332"/>
        <item x="233"/>
        <item x="429"/>
        <item x="424"/>
        <item x="553"/>
        <item x="146"/>
        <item x="241"/>
        <item x="510"/>
        <item x="95"/>
        <item x="285"/>
        <item x="506"/>
        <item x="472"/>
        <item x="230"/>
        <item x="482"/>
        <item x="79"/>
        <item x="430"/>
        <item x="253"/>
        <item x="498"/>
        <item x="87"/>
        <item x="541"/>
        <item x="16"/>
        <item x="586"/>
        <item x="309"/>
        <item x="414"/>
        <item x="501"/>
        <item x="58"/>
        <item x="353"/>
        <item x="112"/>
        <item x="244"/>
        <item x="163"/>
        <item x="503"/>
        <item x="546"/>
        <item x="453"/>
        <item x="442"/>
        <item x="598"/>
        <item x="410"/>
        <item x="262"/>
        <item x="158"/>
        <item x="593"/>
        <item x="124"/>
        <item x="384"/>
        <item x="354"/>
        <item x="554"/>
        <item x="490"/>
        <item x="485"/>
        <item x="566"/>
        <item x="324"/>
        <item x="142"/>
        <item x="149"/>
        <item x="192"/>
        <item x="218"/>
        <item x="189"/>
        <item x="543"/>
        <item x="133"/>
        <item x="397"/>
        <item x="496"/>
        <item x="505"/>
        <item x="463"/>
        <item x="330"/>
        <item x="20"/>
        <item x="371"/>
        <item x="535"/>
        <item x="375"/>
        <item x="341"/>
        <item x="281"/>
        <item x="477"/>
        <item x="56"/>
        <item x="374"/>
        <item x="182"/>
        <item x="411"/>
        <item x="326"/>
        <item x="613"/>
        <item x="437"/>
        <item x="37"/>
        <item x="210"/>
        <item x="89"/>
        <item x="329"/>
        <item x="224"/>
        <item x="99"/>
        <item x="373"/>
        <item x="618"/>
        <item x="143"/>
        <item x="594"/>
        <item x="587"/>
        <item x="63"/>
        <item x="73"/>
        <item x="147"/>
        <item x="307"/>
        <item x="452"/>
        <item x="621"/>
        <item x="22"/>
        <item x="84"/>
        <item x="267"/>
        <item x="567"/>
        <item x="35"/>
        <item x="18"/>
        <item x="610"/>
        <item x="401"/>
        <item x="425"/>
        <item x="583"/>
        <item x="343"/>
        <item x="155"/>
        <item x="396"/>
        <item x="236"/>
        <item x="365"/>
        <item x="426"/>
        <item x="514"/>
        <item x="327"/>
        <item x="207"/>
        <item x="600"/>
        <item x="3"/>
        <item x="350"/>
        <item x="446"/>
        <item x="19"/>
        <item x="356"/>
        <item x="518"/>
        <item x="451"/>
        <item x="398"/>
        <item x="602"/>
        <item x="530"/>
        <item x="585"/>
        <item x="117"/>
        <item x="471"/>
        <item x="364"/>
        <item x="609"/>
        <item x="547"/>
        <item x="322"/>
        <item x="544"/>
        <item x="499"/>
        <item x="105"/>
        <item x="68"/>
        <item x="348"/>
        <item x="531"/>
        <item x="200"/>
        <item x="263"/>
        <item x="193"/>
        <item x="611"/>
        <item x="96"/>
        <item x="362"/>
        <item x="312"/>
        <item x="565"/>
        <item x="620"/>
        <item x="504"/>
        <item x="219"/>
        <item x="337"/>
        <item x="405"/>
        <item x="229"/>
        <item x="584"/>
        <item x="380"/>
        <item x="390"/>
        <item x="563"/>
        <item x="387"/>
        <item x="109"/>
        <item x="43"/>
        <item x="427"/>
        <item x="573"/>
        <item x="469"/>
        <item x="507"/>
        <item x="523"/>
        <item x="597"/>
        <item x="154"/>
        <item x="528"/>
        <item x="569"/>
        <item x="412"/>
        <item x="232"/>
        <item x="494"/>
        <item x="559"/>
        <item x="386"/>
        <item x="317"/>
        <item x="422"/>
        <item x="122"/>
        <item x="172"/>
        <item x="74"/>
        <item x="88"/>
        <item x="338"/>
        <item x="41"/>
        <item x="581"/>
        <item x="32"/>
        <item x="128"/>
        <item x="315"/>
        <item x="130"/>
        <item x="221"/>
        <item x="174"/>
        <item x="80"/>
        <item x="291"/>
        <item x="6"/>
        <item x="94"/>
        <item x="420"/>
        <item x="254"/>
        <item x="289"/>
        <item x="568"/>
        <item x="106"/>
        <item x="0"/>
        <item x="280"/>
        <item x="2"/>
        <item x="166"/>
        <item x="391"/>
        <item x="310"/>
        <item x="435"/>
        <item x="205"/>
        <item x="457"/>
        <item x="355"/>
        <item x="23"/>
        <item x="366"/>
        <item x="235"/>
        <item x="465"/>
        <item x="608"/>
        <item x="212"/>
        <item x="508"/>
        <item x="392"/>
        <item x="339"/>
        <item x="234"/>
        <item x="417"/>
        <item x="444"/>
        <item x="552"/>
        <item x="144"/>
        <item x="413"/>
        <item x="145"/>
        <item x="607"/>
        <item x="318"/>
        <item x="282"/>
        <item x="259"/>
        <item x="612"/>
        <item x="243"/>
        <item x="491"/>
        <item x="31"/>
        <item x="268"/>
        <item x="52"/>
        <item x="256"/>
        <item x="54"/>
        <item x="299"/>
        <item x="278"/>
        <item x="599"/>
        <item x="548"/>
        <item x="65"/>
        <item x="395"/>
        <item x="336"/>
        <item x="199"/>
        <item x="454"/>
        <item x="561"/>
        <item x="304"/>
        <item x="266"/>
        <item x="165"/>
        <item x="407"/>
        <item x="604"/>
        <item x="484"/>
        <item x="72"/>
        <item x="306"/>
        <item x="251"/>
        <item x="378"/>
        <item x="160"/>
        <item x="455"/>
        <item x="62"/>
        <item x="141"/>
        <item x="331"/>
        <item x="91"/>
        <item x="246"/>
        <item x="303"/>
        <item x="342"/>
        <item x="591"/>
        <item x="82"/>
        <item x="274"/>
        <item x="7"/>
        <item x="524"/>
        <item x="245"/>
        <item x="131"/>
        <item x="529"/>
        <item x="545"/>
        <item x="264"/>
        <item x="473"/>
        <item x="59"/>
        <item x="190"/>
        <item x="360"/>
        <item x="178"/>
        <item x="558"/>
        <item x="208"/>
        <item x="277"/>
        <item x="162"/>
        <item x="522"/>
        <item x="75"/>
        <item x="76"/>
        <item x="113"/>
        <item x="90"/>
        <item x="432"/>
        <item x="383"/>
        <item x="171"/>
        <item x="60"/>
        <item x="201"/>
        <item x="167"/>
        <item x="223"/>
        <item x="520"/>
        <item x="127"/>
        <item x="443"/>
        <item x="614"/>
        <item x="474"/>
        <item x="321"/>
        <item x="14"/>
        <item x="578"/>
        <item x="48"/>
        <item x="140"/>
        <item x="194"/>
        <item x="406"/>
        <item x="358"/>
        <item x="478"/>
        <item x="434"/>
        <item x="379"/>
        <item x="470"/>
        <item x="287"/>
        <item x="248"/>
        <item x="368"/>
        <item x="605"/>
        <item x="77"/>
        <item x="344"/>
        <item x="481"/>
        <item x="347"/>
        <item x="222"/>
        <item x="537"/>
        <item x="188"/>
        <item x="26"/>
        <item x="460"/>
        <item x="242"/>
        <item x="582"/>
        <item x="313"/>
        <item x="33"/>
        <item x="551"/>
        <item x="176"/>
        <item x="619"/>
        <item x="323"/>
        <item x="153"/>
        <item x="550"/>
        <item x="403"/>
        <item x="314"/>
        <item x="136"/>
        <item x="389"/>
        <item x="461"/>
        <item x="513"/>
        <item x="363"/>
        <item x="433"/>
        <item x="488"/>
        <item x="225"/>
        <item x="175"/>
        <item x="170"/>
        <item x="206"/>
        <item x="385"/>
        <item x="231"/>
        <item x="137"/>
        <item x="345"/>
        <item x="493"/>
        <item x="376"/>
        <item x="125"/>
        <item x="169"/>
        <item x="590"/>
        <item x="21"/>
        <item x="151"/>
        <item x="300"/>
        <item x="439"/>
        <item x="97"/>
        <item x="180"/>
        <item x="533"/>
        <item x="335"/>
        <item x="102"/>
        <item x="622"/>
        <item x="104"/>
        <item x="606"/>
        <item x="45"/>
        <item x="148"/>
        <item x="93"/>
        <item x="302"/>
        <item x="42"/>
        <item x="450"/>
        <item x="179"/>
        <item x="502"/>
        <item x="164"/>
        <item x="527"/>
        <item x="67"/>
        <item x="5"/>
        <item x="340"/>
        <item x="372"/>
        <item x="81"/>
        <item x="168"/>
        <item x="301"/>
        <item x="10"/>
        <item x="575"/>
        <item x="416"/>
        <item x="483"/>
        <item x="571"/>
        <item x="40"/>
        <item x="311"/>
        <item x="197"/>
        <item x="516"/>
        <item x="549"/>
        <item x="103"/>
        <item x="247"/>
        <item x="132"/>
        <item x="467"/>
        <item x="399"/>
        <item x="539"/>
        <item x="438"/>
        <item x="215"/>
        <item x="592"/>
        <item x="283"/>
        <item x="440"/>
        <item x="616"/>
        <item x="123"/>
        <item x="497"/>
        <item x="308"/>
        <item x="382"/>
        <item x="393"/>
        <item x="319"/>
        <item x="119"/>
        <item x="369"/>
        <item x="601"/>
        <item x="138"/>
        <item x="519"/>
        <item x="181"/>
        <item x="468"/>
        <item x="449"/>
        <item x="8"/>
        <item x="431"/>
        <item x="216"/>
        <item x="316"/>
        <item x="185"/>
        <item x="46"/>
        <item x="272"/>
        <item x="27"/>
        <item x="120"/>
        <item x="11"/>
        <item x="370"/>
        <item x="50"/>
        <item x="38"/>
        <item x="459"/>
        <item x="30"/>
        <item x="64"/>
        <item x="101"/>
        <item x="352"/>
        <item x="526"/>
        <item x="86"/>
        <item x="462"/>
        <item x="28"/>
        <item x="346"/>
        <item x="521"/>
        <item x="92"/>
        <item x="196"/>
        <item x="480"/>
        <item x="55"/>
        <item x="121"/>
        <item x="71"/>
        <item x="49"/>
        <item x="540"/>
        <item x="118"/>
        <item x="13"/>
        <item x="489"/>
        <item x="288"/>
        <item x="9"/>
        <item x="603"/>
        <item x="402"/>
        <item x="198"/>
        <item x="252"/>
        <item x="258"/>
        <item x="24"/>
        <item x="34"/>
        <item x="116"/>
        <item x="334"/>
        <item x="100"/>
        <item x="187"/>
        <item x="61"/>
        <item x="415"/>
        <item x="51"/>
        <item x="184"/>
        <item x="421"/>
        <item x="295"/>
        <item x="500"/>
        <item x="4"/>
        <item x="296"/>
        <item x="536"/>
        <item x="17"/>
        <item x="255"/>
        <item x="4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dataField="1" numFmtId="165" showAll="0"/>
    <pivotField numFmtId="1" showAll="0"/>
    <pivotField numFmtI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Items count="1">
    <i/>
  </rowItems>
  <colItems count="1">
    <i/>
  </colItems>
  <dataFields count="1">
    <dataField name="Facturación" fld="32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AF87C-8DE1-461C-8349-0A3D703BAE6F}" name="xMembresí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Membresía">
  <location ref="B8:C22" firstHeaderRow="1" firstDataRow="1" firstDataCol="1"/>
  <pivotFields count="41">
    <pivotField showAll="0"/>
    <pivotField dataField="1"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624">
        <item x="447"/>
        <item x="47"/>
        <item x="78"/>
        <item x="159"/>
        <item x="44"/>
        <item x="367"/>
        <item x="202"/>
        <item x="1"/>
        <item x="394"/>
        <item x="538"/>
        <item x="275"/>
        <item x="349"/>
        <item x="25"/>
        <item x="615"/>
        <item x="557"/>
        <item x="292"/>
        <item x="36"/>
        <item x="577"/>
        <item x="70"/>
        <item x="479"/>
        <item x="464"/>
        <item x="359"/>
        <item x="228"/>
        <item x="177"/>
        <item x="305"/>
        <item x="542"/>
        <item x="157"/>
        <item x="186"/>
        <item x="12"/>
        <item x="617"/>
        <item x="108"/>
        <item x="226"/>
        <item x="298"/>
        <item x="572"/>
        <item x="66"/>
        <item x="279"/>
        <item x="328"/>
        <item x="173"/>
        <item x="361"/>
        <item x="400"/>
        <item x="532"/>
        <item x="240"/>
        <item x="204"/>
        <item x="239"/>
        <item x="114"/>
        <item x="595"/>
        <item x="15"/>
        <item x="525"/>
        <item x="560"/>
        <item x="436"/>
        <item x="408"/>
        <item x="150"/>
        <item x="57"/>
        <item x="286"/>
        <item x="39"/>
        <item x="265"/>
        <item x="220"/>
        <item x="269"/>
        <item x="290"/>
        <item x="161"/>
        <item x="574"/>
        <item x="217"/>
        <item x="515"/>
        <item x="357"/>
        <item x="456"/>
        <item x="203"/>
        <item x="381"/>
        <item x="458"/>
        <item x="237"/>
        <item x="273"/>
        <item x="377"/>
        <item x="98"/>
        <item x="325"/>
        <item x="69"/>
        <item x="129"/>
        <item x="333"/>
        <item x="29"/>
        <item x="284"/>
        <item x="191"/>
        <item x="492"/>
        <item x="293"/>
        <item x="418"/>
        <item x="388"/>
        <item x="135"/>
        <item x="495"/>
        <item x="564"/>
        <item x="156"/>
        <item x="423"/>
        <item x="589"/>
        <item x="270"/>
        <item x="238"/>
        <item x="213"/>
        <item x="107"/>
        <item x="297"/>
        <item x="183"/>
        <item x="419"/>
        <item x="428"/>
        <item x="294"/>
        <item x="588"/>
        <item x="214"/>
        <item x="441"/>
        <item x="249"/>
        <item x="512"/>
        <item x="115"/>
        <item x="250"/>
        <item x="126"/>
        <item x="448"/>
        <item x="83"/>
        <item x="320"/>
        <item x="271"/>
        <item x="195"/>
        <item x="110"/>
        <item x="555"/>
        <item x="556"/>
        <item x="211"/>
        <item x="209"/>
        <item x="562"/>
        <item x="534"/>
        <item x="511"/>
        <item x="53"/>
        <item x="409"/>
        <item x="134"/>
        <item x="580"/>
        <item x="475"/>
        <item x="487"/>
        <item x="486"/>
        <item x="351"/>
        <item x="276"/>
        <item x="257"/>
        <item x="466"/>
        <item x="152"/>
        <item x="576"/>
        <item x="570"/>
        <item x="476"/>
        <item x="111"/>
        <item x="596"/>
        <item x="139"/>
        <item x="260"/>
        <item x="579"/>
        <item x="404"/>
        <item x="85"/>
        <item x="509"/>
        <item x="227"/>
        <item x="517"/>
        <item x="261"/>
        <item x="332"/>
        <item x="233"/>
        <item x="429"/>
        <item x="424"/>
        <item x="553"/>
        <item x="146"/>
        <item x="241"/>
        <item x="510"/>
        <item x="95"/>
        <item x="285"/>
        <item x="506"/>
        <item x="472"/>
        <item x="230"/>
        <item x="482"/>
        <item x="79"/>
        <item x="430"/>
        <item x="253"/>
        <item x="498"/>
        <item x="87"/>
        <item x="541"/>
        <item x="16"/>
        <item x="586"/>
        <item x="309"/>
        <item x="414"/>
        <item x="501"/>
        <item x="58"/>
        <item x="353"/>
        <item x="112"/>
        <item x="244"/>
        <item x="163"/>
        <item x="503"/>
        <item x="546"/>
        <item x="453"/>
        <item x="442"/>
        <item x="598"/>
        <item x="410"/>
        <item x="262"/>
        <item x="158"/>
        <item x="593"/>
        <item x="124"/>
        <item x="384"/>
        <item x="354"/>
        <item x="554"/>
        <item x="490"/>
        <item x="485"/>
        <item x="566"/>
        <item x="324"/>
        <item x="142"/>
        <item x="149"/>
        <item x="192"/>
        <item x="218"/>
        <item x="189"/>
        <item x="543"/>
        <item x="133"/>
        <item x="397"/>
        <item x="496"/>
        <item x="505"/>
        <item x="463"/>
        <item x="330"/>
        <item x="20"/>
        <item x="371"/>
        <item x="535"/>
        <item x="375"/>
        <item x="341"/>
        <item x="281"/>
        <item x="477"/>
        <item x="56"/>
        <item x="374"/>
        <item x="182"/>
        <item x="411"/>
        <item x="326"/>
        <item x="613"/>
        <item x="437"/>
        <item x="37"/>
        <item x="210"/>
        <item x="89"/>
        <item x="329"/>
        <item x="224"/>
        <item x="99"/>
        <item x="373"/>
        <item x="618"/>
        <item x="143"/>
        <item x="594"/>
        <item x="587"/>
        <item x="63"/>
        <item x="73"/>
        <item x="147"/>
        <item x="307"/>
        <item x="452"/>
        <item x="621"/>
        <item x="22"/>
        <item x="84"/>
        <item x="267"/>
        <item x="567"/>
        <item x="35"/>
        <item x="18"/>
        <item x="610"/>
        <item x="401"/>
        <item x="425"/>
        <item x="583"/>
        <item x="343"/>
        <item x="155"/>
        <item x="396"/>
        <item x="236"/>
        <item x="365"/>
        <item x="426"/>
        <item x="514"/>
        <item x="327"/>
        <item x="207"/>
        <item x="600"/>
        <item x="3"/>
        <item x="350"/>
        <item x="446"/>
        <item x="19"/>
        <item x="356"/>
        <item x="518"/>
        <item x="451"/>
        <item x="398"/>
        <item x="602"/>
        <item x="530"/>
        <item x="585"/>
        <item x="117"/>
        <item x="471"/>
        <item x="364"/>
        <item x="609"/>
        <item x="547"/>
        <item x="322"/>
        <item x="544"/>
        <item x="499"/>
        <item x="105"/>
        <item x="68"/>
        <item x="348"/>
        <item x="531"/>
        <item x="200"/>
        <item x="263"/>
        <item x="193"/>
        <item x="611"/>
        <item x="96"/>
        <item x="362"/>
        <item x="312"/>
        <item x="565"/>
        <item x="620"/>
        <item x="504"/>
        <item x="219"/>
        <item x="337"/>
        <item x="405"/>
        <item x="229"/>
        <item x="584"/>
        <item x="380"/>
        <item x="390"/>
        <item x="563"/>
        <item x="387"/>
        <item x="109"/>
        <item x="43"/>
        <item x="427"/>
        <item x="573"/>
        <item x="469"/>
        <item x="507"/>
        <item x="523"/>
        <item x="597"/>
        <item x="154"/>
        <item x="528"/>
        <item x="569"/>
        <item x="412"/>
        <item x="232"/>
        <item x="494"/>
        <item x="559"/>
        <item x="386"/>
        <item x="317"/>
        <item x="422"/>
        <item x="122"/>
        <item x="172"/>
        <item x="74"/>
        <item x="88"/>
        <item x="338"/>
        <item x="41"/>
        <item x="581"/>
        <item x="32"/>
        <item x="128"/>
        <item x="315"/>
        <item x="130"/>
        <item x="221"/>
        <item x="174"/>
        <item x="80"/>
        <item x="291"/>
        <item x="6"/>
        <item x="94"/>
        <item x="420"/>
        <item x="254"/>
        <item x="289"/>
        <item x="568"/>
        <item x="106"/>
        <item x="0"/>
        <item x="280"/>
        <item x="2"/>
        <item x="166"/>
        <item x="391"/>
        <item x="310"/>
        <item x="435"/>
        <item x="205"/>
        <item x="457"/>
        <item x="355"/>
        <item x="23"/>
        <item x="366"/>
        <item x="235"/>
        <item x="465"/>
        <item x="608"/>
        <item x="212"/>
        <item x="508"/>
        <item x="392"/>
        <item x="339"/>
        <item x="234"/>
        <item x="417"/>
        <item x="444"/>
        <item x="552"/>
        <item x="144"/>
        <item x="413"/>
        <item x="145"/>
        <item x="607"/>
        <item x="318"/>
        <item x="282"/>
        <item x="259"/>
        <item x="612"/>
        <item x="243"/>
        <item x="491"/>
        <item x="31"/>
        <item x="268"/>
        <item x="52"/>
        <item x="256"/>
        <item x="54"/>
        <item x="299"/>
        <item x="278"/>
        <item x="599"/>
        <item x="548"/>
        <item x="65"/>
        <item x="395"/>
        <item x="336"/>
        <item x="199"/>
        <item x="454"/>
        <item x="561"/>
        <item x="304"/>
        <item x="266"/>
        <item x="165"/>
        <item x="407"/>
        <item x="604"/>
        <item x="484"/>
        <item x="72"/>
        <item x="306"/>
        <item x="251"/>
        <item x="378"/>
        <item x="160"/>
        <item x="455"/>
        <item x="62"/>
        <item x="141"/>
        <item x="331"/>
        <item x="91"/>
        <item x="246"/>
        <item x="303"/>
        <item x="342"/>
        <item x="591"/>
        <item x="82"/>
        <item x="274"/>
        <item x="7"/>
        <item x="524"/>
        <item x="245"/>
        <item x="131"/>
        <item x="529"/>
        <item x="545"/>
        <item x="264"/>
        <item x="473"/>
        <item x="59"/>
        <item x="190"/>
        <item x="360"/>
        <item x="178"/>
        <item x="558"/>
        <item x="208"/>
        <item x="277"/>
        <item x="162"/>
        <item x="522"/>
        <item x="75"/>
        <item x="76"/>
        <item x="113"/>
        <item x="90"/>
        <item x="432"/>
        <item x="383"/>
        <item x="171"/>
        <item x="60"/>
        <item x="201"/>
        <item x="167"/>
        <item x="223"/>
        <item x="520"/>
        <item x="127"/>
        <item x="443"/>
        <item x="614"/>
        <item x="474"/>
        <item x="321"/>
        <item x="14"/>
        <item x="578"/>
        <item x="48"/>
        <item x="140"/>
        <item x="194"/>
        <item x="406"/>
        <item x="358"/>
        <item x="478"/>
        <item x="434"/>
        <item x="379"/>
        <item x="470"/>
        <item x="287"/>
        <item x="248"/>
        <item x="368"/>
        <item x="605"/>
        <item x="77"/>
        <item x="344"/>
        <item x="481"/>
        <item x="347"/>
        <item x="222"/>
        <item x="537"/>
        <item x="188"/>
        <item x="26"/>
        <item x="460"/>
        <item x="242"/>
        <item x="582"/>
        <item x="313"/>
        <item x="33"/>
        <item x="551"/>
        <item x="176"/>
        <item x="619"/>
        <item x="323"/>
        <item x="153"/>
        <item x="550"/>
        <item x="403"/>
        <item x="314"/>
        <item x="136"/>
        <item x="389"/>
        <item x="461"/>
        <item x="513"/>
        <item x="363"/>
        <item x="433"/>
        <item x="488"/>
        <item x="225"/>
        <item x="175"/>
        <item x="170"/>
        <item x="206"/>
        <item x="385"/>
        <item x="231"/>
        <item x="137"/>
        <item x="345"/>
        <item x="493"/>
        <item x="376"/>
        <item x="125"/>
        <item x="169"/>
        <item x="590"/>
        <item x="21"/>
        <item x="151"/>
        <item x="300"/>
        <item x="439"/>
        <item x="97"/>
        <item x="180"/>
        <item x="533"/>
        <item x="335"/>
        <item x="102"/>
        <item x="622"/>
        <item x="104"/>
        <item x="606"/>
        <item x="45"/>
        <item x="148"/>
        <item x="93"/>
        <item x="302"/>
        <item x="42"/>
        <item x="450"/>
        <item x="179"/>
        <item x="502"/>
        <item x="164"/>
        <item x="527"/>
        <item x="67"/>
        <item x="5"/>
        <item x="340"/>
        <item x="372"/>
        <item x="81"/>
        <item x="168"/>
        <item x="301"/>
        <item x="10"/>
        <item x="575"/>
        <item x="416"/>
        <item x="483"/>
        <item x="571"/>
        <item x="40"/>
        <item x="311"/>
        <item x="197"/>
        <item x="516"/>
        <item x="549"/>
        <item x="103"/>
        <item x="247"/>
        <item x="132"/>
        <item x="467"/>
        <item x="399"/>
        <item x="539"/>
        <item x="438"/>
        <item x="215"/>
        <item x="592"/>
        <item x="283"/>
        <item x="440"/>
        <item x="616"/>
        <item x="123"/>
        <item x="497"/>
        <item x="308"/>
        <item x="382"/>
        <item x="393"/>
        <item x="319"/>
        <item x="119"/>
        <item x="369"/>
        <item x="601"/>
        <item x="138"/>
        <item x="519"/>
        <item x="181"/>
        <item x="468"/>
        <item x="449"/>
        <item x="8"/>
        <item x="431"/>
        <item x="216"/>
        <item x="316"/>
        <item x="185"/>
        <item x="46"/>
        <item x="272"/>
        <item x="27"/>
        <item x="120"/>
        <item x="11"/>
        <item x="370"/>
        <item x="50"/>
        <item x="38"/>
        <item x="459"/>
        <item x="30"/>
        <item x="64"/>
        <item x="101"/>
        <item x="352"/>
        <item x="526"/>
        <item x="86"/>
        <item x="462"/>
        <item x="28"/>
        <item x="346"/>
        <item x="521"/>
        <item x="92"/>
        <item x="196"/>
        <item x="480"/>
        <item x="55"/>
        <item x="121"/>
        <item x="71"/>
        <item x="49"/>
        <item x="540"/>
        <item x="118"/>
        <item x="13"/>
        <item x="489"/>
        <item x="288"/>
        <item x="9"/>
        <item x="603"/>
        <item x="402"/>
        <item x="198"/>
        <item x="252"/>
        <item x="258"/>
        <item x="24"/>
        <item x="34"/>
        <item x="116"/>
        <item x="334"/>
        <item x="100"/>
        <item x="187"/>
        <item x="61"/>
        <item x="415"/>
        <item x="51"/>
        <item x="184"/>
        <item x="421"/>
        <item x="295"/>
        <item x="500"/>
        <item x="4"/>
        <item x="296"/>
        <item x="536"/>
        <item x="17"/>
        <item x="255"/>
        <item x="445"/>
        <item t="default"/>
      </items>
    </pivotField>
    <pivotField showAll="0"/>
    <pivotField showAll="0"/>
    <pivotField showAll="0"/>
    <pivotField axis="axisRow" showAll="0" sortType="descending">
      <items count="14">
        <item x="4"/>
        <item x="10"/>
        <item x="2"/>
        <item x="9"/>
        <item x="7"/>
        <item x="1"/>
        <item x="0"/>
        <item x="3"/>
        <item x="12"/>
        <item x="8"/>
        <item x="5"/>
        <item x="1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5" showAll="0"/>
    <pivotField numFmtI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>
      <items count="13">
        <item x="2"/>
        <item x="8"/>
        <item x="10"/>
        <item x="3"/>
        <item x="6"/>
        <item x="1"/>
        <item x="11"/>
        <item x="5"/>
        <item x="9"/>
        <item x="4"/>
        <item x="0"/>
        <item x="7"/>
        <item t="default"/>
      </items>
    </pivotField>
    <pivotField showAll="0">
      <items count="8">
        <item x="1"/>
        <item x="6"/>
        <item x="4"/>
        <item x="5"/>
        <item x="0"/>
        <item x="3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3"/>
  </rowFields>
  <rowItems count="14">
    <i>
      <x v="6"/>
    </i>
    <i>
      <x v="2"/>
    </i>
    <i>
      <x v="7"/>
    </i>
    <i>
      <x v="5"/>
    </i>
    <i>
      <x v="10"/>
    </i>
    <i>
      <x v="12"/>
    </i>
    <i>
      <x v="9"/>
    </i>
    <i>
      <x v="3"/>
    </i>
    <i>
      <x v="4"/>
    </i>
    <i>
      <x/>
    </i>
    <i>
      <x v="8"/>
    </i>
    <i>
      <x v="1"/>
    </i>
    <i>
      <x v="11"/>
    </i>
    <i t="grand">
      <x/>
    </i>
  </rowItems>
  <colItems count="1">
    <i/>
  </colItems>
  <dataFields count="1">
    <dataField name="Clientes" fld="1" subtotal="count" baseField="23" baseItem="0" numFmtId="3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39EF2AF1-747E-437E-BCB4-E5EBCED3D63A}" autoFormatId="16" applyNumberFormats="0" applyBorderFormats="0" applyFontFormats="0" applyPatternFormats="0" applyAlignmentFormats="0" applyWidthHeightFormats="0">
  <queryTableRefresh nextId="46" unboundColumnsRight="10">
    <queryTableFields count="38">
      <queryTableField id="1" name="Club ID" tableColumnId="1"/>
      <queryTableField id="2" name="Member ID" tableColumnId="2"/>
      <queryTableField id="3" name="Own member ID" tableColumnId="3"/>
      <queryTableField id="4" name="Custom export field" tableColumnId="4"/>
      <queryTableField id="5" name="External ID" tableColumnId="5"/>
      <queryTableField id="6" name="First name" tableColumnId="6"/>
      <queryTableField id="7" name="Last Name" tableColumnId="7"/>
      <queryTableField id="8" name="Gender" tableColumnId="8"/>
      <queryTableField id="9" name="Birthday" tableColumnId="9"/>
      <queryTableField id="10" name="Email" tableColumnId="10"/>
      <queryTableField id="11" name="Street address" tableColumnId="11"/>
      <queryTableField id="12" name="ZIP code" tableColumnId="12"/>
      <queryTableField id="13" name="City" tableColumnId="13"/>
      <queryTableField id="14" name="Phone" tableColumnId="14"/>
      <queryTableField id="15" name="Mobile" tableColumnId="15"/>
      <queryTableField id="16" name="Bank account number" tableColumnId="16"/>
      <queryTableField id="17" name="BIC/Swift Code" tableColumnId="17"/>
      <queryTableField id="18" name="Bank account holder name" tableColumnId="18"/>
      <queryTableField id="19" name="Pro" tableColumnId="19"/>
      <queryTableField id="20" name="Member since" tableColumnId="20"/>
      <queryTableField id="21" name="Registration date" tableColumnId="21"/>
      <queryTableField id="22" name="Subscription reason" tableColumnId="22"/>
      <queryTableField id="23" name="Source" tableColumnId="23"/>
      <queryTableField id="24" name="Memberships" tableColumnId="24"/>
      <queryTableField id="25" name="Contract start date" tableColumnId="25"/>
      <queryTableField id="26" name="Contract end date" tableColumnId="26"/>
      <queryTableField id="27" name="Price" tableColumnId="27"/>
      <queryTableField id="28" name="Discount" tableColumnId="28"/>
      <queryTableField id="31" dataBound="0" tableColumnId="31"/>
      <queryTableField id="36" dataBound="0" tableColumnId="36"/>
      <queryTableField id="37" dataBound="0" tableColumnId="37"/>
      <queryTableField id="33" dataBound="0" tableColumnId="33"/>
      <queryTableField id="38" dataBound="0" tableColumnId="38"/>
      <queryTableField id="39" dataBound="0" tableColumnId="39"/>
      <queryTableField id="32" dataBound="0" tableColumnId="32"/>
      <queryTableField id="41" dataBound="0" tableColumnId="35"/>
      <queryTableField id="44" dataBound="0" tableColumnId="34"/>
      <queryTableField id="45" dataBound="0" tableColumnId="4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mberships" xr10:uid="{633D6C8C-E818-4E5D-9355-E5F1EF2D1737}" sourceName="Memberships">
  <pivotTables>
    <pivotTable tabId="16" name="xAntigüedad"/>
    <pivotTable tabId="16" name="xEdadxSexo"/>
    <pivotTable tabId="16" name="xMembresía"/>
    <pivotTable tabId="16" name="xSexo"/>
    <pivotTable tabId="16" name="xZIP"/>
  </pivotTables>
  <data>
    <tabular pivotCacheId="148959964">
      <items count="13">
        <i x="4" s="1"/>
        <i x="10" s="1"/>
        <i x="2" s="1"/>
        <i x="9" s="1"/>
        <i x="7" s="1"/>
        <i x="1" s="1"/>
        <i x="0" s="1"/>
        <i x="3" s="1"/>
        <i x="12" s="1"/>
        <i x="8" s="1"/>
        <i x="5" s="1"/>
        <i x="11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der" xr10:uid="{5C0441FA-B80D-4400-BD82-F03D484F25D2}" sourceName="Gender">
  <pivotTables>
    <pivotTable tabId="16" name="xAntigüedad"/>
    <pivotTable tabId="16" name="xEdadxSexo"/>
    <pivotTable tabId="16" name="xMembresía"/>
    <pivotTable tabId="16" name="xSexo"/>
    <pivotTable tabId="16" name="xZIP"/>
  </pivotTables>
  <data>
    <tabular pivotCacheId="148959964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ad_Años" xr10:uid="{366F54A5-7EB9-488E-93D5-3DD7D6860F1F}" sourceName="Edad Años">
  <pivotTables>
    <pivotTable tabId="16" name="xEdadxSexo"/>
    <pivotTable tabId="16" name="xAntigüedad"/>
    <pivotTable tabId="16" name="xMembresía"/>
    <pivotTable tabId="16" name="xSexo"/>
    <pivotTable tabId="16" name="xZIP"/>
  </pivotTables>
  <data>
    <tabular pivotCacheId="148959964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_alta" xr10:uid="{649D748A-068C-44B9-9FDF-D39D29FE012B}" sourceName="año alta">
  <pivotTables>
    <pivotTable tabId="16" name="xAntigüedad"/>
    <pivotTable tabId="16" name="xEdadxSexo"/>
    <pivotTable tabId="16" name="xMembresía"/>
    <pivotTable tabId="16" name="xSexo"/>
    <pivotTable tabId="16" name="xZIP"/>
  </pivotTables>
  <data>
    <tabular pivotCacheId="148959964">
      <items count="7">
        <i x="1" s="1"/>
        <i x="6" s="1"/>
        <i x="4" s="1"/>
        <i x="5" s="1"/>
        <i x="0" s="1"/>
        <i x="3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_alta" xr10:uid="{F225BA2B-DD8A-4DC2-9928-C1B1EA58BC9E}" sourceName="mes alta">
  <pivotTables>
    <pivotTable tabId="16" name="xSexo"/>
    <pivotTable tabId="16" name="xAntigüedad"/>
    <pivotTable tabId="16" name="xEdadxSexo"/>
    <pivotTable tabId="16" name="xMembresía"/>
    <pivotTable tabId="16" name="xZIP"/>
  </pivotTables>
  <data>
    <tabular pivotCacheId="148959964">
      <items count="12">
        <i x="2" s="1"/>
        <i x="8" s="1"/>
        <i x="10" s="1"/>
        <i x="3" s="1"/>
        <i x="6" s="1"/>
        <i x="1" s="1"/>
        <i x="11" s="1"/>
        <i x="5" s="1"/>
        <i x="9" s="1"/>
        <i x="4" s="1"/>
        <i x="0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mberships" xr10:uid="{CDE761B0-C18B-40B1-8224-5F0C17ADCD50}" cache="SegmentaciónDeDatos_Memberships" caption="Memberships" startItem="1" rowHeight="254000"/>
  <slicer name="Gender" xr10:uid="{0F9551E1-E23D-4A38-9BD6-62623C38D7B9}" cache="SegmentaciónDeDatos_Gender" caption="Gender" columnCount="3" rowHeight="254000"/>
  <slicer name="Edad Años" xr10:uid="{6BDB7A36-3D59-42DB-9BEE-2BAA4D8E7BA0}" cache="SegmentaciónDeDatos_Edad_Años" caption="Edad Años" columnCount="3" rowHeight="254000"/>
  <slicer name="año alta" xr10:uid="{E7F6B1C4-5F8E-4510-9225-5B9777453307}" cache="SegmentaciónDeDatos_año_alta" caption="año alta" columnCount="2" rowHeight="254000"/>
  <slicer name="mes alta" xr10:uid="{A60048C5-B683-441E-8DB1-8443911CF211}" cache="SegmentaciónDeDatos_mes_alta" caption="mes alta" columnCount="3" rowHeight="254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Membresía" xr10:uid="{4B3EC348-92F6-4281-8E37-5EC66EA5C095}" cache="SegmentaciónDeDatos_Memberships" caption="Tipo Membresía" startItem="1" rowHeight="254000"/>
  <slicer name="Sexo" xr10:uid="{1867EFB4-F5E5-4CC6-82B8-233EC7E0484B}" cache="SegmentaciónDeDatos_Gender" caption="Sexo" columnCount="3" rowHeight="254000"/>
  <slicer name="Edad Años 1" xr10:uid="{E5205E2E-40CE-4120-A1A8-06211F14D294}" cache="SegmentaciónDeDatos_Edad_Años" caption="Edad Años" startItem="3" columnCount="3" rowHeight="254000"/>
  <slicer name="año alta 1" xr10:uid="{3F2D2758-585C-4B67-8F1F-ACDC3EEF3903}" cache="SegmentaciónDeDatos_año_alta" caption="año alta" columnCount="2" rowHeight="254000"/>
  <slicer name="mes alta 1" xr10:uid="{8CB55B26-5DBA-4436-ACFB-5DD3E9CF3A47}" cache="SegmentaciónDeDatos_mes_alta" caption="mes alta" columnCount="3" rowHeight="2540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5A890C-C3C6-4617-AD74-5E805BF20E81}" name="Member_export_20241206_173759_f48b0b31c0417006138ce4576f294a066f7c" displayName="Member_export_20241206_173759_f48b0b31c0417006138ce4576f294a066f7c" ref="A1:AL1177" tableType="queryTable" totalsRowShown="0">
  <autoFilter ref="A1:AL1177" xr:uid="{185A890C-C3C6-4617-AD74-5E805BF20E81}"/>
  <tableColumns count="38">
    <tableColumn id="1" xr3:uid="{1AF944A5-A330-451D-AFB7-40208B2D23CF}" uniqueName="1" name="Club ID" queryTableFieldId="1"/>
    <tableColumn id="2" xr3:uid="{B06A7CF4-2DF9-4F59-8C42-1CC40A57E864}" uniqueName="2" name="Member ID" queryTableFieldId="2"/>
    <tableColumn id="3" xr3:uid="{66512C9D-3112-441B-AD64-BD127956BBE4}" uniqueName="3" name="Own member ID" queryTableFieldId="3" dataDxfId="33"/>
    <tableColumn id="4" xr3:uid="{9CE3F4B0-0718-42FC-80FA-C5364C2561F1}" uniqueName="4" name="Custom export field" queryTableFieldId="4" dataDxfId="32"/>
    <tableColumn id="5" xr3:uid="{2C1F79A6-A3F1-47B3-A1C8-9274A8011F56}" uniqueName="5" name="External ID" queryTableFieldId="5" dataDxfId="31"/>
    <tableColumn id="6" xr3:uid="{A8365E81-86FF-4274-9F1D-E2974B479219}" uniqueName="6" name="First name" queryTableFieldId="6" dataDxfId="30"/>
    <tableColumn id="7" xr3:uid="{2B6D33E6-9539-454B-AF8B-2688708E6A09}" uniqueName="7" name="Last Name" queryTableFieldId="7" dataDxfId="29"/>
    <tableColumn id="8" xr3:uid="{F1C70E15-3F53-43F9-A108-4925E5109E21}" uniqueName="8" name="Gender" queryTableFieldId="8" dataDxfId="28"/>
    <tableColumn id="9" xr3:uid="{A9A7E72E-04CA-4C89-A6BC-E176F7E706FF}" uniqueName="9" name="Birthday" queryTableFieldId="9" dataDxfId="27"/>
    <tableColumn id="10" xr3:uid="{4F5B4CFD-F6F6-41AA-8845-455A62D71E72}" uniqueName="10" name="Email" queryTableFieldId="10" dataDxfId="26"/>
    <tableColumn id="11" xr3:uid="{2A151000-AC9E-48A7-A093-480B5DE350B4}" uniqueName="11" name="Street address" queryTableFieldId="11" dataDxfId="25"/>
    <tableColumn id="12" xr3:uid="{B86DAEDF-A3DC-4B8E-82B6-317D2BC1D465}" uniqueName="12" name="ZIP code" queryTableFieldId="12"/>
    <tableColumn id="13" xr3:uid="{B25C477B-3166-4283-B681-9F1FDF1BD86B}" uniqueName="13" name="City" queryTableFieldId="13" dataDxfId="24"/>
    <tableColumn id="14" xr3:uid="{AD832B98-DB8B-4833-B290-FE220E0F3C47}" uniqueName="14" name="Phone" queryTableFieldId="14" dataDxfId="23"/>
    <tableColumn id="15" xr3:uid="{5C83EB66-20E1-4685-AD2D-748B504CA7D5}" uniqueName="15" name="Mobile" queryTableFieldId="15"/>
    <tableColumn id="16" xr3:uid="{6C6714AD-B779-4E39-9C3F-BDEC6D716AEC}" uniqueName="16" name="Bank account number" queryTableFieldId="16" dataDxfId="22"/>
    <tableColumn id="17" xr3:uid="{8E4D7A50-A69D-4E0C-97B8-8F4B506DDE7A}" uniqueName="17" name="BIC/Swift Code" queryTableFieldId="17" dataDxfId="21"/>
    <tableColumn id="18" xr3:uid="{2538E9F0-E052-4499-ADCB-29B1842E5E57}" uniqueName="18" name="Bank account holder name" queryTableFieldId="18" dataDxfId="20"/>
    <tableColumn id="19" xr3:uid="{9A2F4044-A332-4930-9759-C7B54649C010}" uniqueName="19" name="Pro" queryTableFieldId="19" dataDxfId="19"/>
    <tableColumn id="20" xr3:uid="{B47CAEED-0256-4C59-B05C-B82C8D816E15}" uniqueName="20" name="Member since" queryTableFieldId="20" dataDxfId="18"/>
    <tableColumn id="21" xr3:uid="{83800E27-A56A-4246-86A1-8CC549BFF020}" uniqueName="21" name="Registration date" queryTableFieldId="21" dataDxfId="17"/>
    <tableColumn id="22" xr3:uid="{A6C2B2D5-B3B4-42EE-823B-E393FD9EDA4E}" uniqueName="22" name="Subscription reason" queryTableFieldId="22" dataDxfId="16"/>
    <tableColumn id="23" xr3:uid="{55581D41-13AC-4C59-9D60-9A7F1CCAC86D}" uniqueName="23" name="Source" queryTableFieldId="23" dataDxfId="15"/>
    <tableColumn id="24" xr3:uid="{81A429C9-CA1C-4542-9D89-E8E6075843F2}" uniqueName="24" name="Memberships" queryTableFieldId="24" dataDxfId="14"/>
    <tableColumn id="25" xr3:uid="{4225266C-84E3-485E-8489-89B8EC159C90}" uniqueName="25" name="Contract start date" queryTableFieldId="25" dataDxfId="13"/>
    <tableColumn id="26" xr3:uid="{D6132F0C-ACA1-4074-806D-E4CF60F6858B}" uniqueName="26" name="Contract end date" queryTableFieldId="26" dataDxfId="12"/>
    <tableColumn id="27" xr3:uid="{AD664B46-006F-496C-8CDD-700368C7A5FE}" uniqueName="27" name="Price" queryTableFieldId="27"/>
    <tableColumn id="28" xr3:uid="{BCE39999-9E73-4EB3-98CF-2565B29BDEAE}" uniqueName="28" name="Discount" queryTableFieldId="28" dataDxfId="11"/>
    <tableColumn id="31" xr3:uid="{F6D49177-10CE-48A7-97F9-FDEA6C7ED6FF}" uniqueName="31" name="Duplicados" queryTableFieldId="31" dataDxfId="10">
      <calculatedColumnFormula>MIN(COUNTIF(B:B,Member_export_20241206_173759_f48b0b31c0417006138ce4576f294a066f7c[[#This Row],[Member ID]]),1)-1</calculatedColumnFormula>
    </tableColumn>
    <tableColumn id="36" xr3:uid="{D9703A07-997B-4ADA-9E9C-6D5D538AA914}" uniqueName="36" name="Suscription Reason C" queryTableFieldId="36" dataDxfId="9">
      <calculatedColumnFormula>IF(Member_export_20241206_173759_f48b0b31c0417006138ce4576f294a066f7c[[#This Row],[Subscription reason]]="","DESCONOCIDA",Member_export_20241206_173759_f48b0b31c0417006138ce4576f294a066f7c[[#This Row],[Subscription reason]])</calculatedColumnFormula>
    </tableColumn>
    <tableColumn id="37" xr3:uid="{FC8B230F-5E0F-4E5A-9E8D-52DEBAA54B3A}" uniqueName="37" name="Source C" queryTableFieldId="37" dataDxfId="8">
      <calculatedColumnFormula>IF(Member_export_20241206_173759_f48b0b31c0417006138ce4576f294a066f7c[[#This Row],[Source]]="","DESCONOCIDA",Member_export_20241206_173759_f48b0b31c0417006138ce4576f294a066f7c[[#This Row],[Source]])</calculatedColumnFormula>
    </tableColumn>
    <tableColumn id="33" xr3:uid="{ED520047-F948-4E24-9C59-4296C5924D2D}" uniqueName="33" name="Contrac end date C" queryTableFieldId="33"/>
    <tableColumn id="38" xr3:uid="{1ABA8EA7-EF78-49EE-A556-D325749DC4B7}" uniqueName="38" name="Price C" queryTableFieldId="38" dataDxfId="7">
      <calculatedColumnFormula>Member_export_20241206_173759_f48b0b31c0417006138ce4576f294a066f7c[[#This Row],[Price]]/100</calculatedColumnFormula>
    </tableColumn>
    <tableColumn id="39" xr3:uid="{EFF7E04E-6450-4E5A-AD16-8A35031E8BA3}" uniqueName="39" name="Edad Años" queryTableFieldId="39" dataDxfId="6">
      <calculatedColumnFormula>DATEDIF(Member_export_20241206_173759_f48b0b31c0417006138ce4576f294a066f7c[[#This Row],[Birthday]],TODAY(),"Y")</calculatedColumnFormula>
    </tableColumn>
    <tableColumn id="32" xr3:uid="{8E225EA4-1814-4E95-8184-6015BB3FAD77}" uniqueName="32" name="Antigüedad meses" queryTableFieldId="32" dataDxfId="5">
      <calculatedColumnFormula>DATEDIF(Member_export_20241206_173759_f48b0b31c0417006138ce4576f294a066f7c[[#This Row],[Member since]],Member_export_20241206_173759_f48b0b31c0417006138ce4576f294a066f7c[[#This Row],[Contrac end date C]],"M")</calculatedColumnFormula>
    </tableColumn>
    <tableColumn id="35" xr3:uid="{CD1D31CE-AB64-4934-B31A-21C9C15B02E0}" uniqueName="35" name="día alta" queryTableFieldId="41" dataDxfId="4">
      <calculatedColumnFormula>TEXT(Member_export_20241206_173759_f48b0b31c0417006138ce4576f294a066f7c[[#This Row],[Member since]],"DDDD")</calculatedColumnFormula>
    </tableColumn>
    <tableColumn id="34" xr3:uid="{F9254C21-10D8-4D5B-88E5-AA5076F95FAD}" uniqueName="34" name="mes alta" queryTableFieldId="44" dataDxfId="3">
      <calculatedColumnFormula>MONTH(Member_export_20241206_173759_f48b0b31c0417006138ce4576f294a066f7c[[#This Row],[Member since]])</calculatedColumnFormula>
    </tableColumn>
    <tableColumn id="40" xr3:uid="{865E75FF-98C7-47BB-96EA-9E38DFA5308A}" uniqueName="40" name="año alta" queryTableFieldId="45" dataDxfId="2">
      <calculatedColumnFormula>YEAR(Member_export_20241206_173759_f48b0b31c0417006138ce4576f294a066f7c[[#This Row],[Member since]])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D9653-C67F-4E53-99B9-C07CDD12C797}">
  <sheetPr codeName="Hoja1"/>
  <dimension ref="A1:AL1177"/>
  <sheetViews>
    <sheetView topLeftCell="V10" workbookViewId="0">
      <selection activeCell="AL3" sqref="AL3"/>
    </sheetView>
  </sheetViews>
  <sheetFormatPr baseColWidth="10" defaultRowHeight="14.4" x14ac:dyDescent="0.55000000000000004"/>
  <cols>
    <col min="1" max="1" width="8.7890625" bestFit="1" customWidth="1"/>
    <col min="2" max="2" width="11.68359375" bestFit="1" customWidth="1"/>
    <col min="3" max="3" width="15.7890625" bestFit="1" customWidth="1"/>
    <col min="4" max="4" width="18.7890625" bestFit="1" customWidth="1"/>
    <col min="5" max="5" width="11.578125" bestFit="1" customWidth="1"/>
    <col min="6" max="6" width="18.62890625" bestFit="1" customWidth="1"/>
    <col min="7" max="7" width="28.83984375" bestFit="1" customWidth="1"/>
    <col min="8" max="8" width="8.83984375" bestFit="1" customWidth="1"/>
    <col min="9" max="9" width="9.9453125" bestFit="1" customWidth="1"/>
    <col min="10" max="10" width="36.9453125" bestFit="1" customWidth="1"/>
    <col min="11" max="11" width="46.9453125" bestFit="1" customWidth="1"/>
    <col min="12" max="12" width="9.7890625" bestFit="1" customWidth="1"/>
    <col min="13" max="13" width="19.3125" bestFit="1" customWidth="1"/>
    <col min="14" max="14" width="7.9453125" bestFit="1" customWidth="1"/>
    <col min="15" max="15" width="10.68359375" bestFit="1" customWidth="1"/>
    <col min="16" max="16" width="25.15625" bestFit="1" customWidth="1"/>
    <col min="17" max="17" width="15.1015625" bestFit="1" customWidth="1"/>
    <col min="18" max="18" width="32.62890625" bestFit="1" customWidth="1"/>
    <col min="19" max="19" width="5.578125" bestFit="1" customWidth="1"/>
    <col min="20" max="20" width="14.26171875" bestFit="1" customWidth="1"/>
    <col min="21" max="21" width="16.578125" bestFit="1" customWidth="1"/>
    <col min="22" max="22" width="26.89453125" bestFit="1" customWidth="1"/>
    <col min="23" max="23" width="21.83984375" bestFit="1" customWidth="1"/>
    <col min="24" max="24" width="31.1015625" bestFit="1" customWidth="1"/>
    <col min="25" max="25" width="18.05078125" bestFit="1" customWidth="1"/>
    <col min="26" max="26" width="17.3125" bestFit="1" customWidth="1"/>
    <col min="27" max="27" width="7" bestFit="1" customWidth="1"/>
    <col min="28" max="28" width="10.05078125" bestFit="1" customWidth="1"/>
    <col min="29" max="29" width="12" bestFit="1" customWidth="1"/>
    <col min="30" max="30" width="26.89453125" bestFit="1" customWidth="1"/>
    <col min="31" max="31" width="21.83984375" bestFit="1" customWidth="1"/>
    <col min="32" max="32" width="18.3125" bestFit="1" customWidth="1"/>
    <col min="33" max="33" width="9.9453125" bestFit="1" customWidth="1"/>
    <col min="34" max="34" width="11.26171875" bestFit="1" customWidth="1"/>
    <col min="35" max="35" width="17.734375" bestFit="1" customWidth="1"/>
    <col min="36" max="36" width="8.7890625" bestFit="1" customWidth="1"/>
    <col min="37" max="37" width="9.7890625" bestFit="1" customWidth="1"/>
    <col min="38" max="38" width="9.26171875" bestFit="1" customWidth="1"/>
  </cols>
  <sheetData>
    <row r="1" spans="1:38" x14ac:dyDescent="0.55000000000000004">
      <c r="A1" t="s">
        <v>0</v>
      </c>
      <c r="B1" t="s">
        <v>1</v>
      </c>
      <c r="C1" t="s">
        <v>3</v>
      </c>
      <c r="D1" t="s">
        <v>4001</v>
      </c>
      <c r="E1" t="s">
        <v>2</v>
      </c>
      <c r="F1" t="s">
        <v>4</v>
      </c>
      <c r="G1" t="s">
        <v>5</v>
      </c>
      <c r="H1" t="s">
        <v>4002</v>
      </c>
      <c r="I1" t="s">
        <v>4003</v>
      </c>
      <c r="J1" t="s">
        <v>4004</v>
      </c>
      <c r="K1" t="s">
        <v>4005</v>
      </c>
      <c r="L1" t="s">
        <v>4006</v>
      </c>
      <c r="M1" t="s">
        <v>4007</v>
      </c>
      <c r="N1" t="s">
        <v>4008</v>
      </c>
      <c r="O1" t="s">
        <v>4009</v>
      </c>
      <c r="P1" t="s">
        <v>7</v>
      </c>
      <c r="Q1" t="s">
        <v>8</v>
      </c>
      <c r="R1" t="s">
        <v>6</v>
      </c>
      <c r="S1" t="s">
        <v>4010</v>
      </c>
      <c r="T1" t="s">
        <v>4011</v>
      </c>
      <c r="U1" t="s">
        <v>4012</v>
      </c>
      <c r="V1" t="s">
        <v>4013</v>
      </c>
      <c r="W1" t="s">
        <v>4014</v>
      </c>
      <c r="X1" t="s">
        <v>13</v>
      </c>
      <c r="Y1" t="s">
        <v>6791</v>
      </c>
      <c r="Z1" t="s">
        <v>6792</v>
      </c>
      <c r="AA1" t="s">
        <v>6793</v>
      </c>
      <c r="AB1" t="s">
        <v>6794</v>
      </c>
      <c r="AC1" t="s">
        <v>6813</v>
      </c>
      <c r="AD1" t="s">
        <v>6827</v>
      </c>
      <c r="AE1" t="s">
        <v>6828</v>
      </c>
      <c r="AF1" t="s">
        <v>6822</v>
      </c>
      <c r="AG1" t="s">
        <v>6830</v>
      </c>
      <c r="AH1" t="s">
        <v>6862</v>
      </c>
      <c r="AI1" t="s">
        <v>6826</v>
      </c>
      <c r="AJ1" t="s">
        <v>6885</v>
      </c>
      <c r="AK1" t="s">
        <v>6898</v>
      </c>
      <c r="AL1" t="s">
        <v>6897</v>
      </c>
    </row>
    <row r="2" spans="1:38" x14ac:dyDescent="0.55000000000000004">
      <c r="A2">
        <v>79788</v>
      </c>
      <c r="B2">
        <v>45988447</v>
      </c>
      <c r="C2" t="s">
        <v>2872</v>
      </c>
      <c r="D2" t="s">
        <v>9</v>
      </c>
      <c r="E2" t="s">
        <v>9</v>
      </c>
      <c r="F2" t="s">
        <v>143</v>
      </c>
      <c r="G2" t="s">
        <v>144</v>
      </c>
      <c r="H2" t="s">
        <v>4025</v>
      </c>
      <c r="I2" s="1">
        <v>30281</v>
      </c>
      <c r="J2" t="s">
        <v>4026</v>
      </c>
      <c r="K2" t="s">
        <v>4027</v>
      </c>
      <c r="L2">
        <v>28914</v>
      </c>
      <c r="M2" t="s">
        <v>4016</v>
      </c>
      <c r="N2" t="s">
        <v>9</v>
      </c>
      <c r="O2">
        <v>643800943</v>
      </c>
      <c r="P2" t="s">
        <v>145</v>
      </c>
      <c r="Q2" t="s">
        <v>18</v>
      </c>
      <c r="R2" t="s">
        <v>4028</v>
      </c>
      <c r="S2" t="s">
        <v>4017</v>
      </c>
      <c r="T2" s="1">
        <v>44867</v>
      </c>
      <c r="U2" t="s">
        <v>9</v>
      </c>
      <c r="V2" t="s">
        <v>4023</v>
      </c>
      <c r="W2" t="s">
        <v>4029</v>
      </c>
      <c r="X2" t="s">
        <v>12</v>
      </c>
      <c r="Y2" s="1">
        <v>44896</v>
      </c>
      <c r="Z2" s="1">
        <v>45657</v>
      </c>
      <c r="AA2">
        <v>5200</v>
      </c>
      <c r="AB2" t="s">
        <v>4017</v>
      </c>
      <c r="AC2">
        <f>MIN(COUNTIF(B:B,Member_export_20241206_173759_f48b0b31c0417006138ce4576f294a066f7c[[#This Row],[Member ID]]),1)-1</f>
        <v>0</v>
      </c>
      <c r="AD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" s="1">
        <v>45657</v>
      </c>
      <c r="AG2" s="1">
        <f>Member_export_20241206_173759_f48b0b31c0417006138ce4576f294a066f7c[[#This Row],[Price]]/100</f>
        <v>52</v>
      </c>
      <c r="AH2" s="6">
        <f ca="1">DATEDIF(Member_export_20241206_173759_f48b0b31c0417006138ce4576f294a066f7c[[#This Row],[Birthday]],TODAY(),"Y")</f>
        <v>42</v>
      </c>
      <c r="AI2" s="6">
        <f>DATEDIF(Member_export_20241206_173759_f48b0b31c0417006138ce4576f294a066f7c[[#This Row],[Member since]],Member_export_20241206_173759_f48b0b31c0417006138ce4576f294a066f7c[[#This Row],[Contrac end date C]],"M")</f>
        <v>25</v>
      </c>
      <c r="AJ2" t="str">
        <f>TEXT(Member_export_20241206_173759_f48b0b31c0417006138ce4576f294a066f7c[[#This Row],[Member since]],"DDDD")</f>
        <v>miércoles</v>
      </c>
      <c r="AK2">
        <f>MONTH(Member_export_20241206_173759_f48b0b31c0417006138ce4576f294a066f7c[[#This Row],[Member since]])</f>
        <v>11</v>
      </c>
      <c r="AL2">
        <f>YEAR(Member_export_20241206_173759_f48b0b31c0417006138ce4576f294a066f7c[[#This Row],[Member since]])</f>
        <v>2022</v>
      </c>
    </row>
    <row r="3" spans="1:38" x14ac:dyDescent="0.55000000000000004">
      <c r="A3">
        <v>79788</v>
      </c>
      <c r="B3">
        <v>45987218</v>
      </c>
      <c r="C3" t="s">
        <v>2919</v>
      </c>
      <c r="D3" t="s">
        <v>9</v>
      </c>
      <c r="E3" t="s">
        <v>9</v>
      </c>
      <c r="F3" t="s">
        <v>180</v>
      </c>
      <c r="G3" t="s">
        <v>291</v>
      </c>
      <c r="H3" t="s">
        <v>4025</v>
      </c>
      <c r="I3" s="1">
        <v>26977</v>
      </c>
      <c r="J3" t="s">
        <v>4032</v>
      </c>
      <c r="K3" t="s">
        <v>4033</v>
      </c>
      <c r="L3">
        <v>28914</v>
      </c>
      <c r="M3" t="s">
        <v>4016</v>
      </c>
      <c r="N3" t="s">
        <v>9</v>
      </c>
      <c r="O3">
        <v>616084920</v>
      </c>
      <c r="P3" t="s">
        <v>292</v>
      </c>
      <c r="Q3" t="s">
        <v>22</v>
      </c>
      <c r="R3" t="s">
        <v>4034</v>
      </c>
      <c r="S3" t="s">
        <v>4017</v>
      </c>
      <c r="T3" s="1">
        <v>43262</v>
      </c>
      <c r="U3" t="s">
        <v>9</v>
      </c>
      <c r="V3" t="s">
        <v>4023</v>
      </c>
      <c r="W3" t="s">
        <v>4029</v>
      </c>
      <c r="X3" t="s">
        <v>86</v>
      </c>
      <c r="Y3" s="1">
        <v>43282</v>
      </c>
      <c r="Z3" s="1">
        <v>45657</v>
      </c>
      <c r="AA3">
        <v>4300</v>
      </c>
      <c r="AB3" t="s">
        <v>4017</v>
      </c>
      <c r="AC3">
        <f>MIN(COUNTIF(B:B,Member_export_20241206_173759_f48b0b31c0417006138ce4576f294a066f7c[[#This Row],[Member ID]]),1)-1</f>
        <v>0</v>
      </c>
      <c r="AD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" s="1">
        <v>45657</v>
      </c>
      <c r="AG3" s="1">
        <f>Member_export_20241206_173759_f48b0b31c0417006138ce4576f294a066f7c[[#This Row],[Price]]/100</f>
        <v>43</v>
      </c>
      <c r="AH3" s="6">
        <f ca="1">DATEDIF(Member_export_20241206_173759_f48b0b31c0417006138ce4576f294a066f7c[[#This Row],[Birthday]],TODAY(),"Y")</f>
        <v>51</v>
      </c>
      <c r="AI3" s="6">
        <f>DATEDIF(Member_export_20241206_173759_f48b0b31c0417006138ce4576f294a066f7c[[#This Row],[Member since]],Member_export_20241206_173759_f48b0b31c0417006138ce4576f294a066f7c[[#This Row],[Contrac end date C]],"M")</f>
        <v>78</v>
      </c>
      <c r="AJ3" t="str">
        <f>TEXT(Member_export_20241206_173759_f48b0b31c0417006138ce4576f294a066f7c[[#This Row],[Member since]],"DDDD")</f>
        <v>lunes</v>
      </c>
      <c r="AK3">
        <f>MONTH(Member_export_20241206_173759_f48b0b31c0417006138ce4576f294a066f7c[[#This Row],[Member since]])</f>
        <v>6</v>
      </c>
      <c r="AL3">
        <f>YEAR(Member_export_20241206_173759_f48b0b31c0417006138ce4576f294a066f7c[[#This Row],[Member since]])</f>
        <v>2018</v>
      </c>
    </row>
    <row r="4" spans="1:38" x14ac:dyDescent="0.55000000000000004">
      <c r="A4">
        <v>79788</v>
      </c>
      <c r="B4">
        <v>45987388</v>
      </c>
      <c r="C4" t="s">
        <v>3847</v>
      </c>
      <c r="D4" t="s">
        <v>9</v>
      </c>
      <c r="E4" t="s">
        <v>9</v>
      </c>
      <c r="F4" t="s">
        <v>180</v>
      </c>
      <c r="G4" t="s">
        <v>2523</v>
      </c>
      <c r="H4" t="s">
        <v>4025</v>
      </c>
      <c r="I4" s="1">
        <v>26898</v>
      </c>
      <c r="J4" t="s">
        <v>4035</v>
      </c>
      <c r="K4" t="s">
        <v>4036</v>
      </c>
      <c r="L4">
        <v>28914</v>
      </c>
      <c r="M4" t="s">
        <v>4016</v>
      </c>
      <c r="N4" t="s">
        <v>9</v>
      </c>
      <c r="O4">
        <v>630335517</v>
      </c>
      <c r="P4" t="s">
        <v>2525</v>
      </c>
      <c r="Q4" t="s">
        <v>22</v>
      </c>
      <c r="R4" t="s">
        <v>2524</v>
      </c>
      <c r="S4" t="s">
        <v>4017</v>
      </c>
      <c r="T4" s="1">
        <v>44869</v>
      </c>
      <c r="U4" t="s">
        <v>9</v>
      </c>
      <c r="V4" t="s">
        <v>4023</v>
      </c>
      <c r="W4" t="s">
        <v>4029</v>
      </c>
      <c r="X4" t="s">
        <v>12</v>
      </c>
      <c r="Y4" s="1">
        <v>44896</v>
      </c>
      <c r="Z4" s="1">
        <v>45657</v>
      </c>
      <c r="AA4">
        <v>5200</v>
      </c>
      <c r="AB4" t="s">
        <v>4017</v>
      </c>
      <c r="AC4">
        <f>MIN(COUNTIF(B:B,Member_export_20241206_173759_f48b0b31c0417006138ce4576f294a066f7c[[#This Row],[Member ID]]),1)-1</f>
        <v>0</v>
      </c>
      <c r="AD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" s="1">
        <v>45657</v>
      </c>
      <c r="AG4" s="1">
        <f>Member_export_20241206_173759_f48b0b31c0417006138ce4576f294a066f7c[[#This Row],[Price]]/100</f>
        <v>52</v>
      </c>
      <c r="AH4" s="6">
        <f ca="1">DATEDIF(Member_export_20241206_173759_f48b0b31c0417006138ce4576f294a066f7c[[#This Row],[Birthday]],TODAY(),"Y")</f>
        <v>51</v>
      </c>
      <c r="AI4" s="6">
        <f>DATEDIF(Member_export_20241206_173759_f48b0b31c0417006138ce4576f294a066f7c[[#This Row],[Member since]],Member_export_20241206_173759_f48b0b31c0417006138ce4576f294a066f7c[[#This Row],[Contrac end date C]],"M")</f>
        <v>25</v>
      </c>
      <c r="AJ4" t="str">
        <f>TEXT(Member_export_20241206_173759_f48b0b31c0417006138ce4576f294a066f7c[[#This Row],[Member since]],"DDDD")</f>
        <v>viernes</v>
      </c>
      <c r="AK4">
        <f>MONTH(Member_export_20241206_173759_f48b0b31c0417006138ce4576f294a066f7c[[#This Row],[Member since]])</f>
        <v>11</v>
      </c>
      <c r="AL4">
        <f>YEAR(Member_export_20241206_173759_f48b0b31c0417006138ce4576f294a066f7c[[#This Row],[Member since]])</f>
        <v>2022</v>
      </c>
    </row>
    <row r="5" spans="1:38" x14ac:dyDescent="0.55000000000000004">
      <c r="A5">
        <v>79788</v>
      </c>
      <c r="B5">
        <v>45988978</v>
      </c>
      <c r="C5" t="s">
        <v>2882</v>
      </c>
      <c r="D5" t="s">
        <v>9</v>
      </c>
      <c r="E5" t="s">
        <v>9</v>
      </c>
      <c r="F5" t="s">
        <v>180</v>
      </c>
      <c r="G5" t="s">
        <v>181</v>
      </c>
      <c r="H5" t="s">
        <v>4025</v>
      </c>
      <c r="I5" s="1">
        <v>26166</v>
      </c>
      <c r="J5" t="s">
        <v>4037</v>
      </c>
      <c r="K5" t="s">
        <v>4038</v>
      </c>
      <c r="L5">
        <v>28914</v>
      </c>
      <c r="M5" t="s">
        <v>4016</v>
      </c>
      <c r="N5" t="s">
        <v>9</v>
      </c>
      <c r="O5">
        <v>679453064</v>
      </c>
      <c r="P5" t="s">
        <v>166</v>
      </c>
      <c r="Q5" t="s">
        <v>22</v>
      </c>
      <c r="R5" t="s">
        <v>4039</v>
      </c>
      <c r="S5" t="s">
        <v>4017</v>
      </c>
      <c r="T5" s="1">
        <v>44578</v>
      </c>
      <c r="U5" t="s">
        <v>9</v>
      </c>
      <c r="V5" t="s">
        <v>4040</v>
      </c>
      <c r="W5" t="s">
        <v>4024</v>
      </c>
      <c r="X5" t="s">
        <v>30</v>
      </c>
      <c r="Y5" s="1">
        <v>44593</v>
      </c>
      <c r="Z5" s="1">
        <v>45657</v>
      </c>
      <c r="AA5">
        <v>4900</v>
      </c>
      <c r="AB5" t="s">
        <v>4017</v>
      </c>
      <c r="AC5">
        <f>MIN(COUNTIF(B:B,Member_export_20241206_173759_f48b0b31c0417006138ce4576f294a066f7c[[#This Row],[Member ID]]),1)-1</f>
        <v>0</v>
      </c>
      <c r="AD5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" s="1">
        <v>45657</v>
      </c>
      <c r="AG5" s="1">
        <f>Member_export_20241206_173759_f48b0b31c0417006138ce4576f294a066f7c[[#This Row],[Price]]/100</f>
        <v>49</v>
      </c>
      <c r="AH5" s="6">
        <f ca="1">DATEDIF(Member_export_20241206_173759_f48b0b31c0417006138ce4576f294a066f7c[[#This Row],[Birthday]],TODAY(),"Y")</f>
        <v>53</v>
      </c>
      <c r="AI5" s="6">
        <f>DATEDIF(Member_export_20241206_173759_f48b0b31c0417006138ce4576f294a066f7c[[#This Row],[Member since]],Member_export_20241206_173759_f48b0b31c0417006138ce4576f294a066f7c[[#This Row],[Contrac end date C]],"M")</f>
        <v>35</v>
      </c>
      <c r="AJ5" t="str">
        <f>TEXT(Member_export_20241206_173759_f48b0b31c0417006138ce4576f294a066f7c[[#This Row],[Member since]],"DDDD")</f>
        <v>lunes</v>
      </c>
      <c r="AK5">
        <f>MONTH(Member_export_20241206_173759_f48b0b31c0417006138ce4576f294a066f7c[[#This Row],[Member since]])</f>
        <v>1</v>
      </c>
      <c r="AL5">
        <f>YEAR(Member_export_20241206_173759_f48b0b31c0417006138ce4576f294a066f7c[[#This Row],[Member since]])</f>
        <v>2022</v>
      </c>
    </row>
    <row r="6" spans="1:38" x14ac:dyDescent="0.55000000000000004">
      <c r="A6">
        <v>79788</v>
      </c>
      <c r="B6">
        <v>49597496</v>
      </c>
      <c r="C6" t="s">
        <v>9</v>
      </c>
      <c r="D6" t="s">
        <v>9</v>
      </c>
      <c r="E6" t="s">
        <v>9</v>
      </c>
      <c r="F6" t="s">
        <v>920</v>
      </c>
      <c r="G6" t="s">
        <v>921</v>
      </c>
      <c r="H6" t="s">
        <v>4022</v>
      </c>
      <c r="I6" s="1">
        <v>36438</v>
      </c>
      <c r="J6" t="s">
        <v>4041</v>
      </c>
      <c r="K6" t="s">
        <v>4042</v>
      </c>
      <c r="L6">
        <v>28914</v>
      </c>
      <c r="M6" t="s">
        <v>4016</v>
      </c>
      <c r="N6" t="s">
        <v>9</v>
      </c>
      <c r="O6">
        <v>618905510</v>
      </c>
      <c r="P6" t="s">
        <v>922</v>
      </c>
      <c r="Q6" t="s">
        <v>277</v>
      </c>
      <c r="R6" t="s">
        <v>9</v>
      </c>
      <c r="S6" t="s">
        <v>4017</v>
      </c>
      <c r="T6" s="1">
        <v>45624</v>
      </c>
      <c r="U6" t="s">
        <v>9</v>
      </c>
      <c r="V6" t="s">
        <v>4023</v>
      </c>
      <c r="W6" t="s">
        <v>4024</v>
      </c>
      <c r="X6" t="s">
        <v>12</v>
      </c>
      <c r="Y6" s="1">
        <v>45627</v>
      </c>
      <c r="Z6" s="1">
        <v>45657</v>
      </c>
      <c r="AA6">
        <v>5200</v>
      </c>
      <c r="AB6" t="s">
        <v>4017</v>
      </c>
      <c r="AC6">
        <f>MIN(COUNTIF(B:B,Member_export_20241206_173759_f48b0b31c0417006138ce4576f294a066f7c[[#This Row],[Member ID]]),1)-1</f>
        <v>0</v>
      </c>
      <c r="AD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" s="1">
        <v>45657</v>
      </c>
      <c r="AG6" s="1">
        <f>Member_export_20241206_173759_f48b0b31c0417006138ce4576f294a066f7c[[#This Row],[Price]]/100</f>
        <v>52</v>
      </c>
      <c r="AH6" s="6">
        <f ca="1">DATEDIF(Member_export_20241206_173759_f48b0b31c0417006138ce4576f294a066f7c[[#This Row],[Birthday]],TODAY(),"Y")</f>
        <v>25</v>
      </c>
      <c r="AI6" s="6">
        <f>DATEDIF(Member_export_20241206_173759_f48b0b31c0417006138ce4576f294a066f7c[[#This Row],[Member since]],Member_export_20241206_173759_f48b0b31c0417006138ce4576f294a066f7c[[#This Row],[Contrac end date C]],"M")</f>
        <v>1</v>
      </c>
      <c r="AJ6" t="str">
        <f>TEXT(Member_export_20241206_173759_f48b0b31c0417006138ce4576f294a066f7c[[#This Row],[Member since]],"DDDD")</f>
        <v>jueves</v>
      </c>
      <c r="AK6">
        <f>MONTH(Member_export_20241206_173759_f48b0b31c0417006138ce4576f294a066f7c[[#This Row],[Member since]])</f>
        <v>11</v>
      </c>
      <c r="AL6">
        <f>YEAR(Member_export_20241206_173759_f48b0b31c0417006138ce4576f294a066f7c[[#This Row],[Member since]])</f>
        <v>2024</v>
      </c>
    </row>
    <row r="7" spans="1:38" x14ac:dyDescent="0.55000000000000004">
      <c r="A7">
        <v>79788</v>
      </c>
      <c r="B7">
        <v>46782226</v>
      </c>
      <c r="C7" t="s">
        <v>3850</v>
      </c>
      <c r="D7" t="s">
        <v>9</v>
      </c>
      <c r="E7" t="s">
        <v>9</v>
      </c>
      <c r="F7" t="s">
        <v>2530</v>
      </c>
      <c r="G7" t="s">
        <v>2531</v>
      </c>
      <c r="H7" t="s">
        <v>4025</v>
      </c>
      <c r="I7" s="1">
        <v>34783</v>
      </c>
      <c r="J7" t="s">
        <v>4043</v>
      </c>
      <c r="K7" t="s">
        <v>4044</v>
      </c>
      <c r="L7">
        <v>28914</v>
      </c>
      <c r="M7" t="s">
        <v>4016</v>
      </c>
      <c r="N7" t="s">
        <v>9</v>
      </c>
      <c r="O7">
        <v>611329233</v>
      </c>
      <c r="P7" t="s">
        <v>1467</v>
      </c>
      <c r="Q7" t="s">
        <v>1468</v>
      </c>
      <c r="R7" t="s">
        <v>2532</v>
      </c>
      <c r="S7" t="s">
        <v>4017</v>
      </c>
      <c r="T7" s="1">
        <v>45411</v>
      </c>
      <c r="U7" t="s">
        <v>9</v>
      </c>
      <c r="V7" t="s">
        <v>9</v>
      </c>
      <c r="W7" t="s">
        <v>9</v>
      </c>
      <c r="X7" t="s">
        <v>30</v>
      </c>
      <c r="Y7" s="1">
        <v>45444</v>
      </c>
      <c r="Z7" s="1">
        <v>45657</v>
      </c>
      <c r="AA7">
        <v>4900</v>
      </c>
      <c r="AB7" t="s">
        <v>4017</v>
      </c>
      <c r="AC7">
        <f>MIN(COUNTIF(B:B,Member_export_20241206_173759_f48b0b31c0417006138ce4576f294a066f7c[[#This Row],[Member ID]]),1)-1</f>
        <v>0</v>
      </c>
      <c r="AD7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7" t="str">
        <f>IF(Member_export_20241206_173759_f48b0b31c0417006138ce4576f294a066f7c[[#This Row],[Source]]="","DESCONOCIDA",Member_export_20241206_173759_f48b0b31c0417006138ce4576f294a066f7c[[#This Row],[Source]])</f>
        <v>DESCONOCIDA</v>
      </c>
      <c r="AF7" s="1">
        <v>45657</v>
      </c>
      <c r="AG7" s="1">
        <f>Member_export_20241206_173759_f48b0b31c0417006138ce4576f294a066f7c[[#This Row],[Price]]/100</f>
        <v>49</v>
      </c>
      <c r="AH7" s="6">
        <f ca="1">DATEDIF(Member_export_20241206_173759_f48b0b31c0417006138ce4576f294a066f7c[[#This Row],[Birthday]],TODAY(),"Y")</f>
        <v>29</v>
      </c>
      <c r="AI7" s="6">
        <f>DATEDIF(Member_export_20241206_173759_f48b0b31c0417006138ce4576f294a066f7c[[#This Row],[Member since]],Member_export_20241206_173759_f48b0b31c0417006138ce4576f294a066f7c[[#This Row],[Contrac end date C]],"M")</f>
        <v>8</v>
      </c>
      <c r="AJ7" t="str">
        <f>TEXT(Member_export_20241206_173759_f48b0b31c0417006138ce4576f294a066f7c[[#This Row],[Member since]],"DDDD")</f>
        <v>lunes</v>
      </c>
      <c r="AK7">
        <f>MONTH(Member_export_20241206_173759_f48b0b31c0417006138ce4576f294a066f7c[[#This Row],[Member since]])</f>
        <v>4</v>
      </c>
      <c r="AL7">
        <f>YEAR(Member_export_20241206_173759_f48b0b31c0417006138ce4576f294a066f7c[[#This Row],[Member since]])</f>
        <v>2024</v>
      </c>
    </row>
    <row r="8" spans="1:38" x14ac:dyDescent="0.55000000000000004">
      <c r="A8">
        <v>79788</v>
      </c>
      <c r="B8">
        <v>45989572</v>
      </c>
      <c r="C8" t="s">
        <v>3947</v>
      </c>
      <c r="D8" t="s">
        <v>9</v>
      </c>
      <c r="E8" t="s">
        <v>9</v>
      </c>
      <c r="F8" t="s">
        <v>2716</v>
      </c>
      <c r="G8" t="s">
        <v>2717</v>
      </c>
      <c r="H8" t="s">
        <v>4022</v>
      </c>
      <c r="I8" s="1">
        <v>33365</v>
      </c>
      <c r="J8" t="s">
        <v>4046</v>
      </c>
      <c r="K8" t="s">
        <v>4047</v>
      </c>
      <c r="L8">
        <v>28914</v>
      </c>
      <c r="M8" t="s">
        <v>4016</v>
      </c>
      <c r="N8" t="s">
        <v>9</v>
      </c>
      <c r="O8">
        <v>629640248</v>
      </c>
      <c r="P8" t="s">
        <v>2718</v>
      </c>
      <c r="Q8" t="s">
        <v>22</v>
      </c>
      <c r="R8" t="s">
        <v>4048</v>
      </c>
      <c r="S8" t="s">
        <v>4017</v>
      </c>
      <c r="T8" s="1">
        <v>44847</v>
      </c>
      <c r="U8" t="s">
        <v>9</v>
      </c>
      <c r="V8" t="s">
        <v>4023</v>
      </c>
      <c r="W8" t="s">
        <v>4024</v>
      </c>
      <c r="X8" t="s">
        <v>12</v>
      </c>
      <c r="Y8" s="1">
        <v>45597</v>
      </c>
      <c r="Z8" s="1">
        <v>45657</v>
      </c>
      <c r="AA8">
        <v>5200</v>
      </c>
      <c r="AB8" t="s">
        <v>4017</v>
      </c>
      <c r="AC8">
        <f>MIN(COUNTIF(B:B,Member_export_20241206_173759_f48b0b31c0417006138ce4576f294a066f7c[[#This Row],[Member ID]]),1)-1</f>
        <v>0</v>
      </c>
      <c r="AD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" s="1">
        <v>45657</v>
      </c>
      <c r="AG8" s="1">
        <f>Member_export_20241206_173759_f48b0b31c0417006138ce4576f294a066f7c[[#This Row],[Price]]/100</f>
        <v>52</v>
      </c>
      <c r="AH8" s="6">
        <f ca="1">DATEDIF(Member_export_20241206_173759_f48b0b31c0417006138ce4576f294a066f7c[[#This Row],[Birthday]],TODAY(),"Y")</f>
        <v>33</v>
      </c>
      <c r="AI8" s="6">
        <f>DATEDIF(Member_export_20241206_173759_f48b0b31c0417006138ce4576f294a066f7c[[#This Row],[Member since]],Member_export_20241206_173759_f48b0b31c0417006138ce4576f294a066f7c[[#This Row],[Contrac end date C]],"M")</f>
        <v>26</v>
      </c>
      <c r="AJ8" t="str">
        <f>TEXT(Member_export_20241206_173759_f48b0b31c0417006138ce4576f294a066f7c[[#This Row],[Member since]],"DDDD")</f>
        <v>jueves</v>
      </c>
      <c r="AK8">
        <f>MONTH(Member_export_20241206_173759_f48b0b31c0417006138ce4576f294a066f7c[[#This Row],[Member since]])</f>
        <v>10</v>
      </c>
      <c r="AL8">
        <f>YEAR(Member_export_20241206_173759_f48b0b31c0417006138ce4576f294a066f7c[[#This Row],[Member since]])</f>
        <v>2022</v>
      </c>
    </row>
    <row r="9" spans="1:38" x14ac:dyDescent="0.55000000000000004">
      <c r="A9">
        <v>79788</v>
      </c>
      <c r="B9">
        <v>45988374</v>
      </c>
      <c r="C9" t="s">
        <v>3241</v>
      </c>
      <c r="D9" t="s">
        <v>9</v>
      </c>
      <c r="E9" t="s">
        <v>9</v>
      </c>
      <c r="F9" t="s">
        <v>1164</v>
      </c>
      <c r="G9" t="s">
        <v>1165</v>
      </c>
      <c r="H9" t="s">
        <v>4022</v>
      </c>
      <c r="I9" s="1">
        <v>34554</v>
      </c>
      <c r="J9" t="s">
        <v>4049</v>
      </c>
      <c r="K9" t="s">
        <v>4050</v>
      </c>
      <c r="L9">
        <v>28011</v>
      </c>
      <c r="M9" t="s">
        <v>4051</v>
      </c>
      <c r="N9" t="s">
        <v>9</v>
      </c>
      <c r="O9">
        <v>626647078</v>
      </c>
      <c r="P9" t="s">
        <v>1167</v>
      </c>
      <c r="Q9" t="s">
        <v>11</v>
      </c>
      <c r="R9" t="s">
        <v>1166</v>
      </c>
      <c r="S9" t="s">
        <v>4017</v>
      </c>
      <c r="T9" s="1">
        <v>45097</v>
      </c>
      <c r="U9" t="s">
        <v>9</v>
      </c>
      <c r="V9" t="s">
        <v>4023</v>
      </c>
      <c r="W9" t="s">
        <v>4029</v>
      </c>
      <c r="X9" t="s">
        <v>12</v>
      </c>
      <c r="Y9" s="1">
        <v>45108</v>
      </c>
      <c r="Z9" s="1">
        <v>45657</v>
      </c>
      <c r="AA9">
        <v>5200</v>
      </c>
      <c r="AB9" t="s">
        <v>4017</v>
      </c>
      <c r="AC9">
        <f>MIN(COUNTIF(B:B,Member_export_20241206_173759_f48b0b31c0417006138ce4576f294a066f7c[[#This Row],[Member ID]]),1)-1</f>
        <v>0</v>
      </c>
      <c r="AD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" s="1">
        <v>45657</v>
      </c>
      <c r="AG9" s="1">
        <f>Member_export_20241206_173759_f48b0b31c0417006138ce4576f294a066f7c[[#This Row],[Price]]/100</f>
        <v>52</v>
      </c>
      <c r="AH9" s="6">
        <f ca="1">DATEDIF(Member_export_20241206_173759_f48b0b31c0417006138ce4576f294a066f7c[[#This Row],[Birthday]],TODAY(),"Y")</f>
        <v>30</v>
      </c>
      <c r="AI9" s="6">
        <f>DATEDIF(Member_export_20241206_173759_f48b0b31c0417006138ce4576f294a066f7c[[#This Row],[Member since]],Member_export_20241206_173759_f48b0b31c0417006138ce4576f294a066f7c[[#This Row],[Contrac end date C]],"M")</f>
        <v>18</v>
      </c>
      <c r="AJ9" t="str">
        <f>TEXT(Member_export_20241206_173759_f48b0b31c0417006138ce4576f294a066f7c[[#This Row],[Member since]],"DDDD")</f>
        <v>martes</v>
      </c>
      <c r="AK9">
        <f>MONTH(Member_export_20241206_173759_f48b0b31c0417006138ce4576f294a066f7c[[#This Row],[Member since]])</f>
        <v>6</v>
      </c>
      <c r="AL9">
        <f>YEAR(Member_export_20241206_173759_f48b0b31c0417006138ce4576f294a066f7c[[#This Row],[Member since]])</f>
        <v>2023</v>
      </c>
    </row>
    <row r="10" spans="1:38" x14ac:dyDescent="0.55000000000000004">
      <c r="A10">
        <v>79788</v>
      </c>
      <c r="B10">
        <v>47595569</v>
      </c>
      <c r="C10" t="s">
        <v>3377</v>
      </c>
      <c r="D10" t="s">
        <v>9</v>
      </c>
      <c r="E10" t="s">
        <v>9</v>
      </c>
      <c r="F10" t="s">
        <v>1492</v>
      </c>
      <c r="G10" t="s">
        <v>1493</v>
      </c>
      <c r="H10" t="s">
        <v>4022</v>
      </c>
      <c r="I10" s="1">
        <v>37115</v>
      </c>
      <c r="J10" t="s">
        <v>4052</v>
      </c>
      <c r="K10" t="s">
        <v>4053</v>
      </c>
      <c r="L10">
        <v>28918</v>
      </c>
      <c r="M10" t="s">
        <v>4016</v>
      </c>
      <c r="N10" t="s">
        <v>9</v>
      </c>
      <c r="O10">
        <v>6005655523</v>
      </c>
      <c r="P10" t="s">
        <v>401</v>
      </c>
      <c r="Q10" t="s">
        <v>22</v>
      </c>
      <c r="R10" t="s">
        <v>9</v>
      </c>
      <c r="S10" t="s">
        <v>4017</v>
      </c>
      <c r="T10" s="1">
        <v>45510</v>
      </c>
      <c r="U10" t="s">
        <v>9</v>
      </c>
      <c r="V10" t="s">
        <v>4023</v>
      </c>
      <c r="W10" t="s">
        <v>4024</v>
      </c>
      <c r="X10" t="s">
        <v>30</v>
      </c>
      <c r="Y10" s="1">
        <v>45536</v>
      </c>
      <c r="Z10" s="1">
        <v>45657</v>
      </c>
      <c r="AA10">
        <v>4900</v>
      </c>
      <c r="AB10" t="s">
        <v>4017</v>
      </c>
      <c r="AC10">
        <f>MIN(COUNTIF(B:B,Member_export_20241206_173759_f48b0b31c0417006138ce4576f294a066f7c[[#This Row],[Member ID]]),1)-1</f>
        <v>0</v>
      </c>
      <c r="AD1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" s="1">
        <v>45657</v>
      </c>
      <c r="AG10" s="1">
        <f>Member_export_20241206_173759_f48b0b31c0417006138ce4576f294a066f7c[[#This Row],[Price]]/100</f>
        <v>49</v>
      </c>
      <c r="AH10" s="6">
        <f ca="1">DATEDIF(Member_export_20241206_173759_f48b0b31c0417006138ce4576f294a066f7c[[#This Row],[Birthday]],TODAY(),"Y")</f>
        <v>23</v>
      </c>
      <c r="AI10" s="6">
        <f>DATEDIF(Member_export_20241206_173759_f48b0b31c0417006138ce4576f294a066f7c[[#This Row],[Member since]],Member_export_20241206_173759_f48b0b31c0417006138ce4576f294a066f7c[[#This Row],[Contrac end date C]],"M")</f>
        <v>4</v>
      </c>
      <c r="AJ10" t="str">
        <f>TEXT(Member_export_20241206_173759_f48b0b31c0417006138ce4576f294a066f7c[[#This Row],[Member since]],"DDDD")</f>
        <v>martes</v>
      </c>
      <c r="AK10">
        <f>MONTH(Member_export_20241206_173759_f48b0b31c0417006138ce4576f294a066f7c[[#This Row],[Member since]])</f>
        <v>8</v>
      </c>
      <c r="AL10">
        <f>YEAR(Member_export_20241206_173759_f48b0b31c0417006138ce4576f294a066f7c[[#This Row],[Member since]])</f>
        <v>2024</v>
      </c>
    </row>
    <row r="11" spans="1:38" x14ac:dyDescent="0.55000000000000004">
      <c r="A11">
        <v>79788</v>
      </c>
      <c r="B11">
        <v>48978185</v>
      </c>
      <c r="C11" t="s">
        <v>2965</v>
      </c>
      <c r="D11" t="s">
        <v>9</v>
      </c>
      <c r="E11" t="s">
        <v>9</v>
      </c>
      <c r="F11" t="s">
        <v>423</v>
      </c>
      <c r="G11" t="s">
        <v>424</v>
      </c>
      <c r="H11" t="s">
        <v>4025</v>
      </c>
      <c r="I11" s="1">
        <v>32835</v>
      </c>
      <c r="J11" t="s">
        <v>4055</v>
      </c>
      <c r="K11" t="s">
        <v>4056</v>
      </c>
      <c r="L11">
        <v>28914</v>
      </c>
      <c r="M11" t="s">
        <v>4016</v>
      </c>
      <c r="N11" t="s">
        <v>9</v>
      </c>
      <c r="O11">
        <v>680535445</v>
      </c>
      <c r="P11" t="s">
        <v>425</v>
      </c>
      <c r="Q11" t="s">
        <v>426</v>
      </c>
      <c r="R11" t="s">
        <v>9</v>
      </c>
      <c r="S11" t="s">
        <v>4017</v>
      </c>
      <c r="T11" s="1">
        <v>45579</v>
      </c>
      <c r="U11" t="s">
        <v>9</v>
      </c>
      <c r="V11" t="s">
        <v>4023</v>
      </c>
      <c r="W11" t="s">
        <v>4057</v>
      </c>
      <c r="X11" t="s">
        <v>12</v>
      </c>
      <c r="Y11" s="1">
        <v>45597</v>
      </c>
      <c r="Z11" s="1">
        <v>45657</v>
      </c>
      <c r="AA11">
        <v>5200</v>
      </c>
      <c r="AB11" t="s">
        <v>4017</v>
      </c>
      <c r="AC11">
        <f>MIN(COUNTIF(B:B,Member_export_20241206_173759_f48b0b31c0417006138ce4576f294a066f7c[[#This Row],[Member ID]]),1)-1</f>
        <v>0</v>
      </c>
      <c r="AD1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" t="str">
        <f>IF(Member_export_20241206_173759_f48b0b31c0417006138ce4576f294a066f7c[[#This Row],[Source]]="","DESCONOCIDA",Member_export_20241206_173759_f48b0b31c0417006138ce4576f294a066f7c[[#This Row],[Source]])</f>
        <v>BÚSQUEDA POR INTERNET</v>
      </c>
      <c r="AF11" s="1">
        <v>45657</v>
      </c>
      <c r="AG11" s="1">
        <f>Member_export_20241206_173759_f48b0b31c0417006138ce4576f294a066f7c[[#This Row],[Price]]/100</f>
        <v>52</v>
      </c>
      <c r="AH11" s="6">
        <f ca="1">DATEDIF(Member_export_20241206_173759_f48b0b31c0417006138ce4576f294a066f7c[[#This Row],[Birthday]],TODAY(),"Y")</f>
        <v>35</v>
      </c>
      <c r="AI11" s="6">
        <f>DATEDIF(Member_export_20241206_173759_f48b0b31c0417006138ce4576f294a066f7c[[#This Row],[Member since]],Member_export_20241206_173759_f48b0b31c0417006138ce4576f294a066f7c[[#This Row],[Contrac end date C]],"M")</f>
        <v>2</v>
      </c>
      <c r="AJ11" t="str">
        <f>TEXT(Member_export_20241206_173759_f48b0b31c0417006138ce4576f294a066f7c[[#This Row],[Member since]],"DDDD")</f>
        <v>lunes</v>
      </c>
      <c r="AK11">
        <f>MONTH(Member_export_20241206_173759_f48b0b31c0417006138ce4576f294a066f7c[[#This Row],[Member since]])</f>
        <v>10</v>
      </c>
      <c r="AL11">
        <f>YEAR(Member_export_20241206_173759_f48b0b31c0417006138ce4576f294a066f7c[[#This Row],[Member since]])</f>
        <v>2024</v>
      </c>
    </row>
    <row r="12" spans="1:38" x14ac:dyDescent="0.55000000000000004">
      <c r="A12">
        <v>79788</v>
      </c>
      <c r="B12">
        <v>46782181</v>
      </c>
      <c r="C12" t="s">
        <v>3345</v>
      </c>
      <c r="D12" t="s">
        <v>9</v>
      </c>
      <c r="E12" t="s">
        <v>9</v>
      </c>
      <c r="F12" t="s">
        <v>1410</v>
      </c>
      <c r="G12" t="s">
        <v>1411</v>
      </c>
      <c r="H12" t="s">
        <v>4022</v>
      </c>
      <c r="I12" s="1">
        <v>33826</v>
      </c>
      <c r="J12" t="s">
        <v>4061</v>
      </c>
      <c r="K12" t="s">
        <v>4062</v>
      </c>
      <c r="L12">
        <v>28913</v>
      </c>
      <c r="M12" t="s">
        <v>4016</v>
      </c>
      <c r="N12" t="s">
        <v>9</v>
      </c>
      <c r="O12">
        <v>665430639</v>
      </c>
      <c r="P12" t="s">
        <v>1413</v>
      </c>
      <c r="Q12" t="s">
        <v>26</v>
      </c>
      <c r="R12" t="s">
        <v>1412</v>
      </c>
      <c r="S12" t="s">
        <v>4017</v>
      </c>
      <c r="T12" s="1">
        <v>45427</v>
      </c>
      <c r="U12" t="s">
        <v>9</v>
      </c>
      <c r="V12" t="s">
        <v>9</v>
      </c>
      <c r="W12" t="s">
        <v>9</v>
      </c>
      <c r="X12" t="s">
        <v>12</v>
      </c>
      <c r="Y12" s="1">
        <v>45444</v>
      </c>
      <c r="Z12" s="1">
        <v>45657</v>
      </c>
      <c r="AA12">
        <v>5200</v>
      </c>
      <c r="AB12" t="s">
        <v>4017</v>
      </c>
      <c r="AC12">
        <f>MIN(COUNTIF(B:B,Member_export_20241206_173759_f48b0b31c0417006138ce4576f294a066f7c[[#This Row],[Member ID]]),1)-1</f>
        <v>0</v>
      </c>
      <c r="AD12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2" t="str">
        <f>IF(Member_export_20241206_173759_f48b0b31c0417006138ce4576f294a066f7c[[#This Row],[Source]]="","DESCONOCIDA",Member_export_20241206_173759_f48b0b31c0417006138ce4576f294a066f7c[[#This Row],[Source]])</f>
        <v>DESCONOCIDA</v>
      </c>
      <c r="AF12" s="1">
        <v>45657</v>
      </c>
      <c r="AG12" s="1">
        <f>Member_export_20241206_173759_f48b0b31c0417006138ce4576f294a066f7c[[#This Row],[Price]]/100</f>
        <v>52</v>
      </c>
      <c r="AH12" s="6">
        <f ca="1">DATEDIF(Member_export_20241206_173759_f48b0b31c0417006138ce4576f294a066f7c[[#This Row],[Birthday]],TODAY(),"Y")</f>
        <v>32</v>
      </c>
      <c r="AI12" s="6">
        <f>DATEDIF(Member_export_20241206_173759_f48b0b31c0417006138ce4576f294a066f7c[[#This Row],[Member since]],Member_export_20241206_173759_f48b0b31c0417006138ce4576f294a066f7c[[#This Row],[Contrac end date C]],"M")</f>
        <v>7</v>
      </c>
      <c r="AJ12" t="str">
        <f>TEXT(Member_export_20241206_173759_f48b0b31c0417006138ce4576f294a066f7c[[#This Row],[Member since]],"DDDD")</f>
        <v>miércoles</v>
      </c>
      <c r="AK12">
        <f>MONTH(Member_export_20241206_173759_f48b0b31c0417006138ce4576f294a066f7c[[#This Row],[Member since]])</f>
        <v>5</v>
      </c>
      <c r="AL12">
        <f>YEAR(Member_export_20241206_173759_f48b0b31c0417006138ce4576f294a066f7c[[#This Row],[Member since]])</f>
        <v>2024</v>
      </c>
    </row>
    <row r="13" spans="1:38" x14ac:dyDescent="0.55000000000000004">
      <c r="A13">
        <v>79788</v>
      </c>
      <c r="B13">
        <v>47919035</v>
      </c>
      <c r="C13" t="s">
        <v>3643</v>
      </c>
      <c r="D13" t="s">
        <v>9</v>
      </c>
      <c r="E13" t="s">
        <v>9</v>
      </c>
      <c r="F13" t="s">
        <v>2071</v>
      </c>
      <c r="G13" t="s">
        <v>2072</v>
      </c>
      <c r="H13" t="s">
        <v>4025</v>
      </c>
      <c r="I13" s="1">
        <v>38042</v>
      </c>
      <c r="J13" t="s">
        <v>4063</v>
      </c>
      <c r="K13" t="s">
        <v>4064</v>
      </c>
      <c r="L13">
        <v>28914</v>
      </c>
      <c r="M13" t="s">
        <v>4016</v>
      </c>
      <c r="N13" t="s">
        <v>9</v>
      </c>
      <c r="O13">
        <v>630348318</v>
      </c>
      <c r="P13" t="s">
        <v>2074</v>
      </c>
      <c r="Q13" t="s">
        <v>1594</v>
      </c>
      <c r="R13" t="s">
        <v>2073</v>
      </c>
      <c r="S13" t="s">
        <v>4017</v>
      </c>
      <c r="T13" s="1">
        <v>45531</v>
      </c>
      <c r="U13" t="s">
        <v>9</v>
      </c>
      <c r="V13" t="s">
        <v>4023</v>
      </c>
      <c r="W13" t="s">
        <v>4024</v>
      </c>
      <c r="X13" t="s">
        <v>30</v>
      </c>
      <c r="Y13" s="1">
        <v>45536</v>
      </c>
      <c r="Z13" s="1">
        <v>45657</v>
      </c>
      <c r="AA13">
        <v>4900</v>
      </c>
      <c r="AB13" t="s">
        <v>4017</v>
      </c>
      <c r="AC13">
        <f>MIN(COUNTIF(B:B,Member_export_20241206_173759_f48b0b31c0417006138ce4576f294a066f7c[[#This Row],[Member ID]]),1)-1</f>
        <v>0</v>
      </c>
      <c r="AD1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3" s="1">
        <v>45657</v>
      </c>
      <c r="AG13" s="1">
        <f>Member_export_20241206_173759_f48b0b31c0417006138ce4576f294a066f7c[[#This Row],[Price]]/100</f>
        <v>49</v>
      </c>
      <c r="AH13" s="6">
        <f ca="1">DATEDIF(Member_export_20241206_173759_f48b0b31c0417006138ce4576f294a066f7c[[#This Row],[Birthday]],TODAY(),"Y")</f>
        <v>20</v>
      </c>
      <c r="AI13" s="6">
        <f>DATEDIF(Member_export_20241206_173759_f48b0b31c0417006138ce4576f294a066f7c[[#This Row],[Member since]],Member_export_20241206_173759_f48b0b31c0417006138ce4576f294a066f7c[[#This Row],[Contrac end date C]],"M")</f>
        <v>4</v>
      </c>
      <c r="AJ13" t="str">
        <f>TEXT(Member_export_20241206_173759_f48b0b31c0417006138ce4576f294a066f7c[[#This Row],[Member since]],"DDDD")</f>
        <v>martes</v>
      </c>
      <c r="AK13">
        <f>MONTH(Member_export_20241206_173759_f48b0b31c0417006138ce4576f294a066f7c[[#This Row],[Member since]])</f>
        <v>8</v>
      </c>
      <c r="AL13">
        <f>YEAR(Member_export_20241206_173759_f48b0b31c0417006138ce4576f294a066f7c[[#This Row],[Member since]])</f>
        <v>2024</v>
      </c>
    </row>
    <row r="14" spans="1:38" x14ac:dyDescent="0.55000000000000004">
      <c r="A14">
        <v>79788</v>
      </c>
      <c r="B14">
        <v>45986953</v>
      </c>
      <c r="C14" t="s">
        <v>3901</v>
      </c>
      <c r="D14" t="s">
        <v>9</v>
      </c>
      <c r="E14" t="s">
        <v>9</v>
      </c>
      <c r="F14" t="s">
        <v>2629</v>
      </c>
      <c r="G14" t="s">
        <v>2630</v>
      </c>
      <c r="H14" t="s">
        <v>4025</v>
      </c>
      <c r="I14" s="1">
        <v>24738</v>
      </c>
      <c r="J14" t="s">
        <v>4065</v>
      </c>
      <c r="K14" t="s">
        <v>4066</v>
      </c>
      <c r="L14">
        <v>28914</v>
      </c>
      <c r="M14" t="s">
        <v>4016</v>
      </c>
      <c r="N14" t="s">
        <v>9</v>
      </c>
      <c r="O14">
        <v>610446988</v>
      </c>
      <c r="P14" t="s">
        <v>1207</v>
      </c>
      <c r="Q14" t="s">
        <v>11</v>
      </c>
      <c r="R14" t="s">
        <v>4067</v>
      </c>
      <c r="S14" t="s">
        <v>4017</v>
      </c>
      <c r="T14" s="1">
        <v>43340</v>
      </c>
      <c r="U14" t="s">
        <v>9</v>
      </c>
      <c r="V14" t="s">
        <v>4068</v>
      </c>
      <c r="W14" t="s">
        <v>4024</v>
      </c>
      <c r="X14" t="s">
        <v>48</v>
      </c>
      <c r="Y14" s="1">
        <v>45597</v>
      </c>
      <c r="Z14" s="1">
        <v>45657</v>
      </c>
      <c r="AA14">
        <v>3900</v>
      </c>
      <c r="AB14" t="s">
        <v>4017</v>
      </c>
      <c r="AC14">
        <f>MIN(COUNTIF(B:B,Member_export_20241206_173759_f48b0b31c0417006138ce4576f294a066f7c[[#This Row],[Member ID]]),1)-1</f>
        <v>0</v>
      </c>
      <c r="AD14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1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4" s="1">
        <v>45657</v>
      </c>
      <c r="AG14" s="1">
        <f>Member_export_20241206_173759_f48b0b31c0417006138ce4576f294a066f7c[[#This Row],[Price]]/100</f>
        <v>39</v>
      </c>
      <c r="AH14" s="6">
        <f ca="1">DATEDIF(Member_export_20241206_173759_f48b0b31c0417006138ce4576f294a066f7c[[#This Row],[Birthday]],TODAY(),"Y")</f>
        <v>57</v>
      </c>
      <c r="AI14" s="6">
        <f>DATEDIF(Member_export_20241206_173759_f48b0b31c0417006138ce4576f294a066f7c[[#This Row],[Member since]],Member_export_20241206_173759_f48b0b31c0417006138ce4576f294a066f7c[[#This Row],[Contrac end date C]],"M")</f>
        <v>76</v>
      </c>
      <c r="AJ14" t="str">
        <f>TEXT(Member_export_20241206_173759_f48b0b31c0417006138ce4576f294a066f7c[[#This Row],[Member since]],"DDDD")</f>
        <v>martes</v>
      </c>
      <c r="AK14">
        <f>MONTH(Member_export_20241206_173759_f48b0b31c0417006138ce4576f294a066f7c[[#This Row],[Member since]])</f>
        <v>8</v>
      </c>
      <c r="AL14">
        <f>YEAR(Member_export_20241206_173759_f48b0b31c0417006138ce4576f294a066f7c[[#This Row],[Member since]])</f>
        <v>2018</v>
      </c>
    </row>
    <row r="15" spans="1:38" x14ac:dyDescent="0.55000000000000004">
      <c r="A15">
        <v>79788</v>
      </c>
      <c r="B15">
        <v>48890667</v>
      </c>
      <c r="C15" t="s">
        <v>3908</v>
      </c>
      <c r="D15" t="s">
        <v>9</v>
      </c>
      <c r="E15" t="s">
        <v>9</v>
      </c>
      <c r="F15" t="s">
        <v>2642</v>
      </c>
      <c r="G15" t="s">
        <v>2643</v>
      </c>
      <c r="H15" t="s">
        <v>4022</v>
      </c>
      <c r="I15" s="1">
        <v>38416</v>
      </c>
      <c r="J15" t="s">
        <v>4069</v>
      </c>
      <c r="K15" t="s">
        <v>4070</v>
      </c>
      <c r="L15">
        <v>28914</v>
      </c>
      <c r="M15" t="s">
        <v>4016</v>
      </c>
      <c r="N15" t="s">
        <v>9</v>
      </c>
      <c r="O15">
        <v>679170346</v>
      </c>
      <c r="P15" t="s">
        <v>1287</v>
      </c>
      <c r="Q15" t="s">
        <v>45</v>
      </c>
      <c r="R15" t="s">
        <v>9</v>
      </c>
      <c r="S15" t="s">
        <v>4017</v>
      </c>
      <c r="T15" s="1">
        <v>45572</v>
      </c>
      <c r="U15" t="s">
        <v>9</v>
      </c>
      <c r="V15" t="s">
        <v>4023</v>
      </c>
      <c r="W15" t="s">
        <v>4024</v>
      </c>
      <c r="X15" t="s">
        <v>12</v>
      </c>
      <c r="Y15" s="1">
        <v>45597</v>
      </c>
      <c r="Z15" s="1">
        <v>45657</v>
      </c>
      <c r="AA15">
        <v>5200</v>
      </c>
      <c r="AB15" t="s">
        <v>4017</v>
      </c>
      <c r="AC15">
        <f>MIN(COUNTIF(B:B,Member_export_20241206_173759_f48b0b31c0417006138ce4576f294a066f7c[[#This Row],[Member ID]]),1)-1</f>
        <v>0</v>
      </c>
      <c r="AD1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5" s="1">
        <v>45657</v>
      </c>
      <c r="AG15" s="1">
        <f>Member_export_20241206_173759_f48b0b31c0417006138ce4576f294a066f7c[[#This Row],[Price]]/100</f>
        <v>52</v>
      </c>
      <c r="AH15" s="6">
        <f ca="1">DATEDIF(Member_export_20241206_173759_f48b0b31c0417006138ce4576f294a066f7c[[#This Row],[Birthday]],TODAY(),"Y")</f>
        <v>19</v>
      </c>
      <c r="AI15" s="6">
        <f>DATEDIF(Member_export_20241206_173759_f48b0b31c0417006138ce4576f294a066f7c[[#This Row],[Member since]],Member_export_20241206_173759_f48b0b31c0417006138ce4576f294a066f7c[[#This Row],[Contrac end date C]],"M")</f>
        <v>2</v>
      </c>
      <c r="AJ15" t="str">
        <f>TEXT(Member_export_20241206_173759_f48b0b31c0417006138ce4576f294a066f7c[[#This Row],[Member since]],"DDDD")</f>
        <v>lunes</v>
      </c>
      <c r="AK15">
        <f>MONTH(Member_export_20241206_173759_f48b0b31c0417006138ce4576f294a066f7c[[#This Row],[Member since]])</f>
        <v>10</v>
      </c>
      <c r="AL15">
        <f>YEAR(Member_export_20241206_173759_f48b0b31c0417006138ce4576f294a066f7c[[#This Row],[Member since]])</f>
        <v>2024</v>
      </c>
    </row>
    <row r="16" spans="1:38" x14ac:dyDescent="0.55000000000000004">
      <c r="A16">
        <v>79788</v>
      </c>
      <c r="B16">
        <v>45988040</v>
      </c>
      <c r="C16" t="s">
        <v>3217</v>
      </c>
      <c r="D16" t="s">
        <v>9</v>
      </c>
      <c r="E16" t="s">
        <v>9</v>
      </c>
      <c r="F16" t="s">
        <v>1106</v>
      </c>
      <c r="G16" t="s">
        <v>1107</v>
      </c>
      <c r="H16" t="s">
        <v>4022</v>
      </c>
      <c r="I16" s="1">
        <v>36392</v>
      </c>
      <c r="J16" t="s">
        <v>4072</v>
      </c>
      <c r="K16" t="s">
        <v>4073</v>
      </c>
      <c r="L16">
        <v>28914</v>
      </c>
      <c r="M16" t="s">
        <v>4016</v>
      </c>
      <c r="N16" t="s">
        <v>9</v>
      </c>
      <c r="O16">
        <v>691376463</v>
      </c>
      <c r="P16" t="s">
        <v>1108</v>
      </c>
      <c r="Q16" t="s">
        <v>458</v>
      </c>
      <c r="R16" t="s">
        <v>4074</v>
      </c>
      <c r="S16" t="s">
        <v>4017</v>
      </c>
      <c r="T16" s="1">
        <v>45201</v>
      </c>
      <c r="U16" t="s">
        <v>9</v>
      </c>
      <c r="V16" t="s">
        <v>4068</v>
      </c>
      <c r="W16" t="s">
        <v>4029</v>
      </c>
      <c r="X16" t="s">
        <v>12</v>
      </c>
      <c r="Y16" s="1">
        <v>45231</v>
      </c>
      <c r="Z16" s="1">
        <v>45657</v>
      </c>
      <c r="AA16">
        <v>5200</v>
      </c>
      <c r="AB16" t="s">
        <v>4017</v>
      </c>
      <c r="AC16">
        <f>MIN(COUNTIF(B:B,Member_export_20241206_173759_f48b0b31c0417006138ce4576f294a066f7c[[#This Row],[Member ID]]),1)-1</f>
        <v>0</v>
      </c>
      <c r="AD16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1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6" s="1">
        <v>45657</v>
      </c>
      <c r="AG16" s="1">
        <f>Member_export_20241206_173759_f48b0b31c0417006138ce4576f294a066f7c[[#This Row],[Price]]/100</f>
        <v>52</v>
      </c>
      <c r="AH16" s="6">
        <f ca="1">DATEDIF(Member_export_20241206_173759_f48b0b31c0417006138ce4576f294a066f7c[[#This Row],[Birthday]],TODAY(),"Y")</f>
        <v>25</v>
      </c>
      <c r="AI16" s="6">
        <f>DATEDIF(Member_export_20241206_173759_f48b0b31c0417006138ce4576f294a066f7c[[#This Row],[Member since]],Member_export_20241206_173759_f48b0b31c0417006138ce4576f294a066f7c[[#This Row],[Contrac end date C]],"M")</f>
        <v>14</v>
      </c>
      <c r="AJ16" t="str">
        <f>TEXT(Member_export_20241206_173759_f48b0b31c0417006138ce4576f294a066f7c[[#This Row],[Member since]],"DDDD")</f>
        <v>lunes</v>
      </c>
      <c r="AK16">
        <f>MONTH(Member_export_20241206_173759_f48b0b31c0417006138ce4576f294a066f7c[[#This Row],[Member since]])</f>
        <v>10</v>
      </c>
      <c r="AL16">
        <f>YEAR(Member_export_20241206_173759_f48b0b31c0417006138ce4576f294a066f7c[[#This Row],[Member since]])</f>
        <v>2023</v>
      </c>
    </row>
    <row r="17" spans="1:38" x14ac:dyDescent="0.55000000000000004">
      <c r="A17">
        <v>79788</v>
      </c>
      <c r="B17">
        <v>45987231</v>
      </c>
      <c r="C17" t="s">
        <v>3513</v>
      </c>
      <c r="D17" t="s">
        <v>9</v>
      </c>
      <c r="E17" t="s">
        <v>9</v>
      </c>
      <c r="F17" t="s">
        <v>1106</v>
      </c>
      <c r="G17" t="s">
        <v>1793</v>
      </c>
      <c r="H17" t="s">
        <v>4022</v>
      </c>
      <c r="I17" s="1">
        <v>33676</v>
      </c>
      <c r="J17" t="s">
        <v>4075</v>
      </c>
      <c r="K17" t="s">
        <v>4076</v>
      </c>
      <c r="L17">
        <v>28914</v>
      </c>
      <c r="M17" t="s">
        <v>4016</v>
      </c>
      <c r="N17" t="s">
        <v>9</v>
      </c>
      <c r="O17">
        <v>699633936</v>
      </c>
      <c r="P17" t="s">
        <v>1382</v>
      </c>
      <c r="Q17" t="s">
        <v>11</v>
      </c>
      <c r="R17" t="s">
        <v>4077</v>
      </c>
      <c r="S17" t="s">
        <v>4017</v>
      </c>
      <c r="T17" s="1">
        <v>43374</v>
      </c>
      <c r="U17" t="s">
        <v>9</v>
      </c>
      <c r="V17" t="s">
        <v>4023</v>
      </c>
      <c r="W17" t="s">
        <v>4024</v>
      </c>
      <c r="X17" t="s">
        <v>30</v>
      </c>
      <c r="Y17" s="1">
        <v>43374</v>
      </c>
      <c r="Z17" s="1">
        <v>45657</v>
      </c>
      <c r="AA17">
        <v>4900</v>
      </c>
      <c r="AB17" t="s">
        <v>4017</v>
      </c>
      <c r="AC17">
        <f>MIN(COUNTIF(B:B,Member_export_20241206_173759_f48b0b31c0417006138ce4576f294a066f7c[[#This Row],[Member ID]]),1)-1</f>
        <v>0</v>
      </c>
      <c r="AD1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7" s="1">
        <v>45657</v>
      </c>
      <c r="AG17" s="1">
        <f>Member_export_20241206_173759_f48b0b31c0417006138ce4576f294a066f7c[[#This Row],[Price]]/100</f>
        <v>49</v>
      </c>
      <c r="AH17" s="6">
        <f ca="1">DATEDIF(Member_export_20241206_173759_f48b0b31c0417006138ce4576f294a066f7c[[#This Row],[Birthday]],TODAY(),"Y")</f>
        <v>32</v>
      </c>
      <c r="AI17" s="6">
        <f>DATEDIF(Member_export_20241206_173759_f48b0b31c0417006138ce4576f294a066f7c[[#This Row],[Member since]],Member_export_20241206_173759_f48b0b31c0417006138ce4576f294a066f7c[[#This Row],[Contrac end date C]],"M")</f>
        <v>74</v>
      </c>
      <c r="AJ17" t="str">
        <f>TEXT(Member_export_20241206_173759_f48b0b31c0417006138ce4576f294a066f7c[[#This Row],[Member since]],"DDDD")</f>
        <v>lunes</v>
      </c>
      <c r="AK17">
        <f>MONTH(Member_export_20241206_173759_f48b0b31c0417006138ce4576f294a066f7c[[#This Row],[Member since]])</f>
        <v>10</v>
      </c>
      <c r="AL17">
        <f>YEAR(Member_export_20241206_173759_f48b0b31c0417006138ce4576f294a066f7c[[#This Row],[Member since]])</f>
        <v>2018</v>
      </c>
    </row>
    <row r="18" spans="1:38" x14ac:dyDescent="0.55000000000000004">
      <c r="A18">
        <v>79788</v>
      </c>
      <c r="B18">
        <v>45987324</v>
      </c>
      <c r="C18" t="s">
        <v>3494</v>
      </c>
      <c r="D18" t="s">
        <v>9</v>
      </c>
      <c r="E18" t="s">
        <v>9</v>
      </c>
      <c r="F18" t="s">
        <v>1750</v>
      </c>
      <c r="G18" t="s">
        <v>1751</v>
      </c>
      <c r="H18" t="s">
        <v>4022</v>
      </c>
      <c r="I18" s="1">
        <v>28344</v>
      </c>
      <c r="J18" t="s">
        <v>4078</v>
      </c>
      <c r="K18" t="s">
        <v>4079</v>
      </c>
      <c r="L18">
        <v>28914</v>
      </c>
      <c r="M18" t="s">
        <v>4051</v>
      </c>
      <c r="N18" t="s">
        <v>9</v>
      </c>
      <c r="O18">
        <v>620987115</v>
      </c>
      <c r="P18" t="s">
        <v>1752</v>
      </c>
      <c r="Q18" t="s">
        <v>11</v>
      </c>
      <c r="R18" t="s">
        <v>4080</v>
      </c>
      <c r="S18" t="s">
        <v>4017</v>
      </c>
      <c r="T18" s="1">
        <v>44048</v>
      </c>
      <c r="U18" t="s">
        <v>9</v>
      </c>
      <c r="V18" t="s">
        <v>4068</v>
      </c>
      <c r="W18" t="s">
        <v>4029</v>
      </c>
      <c r="X18" t="s">
        <v>12</v>
      </c>
      <c r="Y18" s="1">
        <v>44075</v>
      </c>
      <c r="Z18" s="1">
        <v>45657</v>
      </c>
      <c r="AA18">
        <v>5200</v>
      </c>
      <c r="AB18" t="s">
        <v>4017</v>
      </c>
      <c r="AC18">
        <f>MIN(COUNTIF(B:B,Member_export_20241206_173759_f48b0b31c0417006138ce4576f294a066f7c[[#This Row],[Member ID]]),1)-1</f>
        <v>0</v>
      </c>
      <c r="AD18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1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8" s="1">
        <v>45657</v>
      </c>
      <c r="AG18" s="1">
        <f>Member_export_20241206_173759_f48b0b31c0417006138ce4576f294a066f7c[[#This Row],[Price]]/100</f>
        <v>52</v>
      </c>
      <c r="AH18" s="6">
        <f ca="1">DATEDIF(Member_export_20241206_173759_f48b0b31c0417006138ce4576f294a066f7c[[#This Row],[Birthday]],TODAY(),"Y")</f>
        <v>47</v>
      </c>
      <c r="AI18" s="6">
        <f>DATEDIF(Member_export_20241206_173759_f48b0b31c0417006138ce4576f294a066f7c[[#This Row],[Member since]],Member_export_20241206_173759_f48b0b31c0417006138ce4576f294a066f7c[[#This Row],[Contrac end date C]],"M")</f>
        <v>52</v>
      </c>
      <c r="AJ18" t="str">
        <f>TEXT(Member_export_20241206_173759_f48b0b31c0417006138ce4576f294a066f7c[[#This Row],[Member since]],"DDDD")</f>
        <v>miércoles</v>
      </c>
      <c r="AK18">
        <f>MONTH(Member_export_20241206_173759_f48b0b31c0417006138ce4576f294a066f7c[[#This Row],[Member since]])</f>
        <v>8</v>
      </c>
      <c r="AL18">
        <f>YEAR(Member_export_20241206_173759_f48b0b31c0417006138ce4576f294a066f7c[[#This Row],[Member since]])</f>
        <v>2020</v>
      </c>
    </row>
    <row r="19" spans="1:38" x14ac:dyDescent="0.55000000000000004">
      <c r="A19">
        <v>79788</v>
      </c>
      <c r="B19">
        <v>49663709</v>
      </c>
      <c r="C19" t="s">
        <v>3453</v>
      </c>
      <c r="D19" t="s">
        <v>9</v>
      </c>
      <c r="E19" t="s">
        <v>9</v>
      </c>
      <c r="F19" t="s">
        <v>1658</v>
      </c>
      <c r="G19" t="s">
        <v>1659</v>
      </c>
      <c r="H19" t="s">
        <v>4022</v>
      </c>
      <c r="I19" s="1">
        <v>38303</v>
      </c>
      <c r="J19" t="s">
        <v>4081</v>
      </c>
      <c r="K19" t="s">
        <v>4082</v>
      </c>
      <c r="L19">
        <v>28914</v>
      </c>
      <c r="M19" t="s">
        <v>4016</v>
      </c>
      <c r="N19" t="s">
        <v>9</v>
      </c>
      <c r="O19">
        <v>689054275</v>
      </c>
      <c r="P19" t="s">
        <v>9</v>
      </c>
      <c r="Q19" t="s">
        <v>9</v>
      </c>
      <c r="R19" t="s">
        <v>9</v>
      </c>
      <c r="S19" t="s">
        <v>4017</v>
      </c>
      <c r="T19" s="1">
        <v>45629</v>
      </c>
      <c r="U19" t="s">
        <v>9</v>
      </c>
      <c r="V19" t="s">
        <v>4023</v>
      </c>
      <c r="W19" t="s">
        <v>4024</v>
      </c>
      <c r="X19" t="s">
        <v>12</v>
      </c>
      <c r="Y19" s="1">
        <v>45658</v>
      </c>
      <c r="Z19" s="1">
        <v>45688</v>
      </c>
      <c r="AA19">
        <v>5200</v>
      </c>
      <c r="AB19" t="s">
        <v>4017</v>
      </c>
      <c r="AC19">
        <f>MIN(COUNTIF(B:B,Member_export_20241206_173759_f48b0b31c0417006138ce4576f294a066f7c[[#This Row],[Member ID]]),1)-1</f>
        <v>0</v>
      </c>
      <c r="AD1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9" s="1">
        <v>45657</v>
      </c>
      <c r="AG19" s="1">
        <f>Member_export_20241206_173759_f48b0b31c0417006138ce4576f294a066f7c[[#This Row],[Price]]/100</f>
        <v>52</v>
      </c>
      <c r="AH19" s="6">
        <f ca="1">DATEDIF(Member_export_20241206_173759_f48b0b31c0417006138ce4576f294a066f7c[[#This Row],[Birthday]],TODAY(),"Y")</f>
        <v>20</v>
      </c>
      <c r="AI19" s="6">
        <f>DATEDIF(Member_export_20241206_173759_f48b0b31c0417006138ce4576f294a066f7c[[#This Row],[Member since]],Member_export_20241206_173759_f48b0b31c0417006138ce4576f294a066f7c[[#This Row],[Contrac end date C]],"M")</f>
        <v>0</v>
      </c>
      <c r="AJ19" t="str">
        <f>TEXT(Member_export_20241206_173759_f48b0b31c0417006138ce4576f294a066f7c[[#This Row],[Member since]],"DDDD")</f>
        <v>martes</v>
      </c>
      <c r="AK19">
        <f>MONTH(Member_export_20241206_173759_f48b0b31c0417006138ce4576f294a066f7c[[#This Row],[Member since]])</f>
        <v>12</v>
      </c>
      <c r="AL19">
        <f>YEAR(Member_export_20241206_173759_f48b0b31c0417006138ce4576f294a066f7c[[#This Row],[Member since]])</f>
        <v>2024</v>
      </c>
    </row>
    <row r="20" spans="1:38" x14ac:dyDescent="0.55000000000000004">
      <c r="A20">
        <v>79788</v>
      </c>
      <c r="B20">
        <v>45989834</v>
      </c>
      <c r="C20" t="s">
        <v>2878</v>
      </c>
      <c r="D20" t="s">
        <v>9</v>
      </c>
      <c r="E20" t="s">
        <v>9</v>
      </c>
      <c r="F20" t="s">
        <v>146</v>
      </c>
      <c r="G20" t="s">
        <v>164</v>
      </c>
      <c r="H20" t="s">
        <v>4022</v>
      </c>
      <c r="I20" s="1">
        <v>38337</v>
      </c>
      <c r="J20" t="s">
        <v>4083</v>
      </c>
      <c r="K20" t="s">
        <v>4038</v>
      </c>
      <c r="L20">
        <v>28914</v>
      </c>
      <c r="M20" t="s">
        <v>4016</v>
      </c>
      <c r="N20" t="s">
        <v>9</v>
      </c>
      <c r="O20">
        <v>628578367</v>
      </c>
      <c r="P20" t="s">
        <v>166</v>
      </c>
      <c r="Q20" t="s">
        <v>22</v>
      </c>
      <c r="R20" t="s">
        <v>165</v>
      </c>
      <c r="S20" t="s">
        <v>4017</v>
      </c>
      <c r="T20" s="1">
        <v>44502</v>
      </c>
      <c r="U20" t="s">
        <v>9</v>
      </c>
      <c r="V20" t="s">
        <v>4023</v>
      </c>
      <c r="W20" t="s">
        <v>4029</v>
      </c>
      <c r="X20" t="s">
        <v>30</v>
      </c>
      <c r="Y20" s="1">
        <v>44531</v>
      </c>
      <c r="Z20" s="1">
        <v>45657</v>
      </c>
      <c r="AA20">
        <v>4900</v>
      </c>
      <c r="AB20" t="s">
        <v>4017</v>
      </c>
      <c r="AC20">
        <f>MIN(COUNTIF(B:B,Member_export_20241206_173759_f48b0b31c0417006138ce4576f294a066f7c[[#This Row],[Member ID]]),1)-1</f>
        <v>0</v>
      </c>
      <c r="AD2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0" s="1">
        <v>45657</v>
      </c>
      <c r="AG20" s="1">
        <f>Member_export_20241206_173759_f48b0b31c0417006138ce4576f294a066f7c[[#This Row],[Price]]/100</f>
        <v>49</v>
      </c>
      <c r="AH20" s="6">
        <f ca="1">DATEDIF(Member_export_20241206_173759_f48b0b31c0417006138ce4576f294a066f7c[[#This Row],[Birthday]],TODAY(),"Y")</f>
        <v>19</v>
      </c>
      <c r="AI20" s="6">
        <f>DATEDIF(Member_export_20241206_173759_f48b0b31c0417006138ce4576f294a066f7c[[#This Row],[Member since]],Member_export_20241206_173759_f48b0b31c0417006138ce4576f294a066f7c[[#This Row],[Contrac end date C]],"M")</f>
        <v>37</v>
      </c>
      <c r="AJ20" t="str">
        <f>TEXT(Member_export_20241206_173759_f48b0b31c0417006138ce4576f294a066f7c[[#This Row],[Member since]],"DDDD")</f>
        <v>martes</v>
      </c>
      <c r="AK20">
        <f>MONTH(Member_export_20241206_173759_f48b0b31c0417006138ce4576f294a066f7c[[#This Row],[Member since]])</f>
        <v>11</v>
      </c>
      <c r="AL20">
        <f>YEAR(Member_export_20241206_173759_f48b0b31c0417006138ce4576f294a066f7c[[#This Row],[Member since]])</f>
        <v>2021</v>
      </c>
    </row>
    <row r="21" spans="1:38" x14ac:dyDescent="0.55000000000000004">
      <c r="A21">
        <v>79788</v>
      </c>
      <c r="B21">
        <v>45988549</v>
      </c>
      <c r="C21" t="s">
        <v>3154</v>
      </c>
      <c r="D21" t="s">
        <v>9</v>
      </c>
      <c r="E21" t="s">
        <v>9</v>
      </c>
      <c r="F21" t="s">
        <v>146</v>
      </c>
      <c r="G21" t="s">
        <v>942</v>
      </c>
      <c r="H21" t="s">
        <v>4022</v>
      </c>
      <c r="I21" s="1">
        <v>36603</v>
      </c>
      <c r="J21" t="s">
        <v>4084</v>
      </c>
      <c r="K21" t="s">
        <v>4085</v>
      </c>
      <c r="L21">
        <v>28914</v>
      </c>
      <c r="M21" t="s">
        <v>4016</v>
      </c>
      <c r="N21" t="s">
        <v>9</v>
      </c>
      <c r="O21">
        <v>601036753</v>
      </c>
      <c r="P21" t="s">
        <v>943</v>
      </c>
      <c r="Q21" t="s">
        <v>458</v>
      </c>
      <c r="R21" t="s">
        <v>4086</v>
      </c>
      <c r="S21" t="s">
        <v>4017</v>
      </c>
      <c r="T21" s="1">
        <v>44582</v>
      </c>
      <c r="U21" t="s">
        <v>9</v>
      </c>
      <c r="V21" t="s">
        <v>4023</v>
      </c>
      <c r="W21" t="s">
        <v>4024</v>
      </c>
      <c r="X21" t="s">
        <v>12</v>
      </c>
      <c r="Y21" s="1">
        <v>45658</v>
      </c>
      <c r="Z21" s="1">
        <v>45688</v>
      </c>
      <c r="AA21">
        <v>5200</v>
      </c>
      <c r="AB21" t="s">
        <v>4017</v>
      </c>
      <c r="AC21">
        <f>MIN(COUNTIF(B:B,Member_export_20241206_173759_f48b0b31c0417006138ce4576f294a066f7c[[#This Row],[Member ID]]),1)-1</f>
        <v>0</v>
      </c>
      <c r="AD2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1" s="1">
        <v>45657</v>
      </c>
      <c r="AG21" s="1">
        <f>Member_export_20241206_173759_f48b0b31c0417006138ce4576f294a066f7c[[#This Row],[Price]]/100</f>
        <v>52</v>
      </c>
      <c r="AH21" s="6">
        <f ca="1">DATEDIF(Member_export_20241206_173759_f48b0b31c0417006138ce4576f294a066f7c[[#This Row],[Birthday]],TODAY(),"Y")</f>
        <v>24</v>
      </c>
      <c r="AI21" s="6">
        <f>DATEDIF(Member_export_20241206_173759_f48b0b31c0417006138ce4576f294a066f7c[[#This Row],[Member since]],Member_export_20241206_173759_f48b0b31c0417006138ce4576f294a066f7c[[#This Row],[Contrac end date C]],"M")</f>
        <v>35</v>
      </c>
      <c r="AJ21" t="str">
        <f>TEXT(Member_export_20241206_173759_f48b0b31c0417006138ce4576f294a066f7c[[#This Row],[Member since]],"DDDD")</f>
        <v>viernes</v>
      </c>
      <c r="AK21">
        <f>MONTH(Member_export_20241206_173759_f48b0b31c0417006138ce4576f294a066f7c[[#This Row],[Member since]])</f>
        <v>1</v>
      </c>
      <c r="AL21">
        <f>YEAR(Member_export_20241206_173759_f48b0b31c0417006138ce4576f294a066f7c[[#This Row],[Member since]])</f>
        <v>2022</v>
      </c>
    </row>
    <row r="22" spans="1:38" x14ac:dyDescent="0.55000000000000004">
      <c r="A22">
        <v>79788</v>
      </c>
      <c r="B22">
        <v>45988332</v>
      </c>
      <c r="C22" t="s">
        <v>2873</v>
      </c>
      <c r="D22" t="s">
        <v>9</v>
      </c>
      <c r="E22" t="s">
        <v>9</v>
      </c>
      <c r="F22" t="s">
        <v>146</v>
      </c>
      <c r="G22" t="s">
        <v>147</v>
      </c>
      <c r="H22" t="s">
        <v>4022</v>
      </c>
      <c r="I22" s="1">
        <v>33367</v>
      </c>
      <c r="J22" t="s">
        <v>4087</v>
      </c>
      <c r="K22" t="s">
        <v>4088</v>
      </c>
      <c r="L22">
        <v>28914</v>
      </c>
      <c r="M22" t="s">
        <v>4016</v>
      </c>
      <c r="N22" t="s">
        <v>9</v>
      </c>
      <c r="O22">
        <v>638315258</v>
      </c>
      <c r="P22" t="s">
        <v>148</v>
      </c>
      <c r="Q22" t="s">
        <v>113</v>
      </c>
      <c r="R22" t="s">
        <v>4089</v>
      </c>
      <c r="S22" t="s">
        <v>4017</v>
      </c>
      <c r="T22" s="1">
        <v>44306</v>
      </c>
      <c r="U22" t="s">
        <v>9</v>
      </c>
      <c r="V22" t="s">
        <v>4023</v>
      </c>
      <c r="W22" t="s">
        <v>4024</v>
      </c>
      <c r="X22" t="s">
        <v>12</v>
      </c>
      <c r="Y22" s="1">
        <v>44317</v>
      </c>
      <c r="Z22" s="1">
        <v>45657</v>
      </c>
      <c r="AA22">
        <v>5200</v>
      </c>
      <c r="AB22" t="s">
        <v>4017</v>
      </c>
      <c r="AC22">
        <f>MIN(COUNTIF(B:B,Member_export_20241206_173759_f48b0b31c0417006138ce4576f294a066f7c[[#This Row],[Member ID]]),1)-1</f>
        <v>0</v>
      </c>
      <c r="AD2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2" s="1">
        <v>45657</v>
      </c>
      <c r="AG22" s="1">
        <f>Member_export_20241206_173759_f48b0b31c0417006138ce4576f294a066f7c[[#This Row],[Price]]/100</f>
        <v>52</v>
      </c>
      <c r="AH22" s="6">
        <f ca="1">DATEDIF(Member_export_20241206_173759_f48b0b31c0417006138ce4576f294a066f7c[[#This Row],[Birthday]],TODAY(),"Y")</f>
        <v>33</v>
      </c>
      <c r="AI22" s="6">
        <f>DATEDIF(Member_export_20241206_173759_f48b0b31c0417006138ce4576f294a066f7c[[#This Row],[Member since]],Member_export_20241206_173759_f48b0b31c0417006138ce4576f294a066f7c[[#This Row],[Contrac end date C]],"M")</f>
        <v>44</v>
      </c>
      <c r="AJ22" t="str">
        <f>TEXT(Member_export_20241206_173759_f48b0b31c0417006138ce4576f294a066f7c[[#This Row],[Member since]],"DDDD")</f>
        <v>martes</v>
      </c>
      <c r="AK22">
        <f>MONTH(Member_export_20241206_173759_f48b0b31c0417006138ce4576f294a066f7c[[#This Row],[Member since]])</f>
        <v>4</v>
      </c>
      <c r="AL22">
        <f>YEAR(Member_export_20241206_173759_f48b0b31c0417006138ce4576f294a066f7c[[#This Row],[Member since]])</f>
        <v>2021</v>
      </c>
    </row>
    <row r="23" spans="1:38" x14ac:dyDescent="0.55000000000000004">
      <c r="A23">
        <v>79788</v>
      </c>
      <c r="B23">
        <v>45989802</v>
      </c>
      <c r="C23" t="s">
        <v>3704</v>
      </c>
      <c r="D23" t="s">
        <v>9</v>
      </c>
      <c r="E23" t="s">
        <v>9</v>
      </c>
      <c r="F23" t="s">
        <v>146</v>
      </c>
      <c r="G23" t="s">
        <v>2217</v>
      </c>
      <c r="H23" t="s">
        <v>4022</v>
      </c>
      <c r="I23" s="1">
        <v>39179</v>
      </c>
      <c r="J23" t="s">
        <v>4090</v>
      </c>
      <c r="K23" t="s">
        <v>4091</v>
      </c>
      <c r="L23">
        <v>28914</v>
      </c>
      <c r="M23" t="s">
        <v>4016</v>
      </c>
      <c r="N23" t="s">
        <v>9</v>
      </c>
      <c r="O23">
        <v>660327002</v>
      </c>
      <c r="P23" t="s">
        <v>2218</v>
      </c>
      <c r="Q23" t="s">
        <v>22</v>
      </c>
      <c r="R23" t="s">
        <v>4092</v>
      </c>
      <c r="S23" t="s">
        <v>4017</v>
      </c>
      <c r="T23" s="1">
        <v>45348</v>
      </c>
      <c r="U23" t="s">
        <v>9</v>
      </c>
      <c r="V23" t="s">
        <v>9</v>
      </c>
      <c r="W23" t="s">
        <v>9</v>
      </c>
      <c r="X23" t="s">
        <v>12</v>
      </c>
      <c r="Y23" s="1">
        <v>45352</v>
      </c>
      <c r="Z23" s="1">
        <v>45657</v>
      </c>
      <c r="AA23">
        <v>5200</v>
      </c>
      <c r="AB23" t="s">
        <v>4017</v>
      </c>
      <c r="AC23">
        <f>MIN(COUNTIF(B:B,Member_export_20241206_173759_f48b0b31c0417006138ce4576f294a066f7c[[#This Row],[Member ID]]),1)-1</f>
        <v>0</v>
      </c>
      <c r="AD23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23" t="str">
        <f>IF(Member_export_20241206_173759_f48b0b31c0417006138ce4576f294a066f7c[[#This Row],[Source]]="","DESCONOCIDA",Member_export_20241206_173759_f48b0b31c0417006138ce4576f294a066f7c[[#This Row],[Source]])</f>
        <v>DESCONOCIDA</v>
      </c>
      <c r="AF23" s="1">
        <v>45657</v>
      </c>
      <c r="AG23" s="1">
        <f>Member_export_20241206_173759_f48b0b31c0417006138ce4576f294a066f7c[[#This Row],[Price]]/100</f>
        <v>52</v>
      </c>
      <c r="AH23" s="6">
        <f ca="1">DATEDIF(Member_export_20241206_173759_f48b0b31c0417006138ce4576f294a066f7c[[#This Row],[Birthday]],TODAY(),"Y")</f>
        <v>17</v>
      </c>
      <c r="AI23" s="6">
        <f>DATEDIF(Member_export_20241206_173759_f48b0b31c0417006138ce4576f294a066f7c[[#This Row],[Member since]],Member_export_20241206_173759_f48b0b31c0417006138ce4576f294a066f7c[[#This Row],[Contrac end date C]],"M")</f>
        <v>10</v>
      </c>
      <c r="AJ23" t="str">
        <f>TEXT(Member_export_20241206_173759_f48b0b31c0417006138ce4576f294a066f7c[[#This Row],[Member since]],"DDDD")</f>
        <v>lunes</v>
      </c>
      <c r="AK23">
        <f>MONTH(Member_export_20241206_173759_f48b0b31c0417006138ce4576f294a066f7c[[#This Row],[Member since]])</f>
        <v>2</v>
      </c>
      <c r="AL23">
        <f>YEAR(Member_export_20241206_173759_f48b0b31c0417006138ce4576f294a066f7c[[#This Row],[Member since]])</f>
        <v>2024</v>
      </c>
    </row>
    <row r="24" spans="1:38" x14ac:dyDescent="0.55000000000000004">
      <c r="A24">
        <v>79788</v>
      </c>
      <c r="B24">
        <v>45987024</v>
      </c>
      <c r="C24" t="s">
        <v>3959</v>
      </c>
      <c r="D24" t="s">
        <v>9</v>
      </c>
      <c r="E24" t="s">
        <v>9</v>
      </c>
      <c r="F24" t="s">
        <v>146</v>
      </c>
      <c r="G24" t="s">
        <v>2743</v>
      </c>
      <c r="H24" t="s">
        <v>4022</v>
      </c>
      <c r="I24" s="1">
        <v>35722</v>
      </c>
      <c r="J24" t="s">
        <v>4093</v>
      </c>
      <c r="K24" t="s">
        <v>4054</v>
      </c>
      <c r="L24">
        <v>28914</v>
      </c>
      <c r="M24" t="s">
        <v>4016</v>
      </c>
      <c r="N24" t="s">
        <v>9</v>
      </c>
      <c r="O24">
        <v>620903450</v>
      </c>
      <c r="P24" t="s">
        <v>2744</v>
      </c>
      <c r="Q24" t="s">
        <v>113</v>
      </c>
      <c r="R24" t="s">
        <v>4094</v>
      </c>
      <c r="S24" t="s">
        <v>4017</v>
      </c>
      <c r="T24" s="1">
        <v>44483</v>
      </c>
      <c r="U24" t="s">
        <v>9</v>
      </c>
      <c r="V24" t="s">
        <v>4023</v>
      </c>
      <c r="W24" t="s">
        <v>4024</v>
      </c>
      <c r="X24" t="s">
        <v>12</v>
      </c>
      <c r="Y24" s="1">
        <v>45597</v>
      </c>
      <c r="Z24" s="1">
        <v>45657</v>
      </c>
      <c r="AA24">
        <v>5200</v>
      </c>
      <c r="AB24" t="s">
        <v>4017</v>
      </c>
      <c r="AC24">
        <f>MIN(COUNTIF(B:B,Member_export_20241206_173759_f48b0b31c0417006138ce4576f294a066f7c[[#This Row],[Member ID]]),1)-1</f>
        <v>0</v>
      </c>
      <c r="AD2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4" s="1">
        <v>45657</v>
      </c>
      <c r="AG24" s="1">
        <f>Member_export_20241206_173759_f48b0b31c0417006138ce4576f294a066f7c[[#This Row],[Price]]/100</f>
        <v>52</v>
      </c>
      <c r="AH24" s="6">
        <f ca="1">DATEDIF(Member_export_20241206_173759_f48b0b31c0417006138ce4576f294a066f7c[[#This Row],[Birthday]],TODAY(),"Y")</f>
        <v>27</v>
      </c>
      <c r="AI24" s="6">
        <f>DATEDIF(Member_export_20241206_173759_f48b0b31c0417006138ce4576f294a066f7c[[#This Row],[Member since]],Member_export_20241206_173759_f48b0b31c0417006138ce4576f294a066f7c[[#This Row],[Contrac end date C]],"M")</f>
        <v>38</v>
      </c>
      <c r="AJ24" t="str">
        <f>TEXT(Member_export_20241206_173759_f48b0b31c0417006138ce4576f294a066f7c[[#This Row],[Member since]],"DDDD")</f>
        <v>jueves</v>
      </c>
      <c r="AK24">
        <f>MONTH(Member_export_20241206_173759_f48b0b31c0417006138ce4576f294a066f7c[[#This Row],[Member since]])</f>
        <v>10</v>
      </c>
      <c r="AL24">
        <f>YEAR(Member_export_20241206_173759_f48b0b31c0417006138ce4576f294a066f7c[[#This Row],[Member since]])</f>
        <v>2021</v>
      </c>
    </row>
    <row r="25" spans="1:38" x14ac:dyDescent="0.55000000000000004">
      <c r="A25">
        <v>79788</v>
      </c>
      <c r="B25">
        <v>45987886</v>
      </c>
      <c r="C25" t="s">
        <v>3573</v>
      </c>
      <c r="D25" t="s">
        <v>9</v>
      </c>
      <c r="E25" t="s">
        <v>9</v>
      </c>
      <c r="F25" t="s">
        <v>146</v>
      </c>
      <c r="G25" t="s">
        <v>1920</v>
      </c>
      <c r="H25" t="s">
        <v>4022</v>
      </c>
      <c r="I25" s="1">
        <v>39482</v>
      </c>
      <c r="J25" t="s">
        <v>4096</v>
      </c>
      <c r="K25" t="s">
        <v>4097</v>
      </c>
      <c r="L25">
        <v>28914</v>
      </c>
      <c r="M25" t="s">
        <v>4016</v>
      </c>
      <c r="N25" t="s">
        <v>9</v>
      </c>
      <c r="O25">
        <v>658054957</v>
      </c>
      <c r="P25" t="s">
        <v>754</v>
      </c>
      <c r="Q25" t="s">
        <v>22</v>
      </c>
      <c r="R25" t="s">
        <v>4098</v>
      </c>
      <c r="S25" t="s">
        <v>4017</v>
      </c>
      <c r="T25" s="1">
        <v>44918</v>
      </c>
      <c r="U25" t="s">
        <v>9</v>
      </c>
      <c r="V25" t="s">
        <v>4023</v>
      </c>
      <c r="W25" t="s">
        <v>4029</v>
      </c>
      <c r="X25" t="s">
        <v>48</v>
      </c>
      <c r="Y25" s="1">
        <v>44927</v>
      </c>
      <c r="Z25" s="1">
        <v>45657</v>
      </c>
      <c r="AA25">
        <v>3900</v>
      </c>
      <c r="AB25" t="s">
        <v>4017</v>
      </c>
      <c r="AC25">
        <f>MIN(COUNTIF(B:B,Member_export_20241206_173759_f48b0b31c0417006138ce4576f294a066f7c[[#This Row],[Member ID]]),1)-1</f>
        <v>0</v>
      </c>
      <c r="AD2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5" s="1">
        <v>45657</v>
      </c>
      <c r="AG25" s="1">
        <f>Member_export_20241206_173759_f48b0b31c0417006138ce4576f294a066f7c[[#This Row],[Price]]/100</f>
        <v>39</v>
      </c>
      <c r="AH25" s="6">
        <f ca="1">DATEDIF(Member_export_20241206_173759_f48b0b31c0417006138ce4576f294a066f7c[[#This Row],[Birthday]],TODAY(),"Y")</f>
        <v>16</v>
      </c>
      <c r="AI25" s="6">
        <f>DATEDIF(Member_export_20241206_173759_f48b0b31c0417006138ce4576f294a066f7c[[#This Row],[Member since]],Member_export_20241206_173759_f48b0b31c0417006138ce4576f294a066f7c[[#This Row],[Contrac end date C]],"M")</f>
        <v>24</v>
      </c>
      <c r="AJ25" t="str">
        <f>TEXT(Member_export_20241206_173759_f48b0b31c0417006138ce4576f294a066f7c[[#This Row],[Member since]],"DDDD")</f>
        <v>viernes</v>
      </c>
      <c r="AK25">
        <f>MONTH(Member_export_20241206_173759_f48b0b31c0417006138ce4576f294a066f7c[[#This Row],[Member since]])</f>
        <v>12</v>
      </c>
      <c r="AL25">
        <f>YEAR(Member_export_20241206_173759_f48b0b31c0417006138ce4576f294a066f7c[[#This Row],[Member since]])</f>
        <v>2022</v>
      </c>
    </row>
    <row r="26" spans="1:38" x14ac:dyDescent="0.55000000000000004">
      <c r="A26">
        <v>79788</v>
      </c>
      <c r="B26">
        <v>49219458</v>
      </c>
      <c r="C26" t="s">
        <v>3524</v>
      </c>
      <c r="D26" t="s">
        <v>9</v>
      </c>
      <c r="E26" t="s">
        <v>9</v>
      </c>
      <c r="F26" t="s">
        <v>1658</v>
      </c>
      <c r="G26" t="s">
        <v>1817</v>
      </c>
      <c r="H26" t="s">
        <v>4022</v>
      </c>
      <c r="I26" s="1">
        <v>30029</v>
      </c>
      <c r="J26" t="s">
        <v>4100</v>
      </c>
      <c r="K26" t="s">
        <v>4101</v>
      </c>
      <c r="L26">
        <v>28914</v>
      </c>
      <c r="M26" t="s">
        <v>4016</v>
      </c>
      <c r="N26" t="s">
        <v>9</v>
      </c>
      <c r="O26">
        <v>645463013</v>
      </c>
      <c r="P26" t="s">
        <v>1818</v>
      </c>
      <c r="Q26" t="s">
        <v>458</v>
      </c>
      <c r="R26" t="s">
        <v>9</v>
      </c>
      <c r="S26" t="s">
        <v>4017</v>
      </c>
      <c r="T26" s="1">
        <v>45596</v>
      </c>
      <c r="U26" t="s">
        <v>9</v>
      </c>
      <c r="V26" t="s">
        <v>4068</v>
      </c>
      <c r="W26" t="s">
        <v>4024</v>
      </c>
      <c r="X26" t="s">
        <v>12</v>
      </c>
      <c r="Y26" s="1">
        <v>45597</v>
      </c>
      <c r="Z26" s="1">
        <v>45657</v>
      </c>
      <c r="AA26">
        <v>5200</v>
      </c>
      <c r="AB26" t="s">
        <v>4017</v>
      </c>
      <c r="AC26">
        <f>MIN(COUNTIF(B:B,Member_export_20241206_173759_f48b0b31c0417006138ce4576f294a066f7c[[#This Row],[Member ID]]),1)-1</f>
        <v>0</v>
      </c>
      <c r="AD26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2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6" s="1">
        <v>45657</v>
      </c>
      <c r="AG26" s="1">
        <f>Member_export_20241206_173759_f48b0b31c0417006138ce4576f294a066f7c[[#This Row],[Price]]/100</f>
        <v>52</v>
      </c>
      <c r="AH26" s="6">
        <f ca="1">DATEDIF(Member_export_20241206_173759_f48b0b31c0417006138ce4576f294a066f7c[[#This Row],[Birthday]],TODAY(),"Y")</f>
        <v>42</v>
      </c>
      <c r="AI26" s="6">
        <f>DATEDIF(Member_export_20241206_173759_f48b0b31c0417006138ce4576f294a066f7c[[#This Row],[Member since]],Member_export_20241206_173759_f48b0b31c0417006138ce4576f294a066f7c[[#This Row],[Contrac end date C]],"M")</f>
        <v>2</v>
      </c>
      <c r="AJ26" t="str">
        <f>TEXT(Member_export_20241206_173759_f48b0b31c0417006138ce4576f294a066f7c[[#This Row],[Member since]],"DDDD")</f>
        <v>jueves</v>
      </c>
      <c r="AK26">
        <f>MONTH(Member_export_20241206_173759_f48b0b31c0417006138ce4576f294a066f7c[[#This Row],[Member since]])</f>
        <v>10</v>
      </c>
      <c r="AL26">
        <f>YEAR(Member_export_20241206_173759_f48b0b31c0417006138ce4576f294a066f7c[[#This Row],[Member since]])</f>
        <v>2024</v>
      </c>
    </row>
    <row r="27" spans="1:38" x14ac:dyDescent="0.55000000000000004">
      <c r="A27">
        <v>79788</v>
      </c>
      <c r="B27">
        <v>45988573</v>
      </c>
      <c r="C27" t="s">
        <v>3477</v>
      </c>
      <c r="D27" t="s">
        <v>9</v>
      </c>
      <c r="E27" t="s">
        <v>9</v>
      </c>
      <c r="F27" t="s">
        <v>146</v>
      </c>
      <c r="G27" t="s">
        <v>1712</v>
      </c>
      <c r="H27" t="s">
        <v>4022</v>
      </c>
      <c r="I27" s="1">
        <v>36157</v>
      </c>
      <c r="J27" t="s">
        <v>4103</v>
      </c>
      <c r="K27" t="s">
        <v>4104</v>
      </c>
      <c r="L27">
        <v>28914</v>
      </c>
      <c r="M27" t="s">
        <v>4016</v>
      </c>
      <c r="N27" t="s">
        <v>9</v>
      </c>
      <c r="O27">
        <v>654521976</v>
      </c>
      <c r="P27" t="s">
        <v>1713</v>
      </c>
      <c r="Q27" t="s">
        <v>26</v>
      </c>
      <c r="R27" t="s">
        <v>9</v>
      </c>
      <c r="S27" t="s">
        <v>4017</v>
      </c>
      <c r="T27" s="1">
        <v>43273</v>
      </c>
      <c r="U27" t="s">
        <v>9</v>
      </c>
      <c r="V27" t="s">
        <v>4023</v>
      </c>
      <c r="W27" t="s">
        <v>4029</v>
      </c>
      <c r="X27" t="s">
        <v>30</v>
      </c>
      <c r="Y27" s="1">
        <v>43282</v>
      </c>
      <c r="Z27" s="1">
        <v>45657</v>
      </c>
      <c r="AA27">
        <v>4900</v>
      </c>
      <c r="AB27" t="s">
        <v>4017</v>
      </c>
      <c r="AC27">
        <f>MIN(COUNTIF(B:B,Member_export_20241206_173759_f48b0b31c0417006138ce4576f294a066f7c[[#This Row],[Member ID]]),1)-1</f>
        <v>0</v>
      </c>
      <c r="AD2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7" s="1">
        <v>45657</v>
      </c>
      <c r="AG27" s="1">
        <f>Member_export_20241206_173759_f48b0b31c0417006138ce4576f294a066f7c[[#This Row],[Price]]/100</f>
        <v>49</v>
      </c>
      <c r="AH27" s="6">
        <f ca="1">DATEDIF(Member_export_20241206_173759_f48b0b31c0417006138ce4576f294a066f7c[[#This Row],[Birthday]],TODAY(),"Y")</f>
        <v>25</v>
      </c>
      <c r="AI27" s="6">
        <f>DATEDIF(Member_export_20241206_173759_f48b0b31c0417006138ce4576f294a066f7c[[#This Row],[Member since]],Member_export_20241206_173759_f48b0b31c0417006138ce4576f294a066f7c[[#This Row],[Contrac end date C]],"M")</f>
        <v>78</v>
      </c>
      <c r="AJ27" t="str">
        <f>TEXT(Member_export_20241206_173759_f48b0b31c0417006138ce4576f294a066f7c[[#This Row],[Member since]],"DDDD")</f>
        <v>viernes</v>
      </c>
      <c r="AK27">
        <f>MONTH(Member_export_20241206_173759_f48b0b31c0417006138ce4576f294a066f7c[[#This Row],[Member since]])</f>
        <v>6</v>
      </c>
      <c r="AL27">
        <f>YEAR(Member_export_20241206_173759_f48b0b31c0417006138ce4576f294a066f7c[[#This Row],[Member since]])</f>
        <v>2018</v>
      </c>
    </row>
    <row r="28" spans="1:38" x14ac:dyDescent="0.55000000000000004">
      <c r="A28">
        <v>79788</v>
      </c>
      <c r="B28">
        <v>45988870</v>
      </c>
      <c r="C28" t="s">
        <v>3022</v>
      </c>
      <c r="D28" t="s">
        <v>9</v>
      </c>
      <c r="E28" t="s">
        <v>9</v>
      </c>
      <c r="F28" t="s">
        <v>593</v>
      </c>
      <c r="G28" t="s">
        <v>594</v>
      </c>
      <c r="H28" t="s">
        <v>4022</v>
      </c>
      <c r="I28" s="1">
        <v>33089</v>
      </c>
      <c r="J28" t="s">
        <v>4105</v>
      </c>
      <c r="K28" t="s">
        <v>4106</v>
      </c>
      <c r="L28">
        <v>28914</v>
      </c>
      <c r="M28" t="s">
        <v>4016</v>
      </c>
      <c r="N28" t="s">
        <v>9</v>
      </c>
      <c r="O28">
        <v>670468150</v>
      </c>
      <c r="P28" t="s">
        <v>595</v>
      </c>
      <c r="Q28" t="s">
        <v>596</v>
      </c>
      <c r="R28" t="s">
        <v>4107</v>
      </c>
      <c r="S28" t="s">
        <v>4017</v>
      </c>
      <c r="T28" s="1">
        <v>45264</v>
      </c>
      <c r="U28" t="s">
        <v>9</v>
      </c>
      <c r="V28" t="s">
        <v>4023</v>
      </c>
      <c r="W28" t="s">
        <v>4029</v>
      </c>
      <c r="X28" t="s">
        <v>12</v>
      </c>
      <c r="Y28" s="1">
        <v>45292</v>
      </c>
      <c r="Z28" s="1">
        <v>45657</v>
      </c>
      <c r="AA28">
        <v>5200</v>
      </c>
      <c r="AB28" t="s">
        <v>4017</v>
      </c>
      <c r="AC28">
        <f>MIN(COUNTIF(B:B,Member_export_20241206_173759_f48b0b31c0417006138ce4576f294a066f7c[[#This Row],[Member ID]]),1)-1</f>
        <v>0</v>
      </c>
      <c r="AD2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8" s="1">
        <v>45657</v>
      </c>
      <c r="AG28" s="1">
        <f>Member_export_20241206_173759_f48b0b31c0417006138ce4576f294a066f7c[[#This Row],[Price]]/100</f>
        <v>52</v>
      </c>
      <c r="AH28" s="6">
        <f ca="1">DATEDIF(Member_export_20241206_173759_f48b0b31c0417006138ce4576f294a066f7c[[#This Row],[Birthday]],TODAY(),"Y")</f>
        <v>34</v>
      </c>
      <c r="AI28" s="6">
        <f>DATEDIF(Member_export_20241206_173759_f48b0b31c0417006138ce4576f294a066f7c[[#This Row],[Member since]],Member_export_20241206_173759_f48b0b31c0417006138ce4576f294a066f7c[[#This Row],[Contrac end date C]],"M")</f>
        <v>12</v>
      </c>
      <c r="AJ28" t="str">
        <f>TEXT(Member_export_20241206_173759_f48b0b31c0417006138ce4576f294a066f7c[[#This Row],[Member since]],"DDDD")</f>
        <v>lunes</v>
      </c>
      <c r="AK28">
        <f>MONTH(Member_export_20241206_173759_f48b0b31c0417006138ce4576f294a066f7c[[#This Row],[Member since]])</f>
        <v>12</v>
      </c>
      <c r="AL28">
        <f>YEAR(Member_export_20241206_173759_f48b0b31c0417006138ce4576f294a066f7c[[#This Row],[Member since]])</f>
        <v>2023</v>
      </c>
    </row>
    <row r="29" spans="1:38" x14ac:dyDescent="0.55000000000000004">
      <c r="A29">
        <v>79788</v>
      </c>
      <c r="B29">
        <v>47866303</v>
      </c>
      <c r="C29" t="s">
        <v>3260</v>
      </c>
      <c r="D29" t="s">
        <v>9</v>
      </c>
      <c r="E29" t="s">
        <v>9</v>
      </c>
      <c r="F29" t="s">
        <v>593</v>
      </c>
      <c r="G29" t="s">
        <v>1208</v>
      </c>
      <c r="H29" t="s">
        <v>4022</v>
      </c>
      <c r="I29" s="1">
        <v>28302</v>
      </c>
      <c r="J29" t="s">
        <v>4108</v>
      </c>
      <c r="K29" t="s">
        <v>4109</v>
      </c>
      <c r="L29">
        <v>28914</v>
      </c>
      <c r="M29" t="s">
        <v>4016</v>
      </c>
      <c r="N29" t="s">
        <v>9</v>
      </c>
      <c r="O29">
        <v>648741242</v>
      </c>
      <c r="P29" t="s">
        <v>1209</v>
      </c>
      <c r="Q29" t="s">
        <v>22</v>
      </c>
      <c r="R29" t="s">
        <v>9</v>
      </c>
      <c r="S29" t="s">
        <v>4017</v>
      </c>
      <c r="T29" s="1">
        <v>45527</v>
      </c>
      <c r="U29" t="s">
        <v>9</v>
      </c>
      <c r="V29" t="s">
        <v>4023</v>
      </c>
      <c r="W29" t="s">
        <v>4024</v>
      </c>
      <c r="X29" t="s">
        <v>12</v>
      </c>
      <c r="Y29" s="1">
        <v>45536</v>
      </c>
      <c r="Z29" s="1">
        <v>45657</v>
      </c>
      <c r="AA29">
        <v>5200</v>
      </c>
      <c r="AB29" t="s">
        <v>4017</v>
      </c>
      <c r="AC29">
        <f>MIN(COUNTIF(B:B,Member_export_20241206_173759_f48b0b31c0417006138ce4576f294a066f7c[[#This Row],[Member ID]]),1)-1</f>
        <v>0</v>
      </c>
      <c r="AD2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9" s="1">
        <v>45657</v>
      </c>
      <c r="AG29" s="1">
        <f>Member_export_20241206_173759_f48b0b31c0417006138ce4576f294a066f7c[[#This Row],[Price]]/100</f>
        <v>52</v>
      </c>
      <c r="AH29" s="6">
        <f ca="1">DATEDIF(Member_export_20241206_173759_f48b0b31c0417006138ce4576f294a066f7c[[#This Row],[Birthday]],TODAY(),"Y")</f>
        <v>47</v>
      </c>
      <c r="AI29" s="6">
        <f>DATEDIF(Member_export_20241206_173759_f48b0b31c0417006138ce4576f294a066f7c[[#This Row],[Member since]],Member_export_20241206_173759_f48b0b31c0417006138ce4576f294a066f7c[[#This Row],[Contrac end date C]],"M")</f>
        <v>4</v>
      </c>
      <c r="AJ29" t="str">
        <f>TEXT(Member_export_20241206_173759_f48b0b31c0417006138ce4576f294a066f7c[[#This Row],[Member since]],"DDDD")</f>
        <v>viernes</v>
      </c>
      <c r="AK29">
        <f>MONTH(Member_export_20241206_173759_f48b0b31c0417006138ce4576f294a066f7c[[#This Row],[Member since]])</f>
        <v>8</v>
      </c>
      <c r="AL29">
        <f>YEAR(Member_export_20241206_173759_f48b0b31c0417006138ce4576f294a066f7c[[#This Row],[Member since]])</f>
        <v>2024</v>
      </c>
    </row>
    <row r="30" spans="1:38" x14ac:dyDescent="0.55000000000000004">
      <c r="A30">
        <v>79788</v>
      </c>
      <c r="B30">
        <v>48255122</v>
      </c>
      <c r="C30" t="s">
        <v>2983</v>
      </c>
      <c r="D30" t="s">
        <v>9</v>
      </c>
      <c r="E30" t="s">
        <v>9</v>
      </c>
      <c r="F30" t="s">
        <v>482</v>
      </c>
      <c r="G30" t="s">
        <v>483</v>
      </c>
      <c r="H30" t="s">
        <v>4025</v>
      </c>
      <c r="I30" s="1">
        <v>30245</v>
      </c>
      <c r="J30" t="s">
        <v>4111</v>
      </c>
      <c r="K30" t="s">
        <v>4112</v>
      </c>
      <c r="L30">
        <v>28914</v>
      </c>
      <c r="M30" t="s">
        <v>4016</v>
      </c>
      <c r="N30" t="s">
        <v>9</v>
      </c>
      <c r="O30">
        <v>646128853</v>
      </c>
      <c r="P30" t="s">
        <v>484</v>
      </c>
      <c r="Q30" t="s">
        <v>9</v>
      </c>
      <c r="R30" t="s">
        <v>45</v>
      </c>
      <c r="S30" t="s">
        <v>4017</v>
      </c>
      <c r="T30" s="1">
        <v>45553</v>
      </c>
      <c r="U30" t="s">
        <v>9</v>
      </c>
      <c r="V30" t="s">
        <v>4068</v>
      </c>
      <c r="W30" t="s">
        <v>4029</v>
      </c>
      <c r="X30" t="s">
        <v>12</v>
      </c>
      <c r="Y30" s="1">
        <v>45566</v>
      </c>
      <c r="Z30" s="1">
        <v>45657</v>
      </c>
      <c r="AA30">
        <v>5200</v>
      </c>
      <c r="AB30" t="s">
        <v>4017</v>
      </c>
      <c r="AC30">
        <f>MIN(COUNTIF(B:B,Member_export_20241206_173759_f48b0b31c0417006138ce4576f294a066f7c[[#This Row],[Member ID]]),1)-1</f>
        <v>0</v>
      </c>
      <c r="AD30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3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0" s="1">
        <v>45657</v>
      </c>
      <c r="AG30" s="1">
        <f>Member_export_20241206_173759_f48b0b31c0417006138ce4576f294a066f7c[[#This Row],[Price]]/100</f>
        <v>52</v>
      </c>
      <c r="AH30" s="6">
        <f ca="1">DATEDIF(Member_export_20241206_173759_f48b0b31c0417006138ce4576f294a066f7c[[#This Row],[Birthday]],TODAY(),"Y")</f>
        <v>42</v>
      </c>
      <c r="AI30" s="6">
        <f>DATEDIF(Member_export_20241206_173759_f48b0b31c0417006138ce4576f294a066f7c[[#This Row],[Member since]],Member_export_20241206_173759_f48b0b31c0417006138ce4576f294a066f7c[[#This Row],[Contrac end date C]],"M")</f>
        <v>3</v>
      </c>
      <c r="AJ30" t="str">
        <f>TEXT(Member_export_20241206_173759_f48b0b31c0417006138ce4576f294a066f7c[[#This Row],[Member since]],"DDDD")</f>
        <v>miércoles</v>
      </c>
      <c r="AK30">
        <f>MONTH(Member_export_20241206_173759_f48b0b31c0417006138ce4576f294a066f7c[[#This Row],[Member since]])</f>
        <v>9</v>
      </c>
      <c r="AL30">
        <f>YEAR(Member_export_20241206_173759_f48b0b31c0417006138ce4576f294a066f7c[[#This Row],[Member since]])</f>
        <v>2024</v>
      </c>
    </row>
    <row r="31" spans="1:38" x14ac:dyDescent="0.55000000000000004">
      <c r="A31">
        <v>79788</v>
      </c>
      <c r="B31">
        <v>45989644</v>
      </c>
      <c r="C31" t="s">
        <v>3259</v>
      </c>
      <c r="D31" t="s">
        <v>9</v>
      </c>
      <c r="E31" t="s">
        <v>9</v>
      </c>
      <c r="F31" t="s">
        <v>482</v>
      </c>
      <c r="G31" t="s">
        <v>1206</v>
      </c>
      <c r="H31" t="s">
        <v>4025</v>
      </c>
      <c r="I31" s="1">
        <v>36427</v>
      </c>
      <c r="J31" t="s">
        <v>4113</v>
      </c>
      <c r="K31" t="s">
        <v>4114</v>
      </c>
      <c r="L31">
        <v>28914</v>
      </c>
      <c r="M31" t="s">
        <v>4016</v>
      </c>
      <c r="N31" t="s">
        <v>9</v>
      </c>
      <c r="O31">
        <v>625326181</v>
      </c>
      <c r="P31" t="s">
        <v>1207</v>
      </c>
      <c r="Q31" t="s">
        <v>11</v>
      </c>
      <c r="R31" t="s">
        <v>4115</v>
      </c>
      <c r="S31" t="s">
        <v>4017</v>
      </c>
      <c r="T31" s="1">
        <v>43523</v>
      </c>
      <c r="U31" t="s">
        <v>9</v>
      </c>
      <c r="V31" t="s">
        <v>9</v>
      </c>
      <c r="W31" t="s">
        <v>9</v>
      </c>
      <c r="X31" t="s">
        <v>30</v>
      </c>
      <c r="Y31" s="1">
        <v>43525</v>
      </c>
      <c r="Z31" s="1">
        <v>45657</v>
      </c>
      <c r="AA31">
        <v>4900</v>
      </c>
      <c r="AB31" t="s">
        <v>4017</v>
      </c>
      <c r="AC31">
        <f>MIN(COUNTIF(B:B,Member_export_20241206_173759_f48b0b31c0417006138ce4576f294a066f7c[[#This Row],[Member ID]]),1)-1</f>
        <v>0</v>
      </c>
      <c r="AD31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31" t="str">
        <f>IF(Member_export_20241206_173759_f48b0b31c0417006138ce4576f294a066f7c[[#This Row],[Source]]="","DESCONOCIDA",Member_export_20241206_173759_f48b0b31c0417006138ce4576f294a066f7c[[#This Row],[Source]])</f>
        <v>DESCONOCIDA</v>
      </c>
      <c r="AF31" s="1">
        <v>45657</v>
      </c>
      <c r="AG31" s="1">
        <f>Member_export_20241206_173759_f48b0b31c0417006138ce4576f294a066f7c[[#This Row],[Price]]/100</f>
        <v>49</v>
      </c>
      <c r="AH31" s="6">
        <f ca="1">DATEDIF(Member_export_20241206_173759_f48b0b31c0417006138ce4576f294a066f7c[[#This Row],[Birthday]],TODAY(),"Y")</f>
        <v>25</v>
      </c>
      <c r="AI31" s="6">
        <f>DATEDIF(Member_export_20241206_173759_f48b0b31c0417006138ce4576f294a066f7c[[#This Row],[Member since]],Member_export_20241206_173759_f48b0b31c0417006138ce4576f294a066f7c[[#This Row],[Contrac end date C]],"M")</f>
        <v>70</v>
      </c>
      <c r="AJ31" t="str">
        <f>TEXT(Member_export_20241206_173759_f48b0b31c0417006138ce4576f294a066f7c[[#This Row],[Member since]],"DDDD")</f>
        <v>miércoles</v>
      </c>
      <c r="AK31">
        <f>MONTH(Member_export_20241206_173759_f48b0b31c0417006138ce4576f294a066f7c[[#This Row],[Member since]])</f>
        <v>2</v>
      </c>
      <c r="AL31">
        <f>YEAR(Member_export_20241206_173759_f48b0b31c0417006138ce4576f294a066f7c[[#This Row],[Member since]])</f>
        <v>2019</v>
      </c>
    </row>
    <row r="32" spans="1:38" x14ac:dyDescent="0.55000000000000004">
      <c r="A32">
        <v>79788</v>
      </c>
      <c r="B32">
        <v>48066869</v>
      </c>
      <c r="C32" t="s">
        <v>3839</v>
      </c>
      <c r="D32" t="s">
        <v>9</v>
      </c>
      <c r="E32" t="s">
        <v>9</v>
      </c>
      <c r="F32" t="s">
        <v>482</v>
      </c>
      <c r="G32" t="s">
        <v>2504</v>
      </c>
      <c r="H32" t="s">
        <v>4025</v>
      </c>
      <c r="I32" s="1">
        <v>29571</v>
      </c>
      <c r="J32" t="s">
        <v>4116</v>
      </c>
      <c r="K32" t="s">
        <v>4117</v>
      </c>
      <c r="L32">
        <v>45200</v>
      </c>
      <c r="M32" t="s">
        <v>4118</v>
      </c>
      <c r="N32" t="s">
        <v>9</v>
      </c>
      <c r="P32" t="s">
        <v>2506</v>
      </c>
      <c r="Q32" t="s">
        <v>45</v>
      </c>
      <c r="R32" t="s">
        <v>2505</v>
      </c>
      <c r="S32" t="s">
        <v>4017</v>
      </c>
      <c r="T32" s="1">
        <v>45541</v>
      </c>
      <c r="U32" t="s">
        <v>9</v>
      </c>
      <c r="V32" t="s">
        <v>4068</v>
      </c>
      <c r="W32" t="s">
        <v>4029</v>
      </c>
      <c r="X32" t="s">
        <v>12</v>
      </c>
      <c r="Y32" s="1">
        <v>45566</v>
      </c>
      <c r="Z32" s="1">
        <v>45657</v>
      </c>
      <c r="AA32">
        <v>5200</v>
      </c>
      <c r="AB32" t="s">
        <v>4017</v>
      </c>
      <c r="AC32">
        <f>MIN(COUNTIF(B:B,Member_export_20241206_173759_f48b0b31c0417006138ce4576f294a066f7c[[#This Row],[Member ID]]),1)-1</f>
        <v>0</v>
      </c>
      <c r="AD32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3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2" s="1">
        <v>45657</v>
      </c>
      <c r="AG32" s="1">
        <f>Member_export_20241206_173759_f48b0b31c0417006138ce4576f294a066f7c[[#This Row],[Price]]/100</f>
        <v>52</v>
      </c>
      <c r="AH32" s="6">
        <f ca="1">DATEDIF(Member_export_20241206_173759_f48b0b31c0417006138ce4576f294a066f7c[[#This Row],[Birthday]],TODAY(),"Y")</f>
        <v>43</v>
      </c>
      <c r="AI32" s="6">
        <f>DATEDIF(Member_export_20241206_173759_f48b0b31c0417006138ce4576f294a066f7c[[#This Row],[Member since]],Member_export_20241206_173759_f48b0b31c0417006138ce4576f294a066f7c[[#This Row],[Contrac end date C]],"M")</f>
        <v>3</v>
      </c>
      <c r="AJ32" t="str">
        <f>TEXT(Member_export_20241206_173759_f48b0b31c0417006138ce4576f294a066f7c[[#This Row],[Member since]],"DDDD")</f>
        <v>viernes</v>
      </c>
      <c r="AK32">
        <f>MONTH(Member_export_20241206_173759_f48b0b31c0417006138ce4576f294a066f7c[[#This Row],[Member since]])</f>
        <v>9</v>
      </c>
      <c r="AL32">
        <f>YEAR(Member_export_20241206_173759_f48b0b31c0417006138ce4576f294a066f7c[[#This Row],[Member since]])</f>
        <v>2024</v>
      </c>
    </row>
    <row r="33" spans="1:38" x14ac:dyDescent="0.55000000000000004">
      <c r="A33">
        <v>79788</v>
      </c>
      <c r="B33">
        <v>45987095</v>
      </c>
      <c r="C33" t="s">
        <v>3360</v>
      </c>
      <c r="D33" t="s">
        <v>9</v>
      </c>
      <c r="E33" t="s">
        <v>9</v>
      </c>
      <c r="F33" t="s">
        <v>1448</v>
      </c>
      <c r="G33" t="s">
        <v>1449</v>
      </c>
      <c r="H33" t="s">
        <v>4025</v>
      </c>
      <c r="I33" s="1">
        <v>35812</v>
      </c>
      <c r="J33" t="s">
        <v>4121</v>
      </c>
      <c r="K33" t="s">
        <v>4122</v>
      </c>
      <c r="L33">
        <v>28914</v>
      </c>
      <c r="M33" t="s">
        <v>4016</v>
      </c>
      <c r="N33" t="s">
        <v>9</v>
      </c>
      <c r="O33">
        <v>651533518</v>
      </c>
      <c r="P33" t="s">
        <v>1450</v>
      </c>
      <c r="Q33" t="s">
        <v>113</v>
      </c>
      <c r="R33" t="s">
        <v>4123</v>
      </c>
      <c r="S33" t="s">
        <v>4017</v>
      </c>
      <c r="T33" s="1">
        <v>44984</v>
      </c>
      <c r="U33" t="s">
        <v>9</v>
      </c>
      <c r="V33" t="s">
        <v>4023</v>
      </c>
      <c r="W33" t="s">
        <v>4024</v>
      </c>
      <c r="X33" t="s">
        <v>12</v>
      </c>
      <c r="Y33" s="1">
        <v>44986</v>
      </c>
      <c r="Z33" s="1">
        <v>45657</v>
      </c>
      <c r="AA33">
        <v>5200</v>
      </c>
      <c r="AB33" t="s">
        <v>4017</v>
      </c>
      <c r="AC33">
        <f>MIN(COUNTIF(B:B,Member_export_20241206_173759_f48b0b31c0417006138ce4576f294a066f7c[[#This Row],[Member ID]]),1)-1</f>
        <v>0</v>
      </c>
      <c r="AD3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3" s="1">
        <v>45657</v>
      </c>
      <c r="AG33" s="1">
        <f>Member_export_20241206_173759_f48b0b31c0417006138ce4576f294a066f7c[[#This Row],[Price]]/100</f>
        <v>52</v>
      </c>
      <c r="AH33" s="6">
        <f ca="1">DATEDIF(Member_export_20241206_173759_f48b0b31c0417006138ce4576f294a066f7c[[#This Row],[Birthday]],TODAY(),"Y")</f>
        <v>26</v>
      </c>
      <c r="AI33" s="6">
        <f>DATEDIF(Member_export_20241206_173759_f48b0b31c0417006138ce4576f294a066f7c[[#This Row],[Member since]],Member_export_20241206_173759_f48b0b31c0417006138ce4576f294a066f7c[[#This Row],[Contrac end date C]],"M")</f>
        <v>22</v>
      </c>
      <c r="AJ33" t="str">
        <f>TEXT(Member_export_20241206_173759_f48b0b31c0417006138ce4576f294a066f7c[[#This Row],[Member since]],"DDDD")</f>
        <v>lunes</v>
      </c>
      <c r="AK33">
        <f>MONTH(Member_export_20241206_173759_f48b0b31c0417006138ce4576f294a066f7c[[#This Row],[Member since]])</f>
        <v>2</v>
      </c>
      <c r="AL33">
        <f>YEAR(Member_export_20241206_173759_f48b0b31c0417006138ce4576f294a066f7c[[#This Row],[Member since]])</f>
        <v>2023</v>
      </c>
    </row>
    <row r="34" spans="1:38" x14ac:dyDescent="0.55000000000000004">
      <c r="A34">
        <v>79788</v>
      </c>
      <c r="B34">
        <v>45987796</v>
      </c>
      <c r="C34" t="s">
        <v>2891</v>
      </c>
      <c r="D34" t="s">
        <v>9</v>
      </c>
      <c r="E34" t="s">
        <v>9</v>
      </c>
      <c r="F34" t="s">
        <v>208</v>
      </c>
      <c r="G34" t="s">
        <v>209</v>
      </c>
      <c r="H34" t="s">
        <v>4025</v>
      </c>
      <c r="I34" s="1">
        <v>38975</v>
      </c>
      <c r="J34" t="s">
        <v>4125</v>
      </c>
      <c r="K34" t="s">
        <v>4126</v>
      </c>
      <c r="L34">
        <v>28914</v>
      </c>
      <c r="M34" t="s">
        <v>4016</v>
      </c>
      <c r="N34" t="s">
        <v>9</v>
      </c>
      <c r="O34">
        <v>601486172</v>
      </c>
      <c r="P34" t="s">
        <v>210</v>
      </c>
      <c r="Q34" t="s">
        <v>189</v>
      </c>
      <c r="R34" t="s">
        <v>4127</v>
      </c>
      <c r="S34" t="s">
        <v>4017</v>
      </c>
      <c r="T34" s="1">
        <v>44823</v>
      </c>
      <c r="U34" t="s">
        <v>9</v>
      </c>
      <c r="V34" t="s">
        <v>4023</v>
      </c>
      <c r="W34" t="s">
        <v>4024</v>
      </c>
      <c r="X34" t="s">
        <v>211</v>
      </c>
      <c r="Y34" s="1">
        <v>44823</v>
      </c>
      <c r="Z34" s="1">
        <v>45657</v>
      </c>
      <c r="AA34">
        <v>2900</v>
      </c>
      <c r="AB34" t="s">
        <v>4017</v>
      </c>
      <c r="AC34">
        <f>MIN(COUNTIF(B:B,Member_export_20241206_173759_f48b0b31c0417006138ce4576f294a066f7c[[#This Row],[Member ID]]),1)-1</f>
        <v>0</v>
      </c>
      <c r="AD3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4" s="1">
        <v>45657</v>
      </c>
      <c r="AG34" s="1">
        <f>Member_export_20241206_173759_f48b0b31c0417006138ce4576f294a066f7c[[#This Row],[Price]]/100</f>
        <v>29</v>
      </c>
      <c r="AH34" s="6">
        <f ca="1">DATEDIF(Member_export_20241206_173759_f48b0b31c0417006138ce4576f294a066f7c[[#This Row],[Birthday]],TODAY(),"Y")</f>
        <v>18</v>
      </c>
      <c r="AI34" s="6">
        <f>DATEDIF(Member_export_20241206_173759_f48b0b31c0417006138ce4576f294a066f7c[[#This Row],[Member since]],Member_export_20241206_173759_f48b0b31c0417006138ce4576f294a066f7c[[#This Row],[Contrac end date C]],"M")</f>
        <v>27</v>
      </c>
      <c r="AJ34" t="str">
        <f>TEXT(Member_export_20241206_173759_f48b0b31c0417006138ce4576f294a066f7c[[#This Row],[Member since]],"DDDD")</f>
        <v>lunes</v>
      </c>
      <c r="AK34">
        <f>MONTH(Member_export_20241206_173759_f48b0b31c0417006138ce4576f294a066f7c[[#This Row],[Member since]])</f>
        <v>9</v>
      </c>
      <c r="AL34">
        <f>YEAR(Member_export_20241206_173759_f48b0b31c0417006138ce4576f294a066f7c[[#This Row],[Member since]])</f>
        <v>2022</v>
      </c>
    </row>
    <row r="35" spans="1:38" x14ac:dyDescent="0.55000000000000004">
      <c r="A35">
        <v>79788</v>
      </c>
      <c r="B35">
        <v>45989215</v>
      </c>
      <c r="C35" t="s">
        <v>3273</v>
      </c>
      <c r="D35" t="s">
        <v>9</v>
      </c>
      <c r="E35" t="s">
        <v>9</v>
      </c>
      <c r="F35" t="s">
        <v>1239</v>
      </c>
      <c r="G35" t="s">
        <v>1240</v>
      </c>
      <c r="H35" t="s">
        <v>4022</v>
      </c>
      <c r="I35" s="1">
        <v>39218</v>
      </c>
      <c r="J35" t="s">
        <v>4128</v>
      </c>
      <c r="K35" t="s">
        <v>4129</v>
      </c>
      <c r="L35">
        <v>28914</v>
      </c>
      <c r="M35" t="s">
        <v>4016</v>
      </c>
      <c r="N35" t="s">
        <v>9</v>
      </c>
      <c r="O35">
        <v>666617649</v>
      </c>
      <c r="P35" t="s">
        <v>1241</v>
      </c>
      <c r="Q35" t="s">
        <v>22</v>
      </c>
      <c r="R35" t="s">
        <v>4130</v>
      </c>
      <c r="S35" t="s">
        <v>4017</v>
      </c>
      <c r="T35" s="1">
        <v>45293</v>
      </c>
      <c r="U35" t="s">
        <v>9</v>
      </c>
      <c r="V35" t="s">
        <v>4023</v>
      </c>
      <c r="W35" t="s">
        <v>4024</v>
      </c>
      <c r="X35" t="s">
        <v>12</v>
      </c>
      <c r="Y35" s="1">
        <v>45323</v>
      </c>
      <c r="Z35" s="1">
        <v>45657</v>
      </c>
      <c r="AA35">
        <v>5200</v>
      </c>
      <c r="AB35" t="s">
        <v>4017</v>
      </c>
      <c r="AC35">
        <f>MIN(COUNTIF(B:B,Member_export_20241206_173759_f48b0b31c0417006138ce4576f294a066f7c[[#This Row],[Member ID]]),1)-1</f>
        <v>0</v>
      </c>
      <c r="AD3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5" s="1">
        <v>45657</v>
      </c>
      <c r="AG35" s="1">
        <f>Member_export_20241206_173759_f48b0b31c0417006138ce4576f294a066f7c[[#This Row],[Price]]/100</f>
        <v>52</v>
      </c>
      <c r="AH35" s="6">
        <f ca="1">DATEDIF(Member_export_20241206_173759_f48b0b31c0417006138ce4576f294a066f7c[[#This Row],[Birthday]],TODAY(),"Y")</f>
        <v>17</v>
      </c>
      <c r="AI35" s="6">
        <f>DATEDIF(Member_export_20241206_173759_f48b0b31c0417006138ce4576f294a066f7c[[#This Row],[Member since]],Member_export_20241206_173759_f48b0b31c0417006138ce4576f294a066f7c[[#This Row],[Contrac end date C]],"M")</f>
        <v>11</v>
      </c>
      <c r="AJ35" t="str">
        <f>TEXT(Member_export_20241206_173759_f48b0b31c0417006138ce4576f294a066f7c[[#This Row],[Member since]],"DDDD")</f>
        <v>martes</v>
      </c>
      <c r="AK35">
        <f>MONTH(Member_export_20241206_173759_f48b0b31c0417006138ce4576f294a066f7c[[#This Row],[Member since]])</f>
        <v>1</v>
      </c>
      <c r="AL35">
        <f>YEAR(Member_export_20241206_173759_f48b0b31c0417006138ce4576f294a066f7c[[#This Row],[Member since]])</f>
        <v>2024</v>
      </c>
    </row>
    <row r="36" spans="1:38" x14ac:dyDescent="0.55000000000000004">
      <c r="A36">
        <v>79788</v>
      </c>
      <c r="B36">
        <v>49262340</v>
      </c>
      <c r="C36" t="s">
        <v>3951</v>
      </c>
      <c r="D36" t="s">
        <v>9</v>
      </c>
      <c r="E36" t="s">
        <v>9</v>
      </c>
      <c r="F36" t="s">
        <v>2724</v>
      </c>
      <c r="G36" t="s">
        <v>2725</v>
      </c>
      <c r="H36" t="s">
        <v>4022</v>
      </c>
      <c r="I36" s="1">
        <v>34685</v>
      </c>
      <c r="J36" t="s">
        <v>4134</v>
      </c>
      <c r="K36" t="s">
        <v>4135</v>
      </c>
      <c r="L36">
        <v>28914</v>
      </c>
      <c r="M36" t="s">
        <v>4016</v>
      </c>
      <c r="N36" t="s">
        <v>9</v>
      </c>
      <c r="O36">
        <v>687262789</v>
      </c>
      <c r="P36" t="s">
        <v>2726</v>
      </c>
      <c r="Q36" t="s">
        <v>45</v>
      </c>
      <c r="R36" t="s">
        <v>9</v>
      </c>
      <c r="S36" t="s">
        <v>4017</v>
      </c>
      <c r="T36" s="1">
        <v>45600</v>
      </c>
      <c r="U36" t="s">
        <v>9</v>
      </c>
      <c r="V36" t="s">
        <v>4023</v>
      </c>
      <c r="W36" t="s">
        <v>4024</v>
      </c>
      <c r="X36" t="s">
        <v>30</v>
      </c>
      <c r="Y36" s="1">
        <v>45627</v>
      </c>
      <c r="Z36" s="1">
        <v>45657</v>
      </c>
      <c r="AA36">
        <v>4900</v>
      </c>
      <c r="AB36" t="s">
        <v>4017</v>
      </c>
      <c r="AC36">
        <f>MIN(COUNTIF(B:B,Member_export_20241206_173759_f48b0b31c0417006138ce4576f294a066f7c[[#This Row],[Member ID]]),1)-1</f>
        <v>0</v>
      </c>
      <c r="AD3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6" s="1">
        <v>45657</v>
      </c>
      <c r="AG36" s="1">
        <f>Member_export_20241206_173759_f48b0b31c0417006138ce4576f294a066f7c[[#This Row],[Price]]/100</f>
        <v>49</v>
      </c>
      <c r="AH36" s="6">
        <f ca="1">DATEDIF(Member_export_20241206_173759_f48b0b31c0417006138ce4576f294a066f7c[[#This Row],[Birthday]],TODAY(),"Y")</f>
        <v>29</v>
      </c>
      <c r="AI36" s="6">
        <f>DATEDIF(Member_export_20241206_173759_f48b0b31c0417006138ce4576f294a066f7c[[#This Row],[Member since]],Member_export_20241206_173759_f48b0b31c0417006138ce4576f294a066f7c[[#This Row],[Contrac end date C]],"M")</f>
        <v>1</v>
      </c>
      <c r="AJ36" t="str">
        <f>TEXT(Member_export_20241206_173759_f48b0b31c0417006138ce4576f294a066f7c[[#This Row],[Member since]],"DDDD")</f>
        <v>lunes</v>
      </c>
      <c r="AK36">
        <f>MONTH(Member_export_20241206_173759_f48b0b31c0417006138ce4576f294a066f7c[[#This Row],[Member since]])</f>
        <v>11</v>
      </c>
      <c r="AL36">
        <f>YEAR(Member_export_20241206_173759_f48b0b31c0417006138ce4576f294a066f7c[[#This Row],[Member since]])</f>
        <v>2024</v>
      </c>
    </row>
    <row r="37" spans="1:38" x14ac:dyDescent="0.55000000000000004">
      <c r="A37">
        <v>79788</v>
      </c>
      <c r="B37">
        <v>45989833</v>
      </c>
      <c r="C37" t="s">
        <v>3942</v>
      </c>
      <c r="D37" t="s">
        <v>9</v>
      </c>
      <c r="E37" t="s">
        <v>9</v>
      </c>
      <c r="F37" t="s">
        <v>2707</v>
      </c>
      <c r="G37" t="s">
        <v>1824</v>
      </c>
      <c r="H37" t="s">
        <v>4022</v>
      </c>
      <c r="I37" s="1">
        <v>38797</v>
      </c>
      <c r="J37" t="s">
        <v>4136</v>
      </c>
      <c r="K37" t="s">
        <v>4137</v>
      </c>
      <c r="L37">
        <v>28914</v>
      </c>
      <c r="M37" t="s">
        <v>4016</v>
      </c>
      <c r="N37" t="s">
        <v>9</v>
      </c>
      <c r="O37">
        <v>685116836</v>
      </c>
      <c r="P37" t="s">
        <v>1268</v>
      </c>
      <c r="Q37" t="s">
        <v>45</v>
      </c>
      <c r="R37" t="s">
        <v>2708</v>
      </c>
      <c r="S37" t="s">
        <v>4017</v>
      </c>
      <c r="T37" s="1">
        <v>44494</v>
      </c>
      <c r="U37" t="s">
        <v>9</v>
      </c>
      <c r="V37" t="s">
        <v>4023</v>
      </c>
      <c r="W37" t="s">
        <v>4024</v>
      </c>
      <c r="X37" t="s">
        <v>30</v>
      </c>
      <c r="Y37" s="1">
        <v>44501</v>
      </c>
      <c r="Z37" s="1">
        <v>45657</v>
      </c>
      <c r="AA37">
        <v>4900</v>
      </c>
      <c r="AB37" t="s">
        <v>4017</v>
      </c>
      <c r="AC37">
        <f>MIN(COUNTIF(B:B,Member_export_20241206_173759_f48b0b31c0417006138ce4576f294a066f7c[[#This Row],[Member ID]]),1)-1</f>
        <v>0</v>
      </c>
      <c r="AD3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7" s="1">
        <v>45657</v>
      </c>
      <c r="AG37" s="1">
        <f>Member_export_20241206_173759_f48b0b31c0417006138ce4576f294a066f7c[[#This Row],[Price]]/100</f>
        <v>49</v>
      </c>
      <c r="AH37" s="6">
        <f ca="1">DATEDIF(Member_export_20241206_173759_f48b0b31c0417006138ce4576f294a066f7c[[#This Row],[Birthday]],TODAY(),"Y")</f>
        <v>18</v>
      </c>
      <c r="AI37" s="6">
        <f>DATEDIF(Member_export_20241206_173759_f48b0b31c0417006138ce4576f294a066f7c[[#This Row],[Member since]],Member_export_20241206_173759_f48b0b31c0417006138ce4576f294a066f7c[[#This Row],[Contrac end date C]],"M")</f>
        <v>38</v>
      </c>
      <c r="AJ37" t="str">
        <f>TEXT(Member_export_20241206_173759_f48b0b31c0417006138ce4576f294a066f7c[[#This Row],[Member since]],"DDDD")</f>
        <v>lunes</v>
      </c>
      <c r="AK37">
        <f>MONTH(Member_export_20241206_173759_f48b0b31c0417006138ce4576f294a066f7c[[#This Row],[Member since]])</f>
        <v>10</v>
      </c>
      <c r="AL37">
        <f>YEAR(Member_export_20241206_173759_f48b0b31c0417006138ce4576f294a066f7c[[#This Row],[Member since]])</f>
        <v>2021</v>
      </c>
    </row>
    <row r="38" spans="1:38" x14ac:dyDescent="0.55000000000000004">
      <c r="A38">
        <v>79788</v>
      </c>
      <c r="B38">
        <v>45987760</v>
      </c>
      <c r="C38" t="s">
        <v>3756</v>
      </c>
      <c r="D38" t="s">
        <v>9</v>
      </c>
      <c r="E38" t="s">
        <v>9</v>
      </c>
      <c r="F38" t="s">
        <v>2331</v>
      </c>
      <c r="G38" t="s">
        <v>2332</v>
      </c>
      <c r="H38" t="s">
        <v>4025</v>
      </c>
      <c r="I38" s="1">
        <v>28416</v>
      </c>
      <c r="J38" t="s">
        <v>4138</v>
      </c>
      <c r="K38" t="s">
        <v>4139</v>
      </c>
      <c r="L38">
        <v>28914</v>
      </c>
      <c r="M38" t="s">
        <v>4016</v>
      </c>
      <c r="N38" t="s">
        <v>9</v>
      </c>
      <c r="O38">
        <v>661771980</v>
      </c>
      <c r="P38" t="s">
        <v>1947</v>
      </c>
      <c r="Q38" t="s">
        <v>26</v>
      </c>
      <c r="R38" t="s">
        <v>2333</v>
      </c>
      <c r="S38" t="s">
        <v>4017</v>
      </c>
      <c r="T38" s="1">
        <v>43280</v>
      </c>
      <c r="U38" t="s">
        <v>9</v>
      </c>
      <c r="V38" t="s">
        <v>4040</v>
      </c>
      <c r="W38" t="s">
        <v>4029</v>
      </c>
      <c r="X38" t="s">
        <v>86</v>
      </c>
      <c r="Y38" s="1">
        <v>45444</v>
      </c>
      <c r="Z38" s="1">
        <v>45657</v>
      </c>
      <c r="AA38">
        <v>4300</v>
      </c>
      <c r="AB38" t="s">
        <v>4017</v>
      </c>
      <c r="AC38">
        <f>MIN(COUNTIF(B:B,Member_export_20241206_173759_f48b0b31c0417006138ce4576f294a066f7c[[#This Row],[Member ID]]),1)-1</f>
        <v>0</v>
      </c>
      <c r="AD38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3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8" s="1">
        <v>45657</v>
      </c>
      <c r="AG38" s="1">
        <f>Member_export_20241206_173759_f48b0b31c0417006138ce4576f294a066f7c[[#This Row],[Price]]/100</f>
        <v>43</v>
      </c>
      <c r="AH38" s="6">
        <f ca="1">DATEDIF(Member_export_20241206_173759_f48b0b31c0417006138ce4576f294a066f7c[[#This Row],[Birthday]],TODAY(),"Y")</f>
        <v>47</v>
      </c>
      <c r="AI38" s="6">
        <f>DATEDIF(Member_export_20241206_173759_f48b0b31c0417006138ce4576f294a066f7c[[#This Row],[Member since]],Member_export_20241206_173759_f48b0b31c0417006138ce4576f294a066f7c[[#This Row],[Contrac end date C]],"M")</f>
        <v>78</v>
      </c>
      <c r="AJ38" t="str">
        <f>TEXT(Member_export_20241206_173759_f48b0b31c0417006138ce4576f294a066f7c[[#This Row],[Member since]],"DDDD")</f>
        <v>viernes</v>
      </c>
      <c r="AK38">
        <f>MONTH(Member_export_20241206_173759_f48b0b31c0417006138ce4576f294a066f7c[[#This Row],[Member since]])</f>
        <v>6</v>
      </c>
      <c r="AL38">
        <f>YEAR(Member_export_20241206_173759_f48b0b31c0417006138ce4576f294a066f7c[[#This Row],[Member since]])</f>
        <v>2018</v>
      </c>
    </row>
    <row r="39" spans="1:38" x14ac:dyDescent="0.55000000000000004">
      <c r="A39">
        <v>79788</v>
      </c>
      <c r="B39">
        <v>45989443</v>
      </c>
      <c r="C39" t="s">
        <v>3584</v>
      </c>
      <c r="D39" t="s">
        <v>9</v>
      </c>
      <c r="E39" t="s">
        <v>9</v>
      </c>
      <c r="F39" t="s">
        <v>1941</v>
      </c>
      <c r="G39" t="s">
        <v>1942</v>
      </c>
      <c r="H39" t="s">
        <v>4025</v>
      </c>
      <c r="I39" s="1">
        <v>26793</v>
      </c>
      <c r="J39" t="s">
        <v>4142</v>
      </c>
      <c r="K39" t="s">
        <v>4132</v>
      </c>
      <c r="L39">
        <v>28914</v>
      </c>
      <c r="M39" t="s">
        <v>4016</v>
      </c>
      <c r="N39" t="s">
        <v>9</v>
      </c>
      <c r="O39">
        <v>629884486</v>
      </c>
      <c r="P39" t="s">
        <v>1506</v>
      </c>
      <c r="Q39" t="s">
        <v>261</v>
      </c>
      <c r="R39" t="s">
        <v>4143</v>
      </c>
      <c r="S39" t="s">
        <v>4017</v>
      </c>
      <c r="T39" s="1">
        <v>44438</v>
      </c>
      <c r="U39" t="s">
        <v>9</v>
      </c>
      <c r="V39" t="s">
        <v>4144</v>
      </c>
      <c r="W39" t="s">
        <v>4029</v>
      </c>
      <c r="X39" t="s">
        <v>122</v>
      </c>
      <c r="Y39" s="1">
        <v>44440</v>
      </c>
      <c r="Z39" s="1">
        <v>45657</v>
      </c>
      <c r="AA39">
        <v>7900</v>
      </c>
      <c r="AB39" t="s">
        <v>4017</v>
      </c>
      <c r="AC39">
        <f>MIN(COUNTIF(B:B,Member_export_20241206_173759_f48b0b31c0417006138ce4576f294a066f7c[[#This Row],[Member ID]]),1)-1</f>
        <v>0</v>
      </c>
      <c r="AD39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3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9" s="1">
        <v>45657</v>
      </c>
      <c r="AG39" s="1">
        <f>Member_export_20241206_173759_f48b0b31c0417006138ce4576f294a066f7c[[#This Row],[Price]]/100</f>
        <v>79</v>
      </c>
      <c r="AH39" s="6">
        <f ca="1">DATEDIF(Member_export_20241206_173759_f48b0b31c0417006138ce4576f294a066f7c[[#This Row],[Birthday]],TODAY(),"Y")</f>
        <v>51</v>
      </c>
      <c r="AI39" s="6">
        <f>DATEDIF(Member_export_20241206_173759_f48b0b31c0417006138ce4576f294a066f7c[[#This Row],[Member since]],Member_export_20241206_173759_f48b0b31c0417006138ce4576f294a066f7c[[#This Row],[Contrac end date C]],"M")</f>
        <v>40</v>
      </c>
      <c r="AJ39" t="str">
        <f>TEXT(Member_export_20241206_173759_f48b0b31c0417006138ce4576f294a066f7c[[#This Row],[Member since]],"DDDD")</f>
        <v>lunes</v>
      </c>
      <c r="AK39">
        <f>MONTH(Member_export_20241206_173759_f48b0b31c0417006138ce4576f294a066f7c[[#This Row],[Member since]])</f>
        <v>8</v>
      </c>
      <c r="AL39">
        <f>YEAR(Member_export_20241206_173759_f48b0b31c0417006138ce4576f294a066f7c[[#This Row],[Member since]])</f>
        <v>2021</v>
      </c>
    </row>
    <row r="40" spans="1:38" x14ac:dyDescent="0.55000000000000004">
      <c r="A40">
        <v>79788</v>
      </c>
      <c r="B40">
        <v>48026204</v>
      </c>
      <c r="C40" t="s">
        <v>3917</v>
      </c>
      <c r="D40" t="s">
        <v>9</v>
      </c>
      <c r="E40" t="s">
        <v>9</v>
      </c>
      <c r="F40" t="s">
        <v>222</v>
      </c>
      <c r="G40" t="s">
        <v>2662</v>
      </c>
      <c r="H40" t="s">
        <v>4025</v>
      </c>
      <c r="I40" s="1">
        <v>27535</v>
      </c>
      <c r="J40" t="s">
        <v>4146</v>
      </c>
      <c r="K40" t="s">
        <v>4147</v>
      </c>
      <c r="L40">
        <v>28914</v>
      </c>
      <c r="M40" t="s">
        <v>4016</v>
      </c>
      <c r="N40" t="s">
        <v>9</v>
      </c>
      <c r="O40">
        <v>678592076</v>
      </c>
      <c r="P40" t="s">
        <v>2663</v>
      </c>
      <c r="Q40" t="s">
        <v>18</v>
      </c>
      <c r="R40" t="s">
        <v>9</v>
      </c>
      <c r="S40" t="s">
        <v>4017</v>
      </c>
      <c r="T40" s="1">
        <v>45538</v>
      </c>
      <c r="U40" t="s">
        <v>9</v>
      </c>
      <c r="V40" t="s">
        <v>4068</v>
      </c>
      <c r="W40" t="s">
        <v>4024</v>
      </c>
      <c r="X40" t="s">
        <v>299</v>
      </c>
      <c r="Y40" s="1">
        <v>45566</v>
      </c>
      <c r="Z40" s="1">
        <v>45657</v>
      </c>
      <c r="AA40">
        <v>6900</v>
      </c>
      <c r="AB40" t="s">
        <v>4017</v>
      </c>
      <c r="AC40">
        <f>MIN(COUNTIF(B:B,Member_export_20241206_173759_f48b0b31c0417006138ce4576f294a066f7c[[#This Row],[Member ID]]),1)-1</f>
        <v>0</v>
      </c>
      <c r="AD40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4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0" s="1">
        <v>45657</v>
      </c>
      <c r="AG40" s="1">
        <f>Member_export_20241206_173759_f48b0b31c0417006138ce4576f294a066f7c[[#This Row],[Price]]/100</f>
        <v>69</v>
      </c>
      <c r="AH40" s="6">
        <f ca="1">DATEDIF(Member_export_20241206_173759_f48b0b31c0417006138ce4576f294a066f7c[[#This Row],[Birthday]],TODAY(),"Y")</f>
        <v>49</v>
      </c>
      <c r="AI40" s="6">
        <f>DATEDIF(Member_export_20241206_173759_f48b0b31c0417006138ce4576f294a066f7c[[#This Row],[Member since]],Member_export_20241206_173759_f48b0b31c0417006138ce4576f294a066f7c[[#This Row],[Contrac end date C]],"M")</f>
        <v>3</v>
      </c>
      <c r="AJ40" t="str">
        <f>TEXT(Member_export_20241206_173759_f48b0b31c0417006138ce4576f294a066f7c[[#This Row],[Member since]],"DDDD")</f>
        <v>martes</v>
      </c>
      <c r="AK40">
        <f>MONTH(Member_export_20241206_173759_f48b0b31c0417006138ce4576f294a066f7c[[#This Row],[Member since]])</f>
        <v>9</v>
      </c>
      <c r="AL40">
        <f>YEAR(Member_export_20241206_173759_f48b0b31c0417006138ce4576f294a066f7c[[#This Row],[Member since]])</f>
        <v>2024</v>
      </c>
    </row>
    <row r="41" spans="1:38" x14ac:dyDescent="0.55000000000000004">
      <c r="A41">
        <v>79788</v>
      </c>
      <c r="B41">
        <v>45987925</v>
      </c>
      <c r="C41" t="s">
        <v>3290</v>
      </c>
      <c r="D41" t="s">
        <v>9</v>
      </c>
      <c r="E41" t="s">
        <v>9</v>
      </c>
      <c r="F41" t="s">
        <v>222</v>
      </c>
      <c r="G41" t="s">
        <v>1278</v>
      </c>
      <c r="H41" t="s">
        <v>4025</v>
      </c>
      <c r="I41" s="1">
        <v>26021</v>
      </c>
      <c r="J41" t="s">
        <v>4148</v>
      </c>
      <c r="K41" t="s">
        <v>4054</v>
      </c>
      <c r="L41">
        <v>28914</v>
      </c>
      <c r="M41" t="s">
        <v>4016</v>
      </c>
      <c r="N41" t="s">
        <v>9</v>
      </c>
      <c r="O41">
        <v>654228587</v>
      </c>
      <c r="P41" t="s">
        <v>1279</v>
      </c>
      <c r="Q41" t="s">
        <v>26</v>
      </c>
      <c r="R41" t="s">
        <v>4149</v>
      </c>
      <c r="S41" t="s">
        <v>4017</v>
      </c>
      <c r="T41" s="1">
        <v>43404</v>
      </c>
      <c r="U41" t="s">
        <v>9</v>
      </c>
      <c r="V41" t="s">
        <v>4023</v>
      </c>
      <c r="W41" t="s">
        <v>4029</v>
      </c>
      <c r="X41" t="s">
        <v>12</v>
      </c>
      <c r="Y41" s="1">
        <v>45566</v>
      </c>
      <c r="Z41" s="1">
        <v>45657</v>
      </c>
      <c r="AA41">
        <v>5200</v>
      </c>
      <c r="AB41" t="s">
        <v>4017</v>
      </c>
      <c r="AC41">
        <f>MIN(COUNTIF(B:B,Member_export_20241206_173759_f48b0b31c0417006138ce4576f294a066f7c[[#This Row],[Member ID]]),1)-1</f>
        <v>0</v>
      </c>
      <c r="AD4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1" s="1">
        <v>45657</v>
      </c>
      <c r="AG41" s="1">
        <f>Member_export_20241206_173759_f48b0b31c0417006138ce4576f294a066f7c[[#This Row],[Price]]/100</f>
        <v>52</v>
      </c>
      <c r="AH41" s="6">
        <f ca="1">DATEDIF(Member_export_20241206_173759_f48b0b31c0417006138ce4576f294a066f7c[[#This Row],[Birthday]],TODAY(),"Y")</f>
        <v>53</v>
      </c>
      <c r="AI41" s="6">
        <f>DATEDIF(Member_export_20241206_173759_f48b0b31c0417006138ce4576f294a066f7c[[#This Row],[Member since]],Member_export_20241206_173759_f48b0b31c0417006138ce4576f294a066f7c[[#This Row],[Contrac end date C]],"M")</f>
        <v>74</v>
      </c>
      <c r="AJ41" t="str">
        <f>TEXT(Member_export_20241206_173759_f48b0b31c0417006138ce4576f294a066f7c[[#This Row],[Member since]],"DDDD")</f>
        <v>miércoles</v>
      </c>
      <c r="AK41">
        <f>MONTH(Member_export_20241206_173759_f48b0b31c0417006138ce4576f294a066f7c[[#This Row],[Member since]])</f>
        <v>10</v>
      </c>
      <c r="AL41">
        <f>YEAR(Member_export_20241206_173759_f48b0b31c0417006138ce4576f294a066f7c[[#This Row],[Member since]])</f>
        <v>2018</v>
      </c>
    </row>
    <row r="42" spans="1:38" x14ac:dyDescent="0.55000000000000004">
      <c r="A42">
        <v>79788</v>
      </c>
      <c r="B42">
        <v>46821712</v>
      </c>
      <c r="C42" t="s">
        <v>3192</v>
      </c>
      <c r="D42" t="s">
        <v>9</v>
      </c>
      <c r="E42" t="s">
        <v>9</v>
      </c>
      <c r="F42" t="s">
        <v>222</v>
      </c>
      <c r="G42" t="s">
        <v>1041</v>
      </c>
      <c r="H42" t="s">
        <v>4025</v>
      </c>
      <c r="I42" s="1">
        <v>28327</v>
      </c>
      <c r="J42" t="s">
        <v>4150</v>
      </c>
      <c r="K42" t="s">
        <v>4151</v>
      </c>
      <c r="L42">
        <v>28914</v>
      </c>
      <c r="M42" t="s">
        <v>4016</v>
      </c>
      <c r="N42" t="s">
        <v>9</v>
      </c>
      <c r="O42">
        <v>636237034</v>
      </c>
      <c r="P42" t="s">
        <v>1043</v>
      </c>
      <c r="Q42" t="s">
        <v>45</v>
      </c>
      <c r="R42" t="s">
        <v>1042</v>
      </c>
      <c r="S42" t="s">
        <v>4017</v>
      </c>
      <c r="T42" s="1">
        <v>45443</v>
      </c>
      <c r="U42" t="s">
        <v>9</v>
      </c>
      <c r="V42" t="s">
        <v>4144</v>
      </c>
      <c r="W42" t="s">
        <v>4024</v>
      </c>
      <c r="X42" t="s">
        <v>12</v>
      </c>
      <c r="Y42" s="1">
        <v>45444</v>
      </c>
      <c r="Z42" s="1">
        <v>45657</v>
      </c>
      <c r="AA42">
        <v>5200</v>
      </c>
      <c r="AB42" t="s">
        <v>4017</v>
      </c>
      <c r="AC42">
        <f>MIN(COUNTIF(B:B,Member_export_20241206_173759_f48b0b31c0417006138ce4576f294a066f7c[[#This Row],[Member ID]]),1)-1</f>
        <v>0</v>
      </c>
      <c r="AD42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4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2" s="1">
        <v>45657</v>
      </c>
      <c r="AG42" s="1">
        <f>Member_export_20241206_173759_f48b0b31c0417006138ce4576f294a066f7c[[#This Row],[Price]]/100</f>
        <v>52</v>
      </c>
      <c r="AH42" s="6">
        <f ca="1">DATEDIF(Member_export_20241206_173759_f48b0b31c0417006138ce4576f294a066f7c[[#This Row],[Birthday]],TODAY(),"Y")</f>
        <v>47</v>
      </c>
      <c r="AI42" s="6">
        <f>DATEDIF(Member_export_20241206_173759_f48b0b31c0417006138ce4576f294a066f7c[[#This Row],[Member since]],Member_export_20241206_173759_f48b0b31c0417006138ce4576f294a066f7c[[#This Row],[Contrac end date C]],"M")</f>
        <v>7</v>
      </c>
      <c r="AJ42" t="str">
        <f>TEXT(Member_export_20241206_173759_f48b0b31c0417006138ce4576f294a066f7c[[#This Row],[Member since]],"DDDD")</f>
        <v>viernes</v>
      </c>
      <c r="AK42">
        <f>MONTH(Member_export_20241206_173759_f48b0b31c0417006138ce4576f294a066f7c[[#This Row],[Member since]])</f>
        <v>5</v>
      </c>
      <c r="AL42">
        <f>YEAR(Member_export_20241206_173759_f48b0b31c0417006138ce4576f294a066f7c[[#This Row],[Member since]])</f>
        <v>2024</v>
      </c>
    </row>
    <row r="43" spans="1:38" x14ac:dyDescent="0.55000000000000004">
      <c r="A43">
        <v>79788</v>
      </c>
      <c r="B43">
        <v>45989646</v>
      </c>
      <c r="C43" t="s">
        <v>3640</v>
      </c>
      <c r="D43" t="s">
        <v>9</v>
      </c>
      <c r="E43" t="s">
        <v>9</v>
      </c>
      <c r="F43" t="s">
        <v>222</v>
      </c>
      <c r="G43" t="s">
        <v>2064</v>
      </c>
      <c r="H43" t="s">
        <v>4025</v>
      </c>
      <c r="I43" s="1">
        <v>27780</v>
      </c>
      <c r="J43" t="s">
        <v>4152</v>
      </c>
      <c r="K43" t="s">
        <v>4153</v>
      </c>
      <c r="L43">
        <v>28914</v>
      </c>
      <c r="M43" t="s">
        <v>4016</v>
      </c>
      <c r="N43" t="s">
        <v>9</v>
      </c>
      <c r="O43">
        <v>655053739</v>
      </c>
      <c r="P43" t="s">
        <v>2066</v>
      </c>
      <c r="Q43" t="s">
        <v>22</v>
      </c>
      <c r="R43" t="s">
        <v>2065</v>
      </c>
      <c r="S43" t="s">
        <v>4017</v>
      </c>
      <c r="T43" s="1">
        <v>44817</v>
      </c>
      <c r="U43" t="s">
        <v>9</v>
      </c>
      <c r="V43" t="s">
        <v>4068</v>
      </c>
      <c r="W43" t="s">
        <v>4029</v>
      </c>
      <c r="X43" t="s">
        <v>30</v>
      </c>
      <c r="Y43" s="1">
        <v>44835</v>
      </c>
      <c r="Z43" s="1">
        <v>45657</v>
      </c>
      <c r="AA43">
        <v>4900</v>
      </c>
      <c r="AB43" t="s">
        <v>4017</v>
      </c>
      <c r="AC43">
        <f>MIN(COUNTIF(B:B,Member_export_20241206_173759_f48b0b31c0417006138ce4576f294a066f7c[[#This Row],[Member ID]]),1)-1</f>
        <v>0</v>
      </c>
      <c r="AD43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4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3" s="1">
        <v>45657</v>
      </c>
      <c r="AG43" s="1">
        <f>Member_export_20241206_173759_f48b0b31c0417006138ce4576f294a066f7c[[#This Row],[Price]]/100</f>
        <v>49</v>
      </c>
      <c r="AH43" s="6">
        <f ca="1">DATEDIF(Member_export_20241206_173759_f48b0b31c0417006138ce4576f294a066f7c[[#This Row],[Birthday]],TODAY(),"Y")</f>
        <v>48</v>
      </c>
      <c r="AI43" s="6">
        <f>DATEDIF(Member_export_20241206_173759_f48b0b31c0417006138ce4576f294a066f7c[[#This Row],[Member since]],Member_export_20241206_173759_f48b0b31c0417006138ce4576f294a066f7c[[#This Row],[Contrac end date C]],"M")</f>
        <v>27</v>
      </c>
      <c r="AJ43" t="str">
        <f>TEXT(Member_export_20241206_173759_f48b0b31c0417006138ce4576f294a066f7c[[#This Row],[Member since]],"DDDD")</f>
        <v>martes</v>
      </c>
      <c r="AK43">
        <f>MONTH(Member_export_20241206_173759_f48b0b31c0417006138ce4576f294a066f7c[[#This Row],[Member since]])</f>
        <v>9</v>
      </c>
      <c r="AL43">
        <f>YEAR(Member_export_20241206_173759_f48b0b31c0417006138ce4576f294a066f7c[[#This Row],[Member since]])</f>
        <v>2022</v>
      </c>
    </row>
    <row r="44" spans="1:38" x14ac:dyDescent="0.55000000000000004">
      <c r="A44">
        <v>79788</v>
      </c>
      <c r="B44">
        <v>46782100</v>
      </c>
      <c r="C44" t="s">
        <v>2896</v>
      </c>
      <c r="D44" t="s">
        <v>9</v>
      </c>
      <c r="E44" t="s">
        <v>9</v>
      </c>
      <c r="F44" t="s">
        <v>222</v>
      </c>
      <c r="G44" t="s">
        <v>223</v>
      </c>
      <c r="H44" t="s">
        <v>4025</v>
      </c>
      <c r="I44" s="1">
        <v>27565</v>
      </c>
      <c r="J44" t="s">
        <v>4155</v>
      </c>
      <c r="K44" t="s">
        <v>4156</v>
      </c>
      <c r="L44">
        <v>28914</v>
      </c>
      <c r="M44" t="s">
        <v>4016</v>
      </c>
      <c r="N44" t="s">
        <v>9</v>
      </c>
      <c r="O44">
        <v>649912060</v>
      </c>
      <c r="P44" t="s">
        <v>225</v>
      </c>
      <c r="Q44" t="s">
        <v>22</v>
      </c>
      <c r="R44" t="s">
        <v>224</v>
      </c>
      <c r="S44" t="s">
        <v>4017</v>
      </c>
      <c r="T44" s="1">
        <v>45387</v>
      </c>
      <c r="U44" t="s">
        <v>9</v>
      </c>
      <c r="V44" t="s">
        <v>4023</v>
      </c>
      <c r="W44" t="s">
        <v>4029</v>
      </c>
      <c r="X44" t="s">
        <v>30</v>
      </c>
      <c r="Y44" s="1">
        <v>45444</v>
      </c>
      <c r="Z44" s="1">
        <v>45657</v>
      </c>
      <c r="AA44">
        <v>4900</v>
      </c>
      <c r="AB44" t="s">
        <v>4017</v>
      </c>
      <c r="AC44">
        <f>MIN(COUNTIF(B:B,Member_export_20241206_173759_f48b0b31c0417006138ce4576f294a066f7c[[#This Row],[Member ID]]),1)-1</f>
        <v>0</v>
      </c>
      <c r="AD4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4" s="1">
        <v>45657</v>
      </c>
      <c r="AG44" s="1">
        <f>Member_export_20241206_173759_f48b0b31c0417006138ce4576f294a066f7c[[#This Row],[Price]]/100</f>
        <v>49</v>
      </c>
      <c r="AH44" s="6">
        <f ca="1">DATEDIF(Member_export_20241206_173759_f48b0b31c0417006138ce4576f294a066f7c[[#This Row],[Birthday]],TODAY(),"Y")</f>
        <v>49</v>
      </c>
      <c r="AI44" s="6">
        <f>DATEDIF(Member_export_20241206_173759_f48b0b31c0417006138ce4576f294a066f7c[[#This Row],[Member since]],Member_export_20241206_173759_f48b0b31c0417006138ce4576f294a066f7c[[#This Row],[Contrac end date C]],"M")</f>
        <v>8</v>
      </c>
      <c r="AJ44" t="str">
        <f>TEXT(Member_export_20241206_173759_f48b0b31c0417006138ce4576f294a066f7c[[#This Row],[Member since]],"DDDD")</f>
        <v>viernes</v>
      </c>
      <c r="AK44">
        <f>MONTH(Member_export_20241206_173759_f48b0b31c0417006138ce4576f294a066f7c[[#This Row],[Member since]])</f>
        <v>4</v>
      </c>
      <c r="AL44">
        <f>YEAR(Member_export_20241206_173759_f48b0b31c0417006138ce4576f294a066f7c[[#This Row],[Member since]])</f>
        <v>2024</v>
      </c>
    </row>
    <row r="45" spans="1:38" x14ac:dyDescent="0.55000000000000004">
      <c r="A45">
        <v>79788</v>
      </c>
      <c r="B45">
        <v>45987910</v>
      </c>
      <c r="C45" t="s">
        <v>3724</v>
      </c>
      <c r="D45" t="s">
        <v>9</v>
      </c>
      <c r="E45" t="s">
        <v>9</v>
      </c>
      <c r="F45" t="s">
        <v>222</v>
      </c>
      <c r="G45" t="s">
        <v>2258</v>
      </c>
      <c r="H45" t="s">
        <v>4025</v>
      </c>
      <c r="I45" s="1">
        <v>26249</v>
      </c>
      <c r="J45" t="s">
        <v>4158</v>
      </c>
      <c r="K45" t="s">
        <v>4159</v>
      </c>
      <c r="L45">
        <v>28914</v>
      </c>
      <c r="M45" t="s">
        <v>4016</v>
      </c>
      <c r="N45" t="s">
        <v>9</v>
      </c>
      <c r="O45">
        <v>619226353</v>
      </c>
      <c r="P45" t="s">
        <v>2181</v>
      </c>
      <c r="Q45" t="s">
        <v>22</v>
      </c>
      <c r="R45" t="s">
        <v>4160</v>
      </c>
      <c r="S45" t="s">
        <v>4017</v>
      </c>
      <c r="T45" s="1">
        <v>44740</v>
      </c>
      <c r="U45" t="s">
        <v>9</v>
      </c>
      <c r="V45" t="s">
        <v>4023</v>
      </c>
      <c r="W45" t="s">
        <v>4029</v>
      </c>
      <c r="X45" t="s">
        <v>30</v>
      </c>
      <c r="Y45" s="1">
        <v>44743</v>
      </c>
      <c r="Z45" s="1">
        <v>45657</v>
      </c>
      <c r="AA45">
        <v>4900</v>
      </c>
      <c r="AB45" t="s">
        <v>4017</v>
      </c>
      <c r="AC45">
        <f>MIN(COUNTIF(B:B,Member_export_20241206_173759_f48b0b31c0417006138ce4576f294a066f7c[[#This Row],[Member ID]]),1)-1</f>
        <v>0</v>
      </c>
      <c r="AD4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5" s="1">
        <v>45657</v>
      </c>
      <c r="AG45" s="1">
        <f>Member_export_20241206_173759_f48b0b31c0417006138ce4576f294a066f7c[[#This Row],[Price]]/100</f>
        <v>49</v>
      </c>
      <c r="AH45" s="6">
        <f ca="1">DATEDIF(Member_export_20241206_173759_f48b0b31c0417006138ce4576f294a066f7c[[#This Row],[Birthday]],TODAY(),"Y")</f>
        <v>53</v>
      </c>
      <c r="AI45" s="6">
        <f>DATEDIF(Member_export_20241206_173759_f48b0b31c0417006138ce4576f294a066f7c[[#This Row],[Member since]],Member_export_20241206_173759_f48b0b31c0417006138ce4576f294a066f7c[[#This Row],[Contrac end date C]],"M")</f>
        <v>30</v>
      </c>
      <c r="AJ45" t="str">
        <f>TEXT(Member_export_20241206_173759_f48b0b31c0417006138ce4576f294a066f7c[[#This Row],[Member since]],"DDDD")</f>
        <v>martes</v>
      </c>
      <c r="AK45">
        <f>MONTH(Member_export_20241206_173759_f48b0b31c0417006138ce4576f294a066f7c[[#This Row],[Member since]])</f>
        <v>6</v>
      </c>
      <c r="AL45">
        <f>YEAR(Member_export_20241206_173759_f48b0b31c0417006138ce4576f294a066f7c[[#This Row],[Member since]])</f>
        <v>2022</v>
      </c>
    </row>
    <row r="46" spans="1:38" x14ac:dyDescent="0.55000000000000004">
      <c r="A46">
        <v>79788</v>
      </c>
      <c r="B46">
        <v>45988509</v>
      </c>
      <c r="C46" t="s">
        <v>2981</v>
      </c>
      <c r="D46" t="s">
        <v>9</v>
      </c>
      <c r="E46" t="s">
        <v>9</v>
      </c>
      <c r="F46" t="s">
        <v>451</v>
      </c>
      <c r="G46" t="s">
        <v>477</v>
      </c>
      <c r="H46" t="s">
        <v>4025</v>
      </c>
      <c r="I46" s="1">
        <v>28517</v>
      </c>
      <c r="J46" t="s">
        <v>4164</v>
      </c>
      <c r="K46" t="s">
        <v>4165</v>
      </c>
      <c r="L46">
        <v>28914</v>
      </c>
      <c r="M46" t="s">
        <v>4016</v>
      </c>
      <c r="N46" t="s">
        <v>9</v>
      </c>
      <c r="O46">
        <v>690043580</v>
      </c>
      <c r="P46" t="s">
        <v>478</v>
      </c>
      <c r="Q46" t="s">
        <v>22</v>
      </c>
      <c r="R46" t="s">
        <v>4166</v>
      </c>
      <c r="S46" t="s">
        <v>4017</v>
      </c>
      <c r="T46" s="1">
        <v>44817</v>
      </c>
      <c r="U46" t="s">
        <v>9</v>
      </c>
      <c r="V46" t="s">
        <v>4068</v>
      </c>
      <c r="W46" t="s">
        <v>4029</v>
      </c>
      <c r="X46" t="s">
        <v>30</v>
      </c>
      <c r="Y46" s="1">
        <v>44835</v>
      </c>
      <c r="Z46" s="1">
        <v>45657</v>
      </c>
      <c r="AA46">
        <v>4900</v>
      </c>
      <c r="AB46" t="s">
        <v>4017</v>
      </c>
      <c r="AC46">
        <f>MIN(COUNTIF(B:B,Member_export_20241206_173759_f48b0b31c0417006138ce4576f294a066f7c[[#This Row],[Member ID]]),1)-1</f>
        <v>0</v>
      </c>
      <c r="AD46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4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6" s="1">
        <v>45657</v>
      </c>
      <c r="AG46" s="1">
        <f>Member_export_20241206_173759_f48b0b31c0417006138ce4576f294a066f7c[[#This Row],[Price]]/100</f>
        <v>49</v>
      </c>
      <c r="AH46" s="6">
        <f ca="1">DATEDIF(Member_export_20241206_173759_f48b0b31c0417006138ce4576f294a066f7c[[#This Row],[Birthday]],TODAY(),"Y")</f>
        <v>46</v>
      </c>
      <c r="AI46" s="6">
        <f>DATEDIF(Member_export_20241206_173759_f48b0b31c0417006138ce4576f294a066f7c[[#This Row],[Member since]],Member_export_20241206_173759_f48b0b31c0417006138ce4576f294a066f7c[[#This Row],[Contrac end date C]],"M")</f>
        <v>27</v>
      </c>
      <c r="AJ46" t="str">
        <f>TEXT(Member_export_20241206_173759_f48b0b31c0417006138ce4576f294a066f7c[[#This Row],[Member since]],"DDDD")</f>
        <v>martes</v>
      </c>
      <c r="AK46">
        <f>MONTH(Member_export_20241206_173759_f48b0b31c0417006138ce4576f294a066f7c[[#This Row],[Member since]])</f>
        <v>9</v>
      </c>
      <c r="AL46">
        <f>YEAR(Member_export_20241206_173759_f48b0b31c0417006138ce4576f294a066f7c[[#This Row],[Member since]])</f>
        <v>2022</v>
      </c>
    </row>
    <row r="47" spans="1:38" x14ac:dyDescent="0.55000000000000004">
      <c r="A47">
        <v>79788</v>
      </c>
      <c r="B47">
        <v>45988282</v>
      </c>
      <c r="C47" t="s">
        <v>2974</v>
      </c>
      <c r="D47" t="s">
        <v>9</v>
      </c>
      <c r="E47" t="s">
        <v>9</v>
      </c>
      <c r="F47" t="s">
        <v>451</v>
      </c>
      <c r="G47" t="s">
        <v>452</v>
      </c>
      <c r="H47" t="s">
        <v>4025</v>
      </c>
      <c r="I47" s="1">
        <v>28372</v>
      </c>
      <c r="J47" t="s">
        <v>4167</v>
      </c>
      <c r="K47" t="s">
        <v>4168</v>
      </c>
      <c r="L47">
        <v>28914</v>
      </c>
      <c r="M47" t="s">
        <v>4016</v>
      </c>
      <c r="N47" t="s">
        <v>9</v>
      </c>
      <c r="O47">
        <v>660725547</v>
      </c>
      <c r="P47" t="s">
        <v>454</v>
      </c>
      <c r="Q47" t="s">
        <v>26</v>
      </c>
      <c r="R47" t="s">
        <v>453</v>
      </c>
      <c r="S47" t="s">
        <v>4017</v>
      </c>
      <c r="T47" s="1">
        <v>43259</v>
      </c>
      <c r="U47" t="s">
        <v>9</v>
      </c>
      <c r="V47" t="s">
        <v>4144</v>
      </c>
      <c r="W47" t="s">
        <v>4029</v>
      </c>
      <c r="X47" t="s">
        <v>86</v>
      </c>
      <c r="Y47" s="1">
        <v>45444</v>
      </c>
      <c r="Z47" s="1">
        <v>45657</v>
      </c>
      <c r="AA47">
        <v>4300</v>
      </c>
      <c r="AB47" t="s">
        <v>4017</v>
      </c>
      <c r="AC47">
        <f>MIN(COUNTIF(B:B,Member_export_20241206_173759_f48b0b31c0417006138ce4576f294a066f7c[[#This Row],[Member ID]]),1)-1</f>
        <v>0</v>
      </c>
      <c r="AD47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4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7" s="1">
        <v>45657</v>
      </c>
      <c r="AG47" s="1">
        <f>Member_export_20241206_173759_f48b0b31c0417006138ce4576f294a066f7c[[#This Row],[Price]]/100</f>
        <v>43</v>
      </c>
      <c r="AH47" s="6">
        <f ca="1">DATEDIF(Member_export_20241206_173759_f48b0b31c0417006138ce4576f294a066f7c[[#This Row],[Birthday]],TODAY(),"Y")</f>
        <v>47</v>
      </c>
      <c r="AI47" s="6">
        <f>DATEDIF(Member_export_20241206_173759_f48b0b31c0417006138ce4576f294a066f7c[[#This Row],[Member since]],Member_export_20241206_173759_f48b0b31c0417006138ce4576f294a066f7c[[#This Row],[Contrac end date C]],"M")</f>
        <v>78</v>
      </c>
      <c r="AJ47" t="str">
        <f>TEXT(Member_export_20241206_173759_f48b0b31c0417006138ce4576f294a066f7c[[#This Row],[Member since]],"DDDD")</f>
        <v>viernes</v>
      </c>
      <c r="AK47">
        <f>MONTH(Member_export_20241206_173759_f48b0b31c0417006138ce4576f294a066f7c[[#This Row],[Member since]])</f>
        <v>6</v>
      </c>
      <c r="AL47">
        <f>YEAR(Member_export_20241206_173759_f48b0b31c0417006138ce4576f294a066f7c[[#This Row],[Member since]])</f>
        <v>2018</v>
      </c>
    </row>
    <row r="48" spans="1:38" x14ac:dyDescent="0.55000000000000004">
      <c r="A48">
        <v>79788</v>
      </c>
      <c r="B48">
        <v>46782042</v>
      </c>
      <c r="C48" t="s">
        <v>3759</v>
      </c>
      <c r="D48" t="s">
        <v>9</v>
      </c>
      <c r="E48" t="s">
        <v>9</v>
      </c>
      <c r="F48" t="s">
        <v>451</v>
      </c>
      <c r="G48" t="s">
        <v>2339</v>
      </c>
      <c r="H48" t="s">
        <v>4025</v>
      </c>
      <c r="I48" s="1">
        <v>28258</v>
      </c>
      <c r="J48" t="s">
        <v>4169</v>
      </c>
      <c r="K48" t="s">
        <v>4170</v>
      </c>
      <c r="L48">
        <v>28914</v>
      </c>
      <c r="M48" t="s">
        <v>4016</v>
      </c>
      <c r="N48" t="s">
        <v>9</v>
      </c>
      <c r="O48">
        <v>605869963</v>
      </c>
      <c r="P48" t="s">
        <v>2341</v>
      </c>
      <c r="Q48" t="s">
        <v>18</v>
      </c>
      <c r="R48" t="s">
        <v>2340</v>
      </c>
      <c r="S48" t="s">
        <v>4017</v>
      </c>
      <c r="T48" s="1">
        <v>45376</v>
      </c>
      <c r="U48" t="s">
        <v>9</v>
      </c>
      <c r="V48" t="s">
        <v>4040</v>
      </c>
      <c r="W48" t="s">
        <v>4024</v>
      </c>
      <c r="X48" t="s">
        <v>30</v>
      </c>
      <c r="Y48" s="1">
        <v>45444</v>
      </c>
      <c r="Z48" s="1">
        <v>45657</v>
      </c>
      <c r="AA48">
        <v>4900</v>
      </c>
      <c r="AB48" t="s">
        <v>4017</v>
      </c>
      <c r="AC48">
        <f>MIN(COUNTIF(B:B,Member_export_20241206_173759_f48b0b31c0417006138ce4576f294a066f7c[[#This Row],[Member ID]]),1)-1</f>
        <v>0</v>
      </c>
      <c r="AD48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4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8" s="1">
        <v>45657</v>
      </c>
      <c r="AG48" s="1">
        <f>Member_export_20241206_173759_f48b0b31c0417006138ce4576f294a066f7c[[#This Row],[Price]]/100</f>
        <v>49</v>
      </c>
      <c r="AH48" s="6">
        <f ca="1">DATEDIF(Member_export_20241206_173759_f48b0b31c0417006138ce4576f294a066f7c[[#This Row],[Birthday]],TODAY(),"Y")</f>
        <v>47</v>
      </c>
      <c r="AI48" s="6">
        <f>DATEDIF(Member_export_20241206_173759_f48b0b31c0417006138ce4576f294a066f7c[[#This Row],[Member since]],Member_export_20241206_173759_f48b0b31c0417006138ce4576f294a066f7c[[#This Row],[Contrac end date C]],"M")</f>
        <v>9</v>
      </c>
      <c r="AJ48" t="str">
        <f>TEXT(Member_export_20241206_173759_f48b0b31c0417006138ce4576f294a066f7c[[#This Row],[Member since]],"DDDD")</f>
        <v>lunes</v>
      </c>
      <c r="AK48">
        <f>MONTH(Member_export_20241206_173759_f48b0b31c0417006138ce4576f294a066f7c[[#This Row],[Member since]])</f>
        <v>3</v>
      </c>
      <c r="AL48">
        <f>YEAR(Member_export_20241206_173759_f48b0b31c0417006138ce4576f294a066f7c[[#This Row],[Member since]])</f>
        <v>2024</v>
      </c>
    </row>
    <row r="49" spans="1:38" x14ac:dyDescent="0.55000000000000004">
      <c r="A49">
        <v>79788</v>
      </c>
      <c r="B49">
        <v>48025983</v>
      </c>
      <c r="C49" t="s">
        <v>3071</v>
      </c>
      <c r="D49" t="s">
        <v>9</v>
      </c>
      <c r="E49" t="s">
        <v>9</v>
      </c>
      <c r="F49" t="s">
        <v>451</v>
      </c>
      <c r="G49" t="s">
        <v>725</v>
      </c>
      <c r="H49" t="s">
        <v>4025</v>
      </c>
      <c r="I49" s="1">
        <v>29391</v>
      </c>
      <c r="J49" t="s">
        <v>4172</v>
      </c>
      <c r="K49" t="s">
        <v>4173</v>
      </c>
      <c r="L49">
        <v>28914</v>
      </c>
      <c r="M49" t="s">
        <v>4016</v>
      </c>
      <c r="N49" t="s">
        <v>9</v>
      </c>
      <c r="O49">
        <v>620535364</v>
      </c>
      <c r="P49" t="s">
        <v>727</v>
      </c>
      <c r="Q49" t="s">
        <v>18</v>
      </c>
      <c r="R49" t="s">
        <v>726</v>
      </c>
      <c r="S49" t="s">
        <v>4017</v>
      </c>
      <c r="T49" s="1">
        <v>45538</v>
      </c>
      <c r="U49" t="s">
        <v>9</v>
      </c>
      <c r="V49" t="s">
        <v>4068</v>
      </c>
      <c r="W49" t="s">
        <v>4024</v>
      </c>
      <c r="X49" t="s">
        <v>299</v>
      </c>
      <c r="Y49" s="1">
        <v>45566</v>
      </c>
      <c r="Z49" s="1">
        <v>45657</v>
      </c>
      <c r="AA49">
        <v>6900</v>
      </c>
      <c r="AB49" t="s">
        <v>4017</v>
      </c>
      <c r="AC49">
        <f>MIN(COUNTIF(B:B,Member_export_20241206_173759_f48b0b31c0417006138ce4576f294a066f7c[[#This Row],[Member ID]]),1)-1</f>
        <v>0</v>
      </c>
      <c r="AD49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4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9" s="1">
        <v>45657</v>
      </c>
      <c r="AG49" s="1">
        <f>Member_export_20241206_173759_f48b0b31c0417006138ce4576f294a066f7c[[#This Row],[Price]]/100</f>
        <v>69</v>
      </c>
      <c r="AH49" s="6">
        <f ca="1">DATEDIF(Member_export_20241206_173759_f48b0b31c0417006138ce4576f294a066f7c[[#This Row],[Birthday]],TODAY(),"Y")</f>
        <v>44</v>
      </c>
      <c r="AI49" s="6">
        <f>DATEDIF(Member_export_20241206_173759_f48b0b31c0417006138ce4576f294a066f7c[[#This Row],[Member since]],Member_export_20241206_173759_f48b0b31c0417006138ce4576f294a066f7c[[#This Row],[Contrac end date C]],"M")</f>
        <v>3</v>
      </c>
      <c r="AJ49" t="str">
        <f>TEXT(Member_export_20241206_173759_f48b0b31c0417006138ce4576f294a066f7c[[#This Row],[Member since]],"DDDD")</f>
        <v>martes</v>
      </c>
      <c r="AK49">
        <f>MONTH(Member_export_20241206_173759_f48b0b31c0417006138ce4576f294a066f7c[[#This Row],[Member since]])</f>
        <v>9</v>
      </c>
      <c r="AL49">
        <f>YEAR(Member_export_20241206_173759_f48b0b31c0417006138ce4576f294a066f7c[[#This Row],[Member since]])</f>
        <v>2024</v>
      </c>
    </row>
    <row r="50" spans="1:38" x14ac:dyDescent="0.55000000000000004">
      <c r="A50">
        <v>79788</v>
      </c>
      <c r="B50">
        <v>45989777</v>
      </c>
      <c r="C50" t="s">
        <v>3152</v>
      </c>
      <c r="D50" t="s">
        <v>9</v>
      </c>
      <c r="E50" t="s">
        <v>9</v>
      </c>
      <c r="F50" t="s">
        <v>451</v>
      </c>
      <c r="G50" t="s">
        <v>6899</v>
      </c>
      <c r="H50" t="s">
        <v>4025</v>
      </c>
      <c r="I50" s="1"/>
      <c r="J50" t="s">
        <v>4174</v>
      </c>
      <c r="K50" t="s">
        <v>6900</v>
      </c>
      <c r="L50">
        <v>28942</v>
      </c>
      <c r="M50" t="s">
        <v>4060</v>
      </c>
      <c r="N50" t="s">
        <v>9</v>
      </c>
      <c r="O50">
        <v>683482957</v>
      </c>
      <c r="P50" t="s">
        <v>6901</v>
      </c>
      <c r="Q50" t="s">
        <v>11</v>
      </c>
      <c r="R50" t="s">
        <v>6902</v>
      </c>
      <c r="S50" t="s">
        <v>4017</v>
      </c>
      <c r="T50" s="1">
        <v>44581</v>
      </c>
      <c r="U50" t="s">
        <v>9</v>
      </c>
      <c r="V50" t="s">
        <v>4023</v>
      </c>
      <c r="W50" t="s">
        <v>4024</v>
      </c>
      <c r="X50" t="s">
        <v>12</v>
      </c>
      <c r="Y50" s="1">
        <v>44593</v>
      </c>
      <c r="Z50" s="1">
        <v>45657</v>
      </c>
      <c r="AA50">
        <v>5200</v>
      </c>
      <c r="AB50" t="s">
        <v>4017</v>
      </c>
      <c r="AC50">
        <f>MIN(COUNTIF(B:B,Member_export_20241206_173759_f48b0b31c0417006138ce4576f294a066f7c[[#This Row],[Member ID]]),1)-1</f>
        <v>0</v>
      </c>
      <c r="AD5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0" s="1">
        <v>45657</v>
      </c>
      <c r="AG50" s="1">
        <f>Member_export_20241206_173759_f48b0b31c0417006138ce4576f294a066f7c[[#This Row],[Price]]/100</f>
        <v>52</v>
      </c>
      <c r="AH50" s="6">
        <f ca="1">DATEDIF(Member_export_20241206_173759_f48b0b31c0417006138ce4576f294a066f7c[[#This Row],[Birthday]],TODAY(),"Y")</f>
        <v>124</v>
      </c>
      <c r="AI50" s="6">
        <f>DATEDIF(Member_export_20241206_173759_f48b0b31c0417006138ce4576f294a066f7c[[#This Row],[Member since]],Member_export_20241206_173759_f48b0b31c0417006138ce4576f294a066f7c[[#This Row],[Contrac end date C]],"M")</f>
        <v>35</v>
      </c>
      <c r="AJ50" t="str">
        <f>TEXT(Member_export_20241206_173759_f48b0b31c0417006138ce4576f294a066f7c[[#This Row],[Member since]],"DDDD")</f>
        <v>jueves</v>
      </c>
      <c r="AK50">
        <f>MONTH(Member_export_20241206_173759_f48b0b31c0417006138ce4576f294a066f7c[[#This Row],[Member since]])</f>
        <v>1</v>
      </c>
      <c r="AL50">
        <f>YEAR(Member_export_20241206_173759_f48b0b31c0417006138ce4576f294a066f7c[[#This Row],[Member since]])</f>
        <v>2022</v>
      </c>
    </row>
    <row r="51" spans="1:38" x14ac:dyDescent="0.55000000000000004">
      <c r="A51">
        <v>79788</v>
      </c>
      <c r="B51">
        <v>47842917</v>
      </c>
      <c r="C51" t="s">
        <v>3296</v>
      </c>
      <c r="D51" t="s">
        <v>9</v>
      </c>
      <c r="E51" t="s">
        <v>9</v>
      </c>
      <c r="F51" t="s">
        <v>64</v>
      </c>
      <c r="G51" t="s">
        <v>286</v>
      </c>
      <c r="H51" t="s">
        <v>4025</v>
      </c>
      <c r="I51" s="1">
        <v>25652</v>
      </c>
      <c r="J51" t="s">
        <v>4175</v>
      </c>
      <c r="K51" t="s">
        <v>4176</v>
      </c>
      <c r="L51">
        <v>28914</v>
      </c>
      <c r="M51" t="s">
        <v>4016</v>
      </c>
      <c r="N51" t="s">
        <v>9</v>
      </c>
      <c r="O51">
        <v>639971170</v>
      </c>
      <c r="P51" t="s">
        <v>1294</v>
      </c>
      <c r="Q51" t="s">
        <v>22</v>
      </c>
      <c r="R51" t="s">
        <v>9</v>
      </c>
      <c r="S51" t="s">
        <v>4017</v>
      </c>
      <c r="T51" s="1">
        <v>45525</v>
      </c>
      <c r="U51" t="s">
        <v>9</v>
      </c>
      <c r="V51" t="s">
        <v>4023</v>
      </c>
      <c r="W51" t="s">
        <v>4024</v>
      </c>
      <c r="X51" t="s">
        <v>48</v>
      </c>
      <c r="Y51" s="1">
        <v>45536</v>
      </c>
      <c r="Z51" s="1">
        <v>45657</v>
      </c>
      <c r="AA51">
        <v>3900</v>
      </c>
      <c r="AB51" t="s">
        <v>4017</v>
      </c>
      <c r="AC51">
        <f>MIN(COUNTIF(B:B,Member_export_20241206_173759_f48b0b31c0417006138ce4576f294a066f7c[[#This Row],[Member ID]]),1)-1</f>
        <v>0</v>
      </c>
      <c r="AD5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1" s="1">
        <v>45657</v>
      </c>
      <c r="AG51" s="1">
        <f>Member_export_20241206_173759_f48b0b31c0417006138ce4576f294a066f7c[[#This Row],[Price]]/100</f>
        <v>39</v>
      </c>
      <c r="AH51" s="6">
        <f ca="1">DATEDIF(Member_export_20241206_173759_f48b0b31c0417006138ce4576f294a066f7c[[#This Row],[Birthday]],TODAY(),"Y")</f>
        <v>54</v>
      </c>
      <c r="AI51" s="6">
        <f>DATEDIF(Member_export_20241206_173759_f48b0b31c0417006138ce4576f294a066f7c[[#This Row],[Member since]],Member_export_20241206_173759_f48b0b31c0417006138ce4576f294a066f7c[[#This Row],[Contrac end date C]],"M")</f>
        <v>4</v>
      </c>
      <c r="AJ51" t="str">
        <f>TEXT(Member_export_20241206_173759_f48b0b31c0417006138ce4576f294a066f7c[[#This Row],[Member since]],"DDDD")</f>
        <v>miércoles</v>
      </c>
      <c r="AK51">
        <f>MONTH(Member_export_20241206_173759_f48b0b31c0417006138ce4576f294a066f7c[[#This Row],[Member since]])</f>
        <v>8</v>
      </c>
      <c r="AL51">
        <f>YEAR(Member_export_20241206_173759_f48b0b31c0417006138ce4576f294a066f7c[[#This Row],[Member since]])</f>
        <v>2024</v>
      </c>
    </row>
    <row r="52" spans="1:38" x14ac:dyDescent="0.55000000000000004">
      <c r="A52">
        <v>79788</v>
      </c>
      <c r="B52">
        <v>45988984</v>
      </c>
      <c r="C52" t="s">
        <v>2848</v>
      </c>
      <c r="D52" t="s">
        <v>9</v>
      </c>
      <c r="E52" t="s">
        <v>9</v>
      </c>
      <c r="F52" t="s">
        <v>64</v>
      </c>
      <c r="G52" t="s">
        <v>65</v>
      </c>
      <c r="H52" t="s">
        <v>4025</v>
      </c>
      <c r="I52" s="1">
        <v>26657</v>
      </c>
      <c r="J52" t="s">
        <v>4177</v>
      </c>
      <c r="K52" t="s">
        <v>4178</v>
      </c>
      <c r="L52">
        <v>28914</v>
      </c>
      <c r="M52" t="s">
        <v>4016</v>
      </c>
      <c r="N52" t="s">
        <v>9</v>
      </c>
      <c r="O52">
        <v>638806837</v>
      </c>
      <c r="P52" t="s">
        <v>67</v>
      </c>
      <c r="Q52" t="s">
        <v>26</v>
      </c>
      <c r="R52" t="s">
        <v>66</v>
      </c>
      <c r="S52" t="s">
        <v>4017</v>
      </c>
      <c r="T52" s="1">
        <v>43256</v>
      </c>
      <c r="U52" t="s">
        <v>9</v>
      </c>
      <c r="V52" t="s">
        <v>4023</v>
      </c>
      <c r="W52" t="s">
        <v>4029</v>
      </c>
      <c r="X52" t="s">
        <v>68</v>
      </c>
      <c r="Y52" s="1">
        <v>43282</v>
      </c>
      <c r="Z52" s="1">
        <v>45657</v>
      </c>
      <c r="AA52">
        <v>7300</v>
      </c>
      <c r="AB52" t="s">
        <v>4017</v>
      </c>
      <c r="AC52">
        <f>MIN(COUNTIF(B:B,Member_export_20241206_173759_f48b0b31c0417006138ce4576f294a066f7c[[#This Row],[Member ID]]),1)-1</f>
        <v>0</v>
      </c>
      <c r="AD5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2" s="1">
        <v>45657</v>
      </c>
      <c r="AG52" s="1">
        <f>Member_export_20241206_173759_f48b0b31c0417006138ce4576f294a066f7c[[#This Row],[Price]]/100</f>
        <v>73</v>
      </c>
      <c r="AH52" s="6">
        <f ca="1">DATEDIF(Member_export_20241206_173759_f48b0b31c0417006138ce4576f294a066f7c[[#This Row],[Birthday]],TODAY(),"Y")</f>
        <v>51</v>
      </c>
      <c r="AI52" s="6">
        <f>DATEDIF(Member_export_20241206_173759_f48b0b31c0417006138ce4576f294a066f7c[[#This Row],[Member since]],Member_export_20241206_173759_f48b0b31c0417006138ce4576f294a066f7c[[#This Row],[Contrac end date C]],"M")</f>
        <v>78</v>
      </c>
      <c r="AJ52" t="str">
        <f>TEXT(Member_export_20241206_173759_f48b0b31c0417006138ce4576f294a066f7c[[#This Row],[Member since]],"DDDD")</f>
        <v>martes</v>
      </c>
      <c r="AK52">
        <f>MONTH(Member_export_20241206_173759_f48b0b31c0417006138ce4576f294a066f7c[[#This Row],[Member since]])</f>
        <v>6</v>
      </c>
      <c r="AL52">
        <f>YEAR(Member_export_20241206_173759_f48b0b31c0417006138ce4576f294a066f7c[[#This Row],[Member since]])</f>
        <v>2018</v>
      </c>
    </row>
    <row r="53" spans="1:38" x14ac:dyDescent="0.55000000000000004">
      <c r="A53">
        <v>79788</v>
      </c>
      <c r="B53">
        <v>45989344</v>
      </c>
      <c r="C53" t="s">
        <v>3024</v>
      </c>
      <c r="D53" t="s">
        <v>9</v>
      </c>
      <c r="E53" t="s">
        <v>9</v>
      </c>
      <c r="F53" t="s">
        <v>600</v>
      </c>
      <c r="G53" t="s">
        <v>601</v>
      </c>
      <c r="H53" t="s">
        <v>4025</v>
      </c>
      <c r="I53" s="1">
        <v>36095</v>
      </c>
      <c r="J53" t="s">
        <v>4179</v>
      </c>
      <c r="K53" t="s">
        <v>4180</v>
      </c>
      <c r="L53">
        <v>28911</v>
      </c>
      <c r="M53" t="s">
        <v>4016</v>
      </c>
      <c r="N53" t="s">
        <v>9</v>
      </c>
      <c r="O53">
        <v>677798246</v>
      </c>
      <c r="P53" t="s">
        <v>398</v>
      </c>
      <c r="Q53" t="s">
        <v>18</v>
      </c>
      <c r="R53" t="s">
        <v>4181</v>
      </c>
      <c r="S53" t="s">
        <v>4017</v>
      </c>
      <c r="T53" s="1">
        <v>45203</v>
      </c>
      <c r="U53" t="s">
        <v>9</v>
      </c>
      <c r="V53" t="s">
        <v>4023</v>
      </c>
      <c r="W53" t="s">
        <v>4024</v>
      </c>
      <c r="X53" t="s">
        <v>122</v>
      </c>
      <c r="Y53" s="1">
        <v>45231</v>
      </c>
      <c r="Z53" s="1">
        <v>45657</v>
      </c>
      <c r="AA53">
        <v>7900</v>
      </c>
      <c r="AB53" t="s">
        <v>4017</v>
      </c>
      <c r="AC53">
        <f>MIN(COUNTIF(B:B,Member_export_20241206_173759_f48b0b31c0417006138ce4576f294a066f7c[[#This Row],[Member ID]]),1)-1</f>
        <v>0</v>
      </c>
      <c r="AD5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3" s="1">
        <v>45657</v>
      </c>
      <c r="AG53" s="1">
        <f>Member_export_20241206_173759_f48b0b31c0417006138ce4576f294a066f7c[[#This Row],[Price]]/100</f>
        <v>79</v>
      </c>
      <c r="AH53" s="6">
        <f ca="1">DATEDIF(Member_export_20241206_173759_f48b0b31c0417006138ce4576f294a066f7c[[#This Row],[Birthday]],TODAY(),"Y")</f>
        <v>26</v>
      </c>
      <c r="AI53" s="6">
        <f>DATEDIF(Member_export_20241206_173759_f48b0b31c0417006138ce4576f294a066f7c[[#This Row],[Member since]],Member_export_20241206_173759_f48b0b31c0417006138ce4576f294a066f7c[[#This Row],[Contrac end date C]],"M")</f>
        <v>14</v>
      </c>
      <c r="AJ53" t="str">
        <f>TEXT(Member_export_20241206_173759_f48b0b31c0417006138ce4576f294a066f7c[[#This Row],[Member since]],"DDDD")</f>
        <v>miércoles</v>
      </c>
      <c r="AK53">
        <f>MONTH(Member_export_20241206_173759_f48b0b31c0417006138ce4576f294a066f7c[[#This Row],[Member since]])</f>
        <v>10</v>
      </c>
      <c r="AL53">
        <f>YEAR(Member_export_20241206_173759_f48b0b31c0417006138ce4576f294a066f7c[[#This Row],[Member since]])</f>
        <v>2023</v>
      </c>
    </row>
    <row r="54" spans="1:38" x14ac:dyDescent="0.55000000000000004">
      <c r="A54">
        <v>79788</v>
      </c>
      <c r="B54">
        <v>48677937</v>
      </c>
      <c r="C54" t="s">
        <v>3625</v>
      </c>
      <c r="D54" t="s">
        <v>9</v>
      </c>
      <c r="E54" t="s">
        <v>9</v>
      </c>
      <c r="F54" t="s">
        <v>600</v>
      </c>
      <c r="G54" t="s">
        <v>2026</v>
      </c>
      <c r="H54" t="s">
        <v>4025</v>
      </c>
      <c r="I54" s="1">
        <v>37058</v>
      </c>
      <c r="J54" t="s">
        <v>4182</v>
      </c>
      <c r="K54" t="s">
        <v>4183</v>
      </c>
      <c r="L54">
        <v>28914</v>
      </c>
      <c r="M54" t="s">
        <v>4016</v>
      </c>
      <c r="N54" t="s">
        <v>9</v>
      </c>
      <c r="O54">
        <v>653655343</v>
      </c>
      <c r="P54" t="s">
        <v>2027</v>
      </c>
      <c r="Q54" t="s">
        <v>22</v>
      </c>
      <c r="R54" t="s">
        <v>9</v>
      </c>
      <c r="S54" t="s">
        <v>4017</v>
      </c>
      <c r="T54" s="1">
        <v>45567</v>
      </c>
      <c r="U54" t="s">
        <v>9</v>
      </c>
      <c r="V54" t="s">
        <v>4023</v>
      </c>
      <c r="W54" t="s">
        <v>4024</v>
      </c>
      <c r="X54" t="s">
        <v>12</v>
      </c>
      <c r="Y54" s="1">
        <v>45597</v>
      </c>
      <c r="Z54" s="1">
        <v>45657</v>
      </c>
      <c r="AA54">
        <v>5200</v>
      </c>
      <c r="AB54" t="s">
        <v>4017</v>
      </c>
      <c r="AC54">
        <f>MIN(COUNTIF(B:B,Member_export_20241206_173759_f48b0b31c0417006138ce4576f294a066f7c[[#This Row],[Member ID]]),1)-1</f>
        <v>0</v>
      </c>
      <c r="AD5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4" s="1">
        <v>45657</v>
      </c>
      <c r="AG54" s="1">
        <f>Member_export_20241206_173759_f48b0b31c0417006138ce4576f294a066f7c[[#This Row],[Price]]/100</f>
        <v>52</v>
      </c>
      <c r="AH54" s="6">
        <f ca="1">DATEDIF(Member_export_20241206_173759_f48b0b31c0417006138ce4576f294a066f7c[[#This Row],[Birthday]],TODAY(),"Y")</f>
        <v>23</v>
      </c>
      <c r="AI54" s="6">
        <f>DATEDIF(Member_export_20241206_173759_f48b0b31c0417006138ce4576f294a066f7c[[#This Row],[Member since]],Member_export_20241206_173759_f48b0b31c0417006138ce4576f294a066f7c[[#This Row],[Contrac end date C]],"M")</f>
        <v>2</v>
      </c>
      <c r="AJ54" t="str">
        <f>TEXT(Member_export_20241206_173759_f48b0b31c0417006138ce4576f294a066f7c[[#This Row],[Member since]],"DDDD")</f>
        <v>miércoles</v>
      </c>
      <c r="AK54">
        <f>MONTH(Member_export_20241206_173759_f48b0b31c0417006138ce4576f294a066f7c[[#This Row],[Member since]])</f>
        <v>10</v>
      </c>
      <c r="AL54">
        <f>YEAR(Member_export_20241206_173759_f48b0b31c0417006138ce4576f294a066f7c[[#This Row],[Member since]])</f>
        <v>2024</v>
      </c>
    </row>
    <row r="55" spans="1:38" x14ac:dyDescent="0.55000000000000004">
      <c r="A55">
        <v>79788</v>
      </c>
      <c r="B55">
        <v>47918121</v>
      </c>
      <c r="C55" t="s">
        <v>3278</v>
      </c>
      <c r="D55" t="s">
        <v>9</v>
      </c>
      <c r="E55" t="s">
        <v>9</v>
      </c>
      <c r="F55" t="s">
        <v>1137</v>
      </c>
      <c r="G55" t="s">
        <v>1251</v>
      </c>
      <c r="H55" t="s">
        <v>4025</v>
      </c>
      <c r="I55" s="1">
        <v>28586</v>
      </c>
      <c r="J55" t="s">
        <v>4184</v>
      </c>
      <c r="K55" t="s">
        <v>4186</v>
      </c>
      <c r="L55">
        <v>28914</v>
      </c>
      <c r="M55" t="s">
        <v>4016</v>
      </c>
      <c r="N55" t="s">
        <v>9</v>
      </c>
      <c r="O55">
        <v>625188021</v>
      </c>
      <c r="P55" t="s">
        <v>2126</v>
      </c>
      <c r="Q55" t="s">
        <v>9</v>
      </c>
      <c r="R55" t="s">
        <v>1252</v>
      </c>
      <c r="S55" t="s">
        <v>4017</v>
      </c>
      <c r="T55" s="1">
        <v>45531</v>
      </c>
      <c r="U55" t="s">
        <v>9</v>
      </c>
      <c r="V55" t="s">
        <v>4023</v>
      </c>
      <c r="W55" t="s">
        <v>4024</v>
      </c>
      <c r="X55" t="s">
        <v>12</v>
      </c>
      <c r="Y55" s="1">
        <v>45536</v>
      </c>
      <c r="Z55" s="1">
        <v>45657</v>
      </c>
      <c r="AA55">
        <v>5200</v>
      </c>
      <c r="AB55" t="s">
        <v>4017</v>
      </c>
      <c r="AC55">
        <f>MIN(COUNTIF(B:B,Member_export_20241206_173759_f48b0b31c0417006138ce4576f294a066f7c[[#This Row],[Member ID]]),1)-1</f>
        <v>0</v>
      </c>
      <c r="AD5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5" s="1">
        <v>45657</v>
      </c>
      <c r="AG55" s="1">
        <f>Member_export_20241206_173759_f48b0b31c0417006138ce4576f294a066f7c[[#This Row],[Price]]/100</f>
        <v>52</v>
      </c>
      <c r="AH55" s="6">
        <f ca="1">DATEDIF(Member_export_20241206_173759_f48b0b31c0417006138ce4576f294a066f7c[[#This Row],[Birthday]],TODAY(),"Y")</f>
        <v>46</v>
      </c>
      <c r="AI55" s="6">
        <f>DATEDIF(Member_export_20241206_173759_f48b0b31c0417006138ce4576f294a066f7c[[#This Row],[Member since]],Member_export_20241206_173759_f48b0b31c0417006138ce4576f294a066f7c[[#This Row],[Contrac end date C]],"M")</f>
        <v>4</v>
      </c>
      <c r="AJ55" t="str">
        <f>TEXT(Member_export_20241206_173759_f48b0b31c0417006138ce4576f294a066f7c[[#This Row],[Member since]],"DDDD")</f>
        <v>martes</v>
      </c>
      <c r="AK55">
        <f>MONTH(Member_export_20241206_173759_f48b0b31c0417006138ce4576f294a066f7c[[#This Row],[Member since]])</f>
        <v>8</v>
      </c>
      <c r="AL55">
        <f>YEAR(Member_export_20241206_173759_f48b0b31c0417006138ce4576f294a066f7c[[#This Row],[Member since]])</f>
        <v>2024</v>
      </c>
    </row>
    <row r="56" spans="1:38" x14ac:dyDescent="0.55000000000000004">
      <c r="A56">
        <v>79788</v>
      </c>
      <c r="B56">
        <v>47990526</v>
      </c>
      <c r="C56" t="s">
        <v>3229</v>
      </c>
      <c r="D56" t="s">
        <v>9</v>
      </c>
      <c r="E56" t="s">
        <v>9</v>
      </c>
      <c r="F56" t="s">
        <v>1137</v>
      </c>
      <c r="G56" t="s">
        <v>1138</v>
      </c>
      <c r="H56" t="s">
        <v>4025</v>
      </c>
      <c r="I56" s="1">
        <v>36613</v>
      </c>
      <c r="J56" t="s">
        <v>4187</v>
      </c>
      <c r="K56" t="s">
        <v>4188</v>
      </c>
      <c r="L56">
        <v>28914</v>
      </c>
      <c r="M56" t="s">
        <v>4016</v>
      </c>
      <c r="N56" t="s">
        <v>9</v>
      </c>
      <c r="O56">
        <v>626888980</v>
      </c>
      <c r="P56" t="s">
        <v>1139</v>
      </c>
      <c r="Q56" t="s">
        <v>45</v>
      </c>
      <c r="R56" t="s">
        <v>9</v>
      </c>
      <c r="S56" t="s">
        <v>4017</v>
      </c>
      <c r="T56" s="1">
        <v>45537</v>
      </c>
      <c r="U56" t="s">
        <v>9</v>
      </c>
      <c r="V56" t="s">
        <v>4023</v>
      </c>
      <c r="W56" t="s">
        <v>4024</v>
      </c>
      <c r="X56" t="s">
        <v>30</v>
      </c>
      <c r="Y56" s="1">
        <v>45566</v>
      </c>
      <c r="Z56" s="1">
        <v>45657</v>
      </c>
      <c r="AA56">
        <v>4900</v>
      </c>
      <c r="AB56" t="s">
        <v>4017</v>
      </c>
      <c r="AC56">
        <f>MIN(COUNTIF(B:B,Member_export_20241206_173759_f48b0b31c0417006138ce4576f294a066f7c[[#This Row],[Member ID]]),1)-1</f>
        <v>0</v>
      </c>
      <c r="AD5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6" s="1">
        <v>45657</v>
      </c>
      <c r="AG56" s="1">
        <f>Member_export_20241206_173759_f48b0b31c0417006138ce4576f294a066f7c[[#This Row],[Price]]/100</f>
        <v>49</v>
      </c>
      <c r="AH56" s="6">
        <f ca="1">DATEDIF(Member_export_20241206_173759_f48b0b31c0417006138ce4576f294a066f7c[[#This Row],[Birthday]],TODAY(),"Y")</f>
        <v>24</v>
      </c>
      <c r="AI56" s="6">
        <f>DATEDIF(Member_export_20241206_173759_f48b0b31c0417006138ce4576f294a066f7c[[#This Row],[Member since]],Member_export_20241206_173759_f48b0b31c0417006138ce4576f294a066f7c[[#This Row],[Contrac end date C]],"M")</f>
        <v>3</v>
      </c>
      <c r="AJ56" t="str">
        <f>TEXT(Member_export_20241206_173759_f48b0b31c0417006138ce4576f294a066f7c[[#This Row],[Member since]],"DDDD")</f>
        <v>lunes</v>
      </c>
      <c r="AK56">
        <f>MONTH(Member_export_20241206_173759_f48b0b31c0417006138ce4576f294a066f7c[[#This Row],[Member since]])</f>
        <v>9</v>
      </c>
      <c r="AL56">
        <f>YEAR(Member_export_20241206_173759_f48b0b31c0417006138ce4576f294a066f7c[[#This Row],[Member since]])</f>
        <v>2024</v>
      </c>
    </row>
    <row r="57" spans="1:38" x14ac:dyDescent="0.55000000000000004">
      <c r="A57">
        <v>79788</v>
      </c>
      <c r="B57">
        <v>45989279</v>
      </c>
      <c r="C57" t="s">
        <v>3739</v>
      </c>
      <c r="D57" t="s">
        <v>9</v>
      </c>
      <c r="E57" t="s">
        <v>9</v>
      </c>
      <c r="F57" t="s">
        <v>2290</v>
      </c>
      <c r="G57" t="s">
        <v>2291</v>
      </c>
      <c r="H57" t="s">
        <v>4025</v>
      </c>
      <c r="I57" s="1">
        <v>37544</v>
      </c>
      <c r="J57" t="s">
        <v>4189</v>
      </c>
      <c r="K57" t="s">
        <v>4190</v>
      </c>
      <c r="L57">
        <v>28914</v>
      </c>
      <c r="M57" t="s">
        <v>4016</v>
      </c>
      <c r="N57" t="s">
        <v>9</v>
      </c>
      <c r="O57">
        <v>627472072</v>
      </c>
      <c r="P57" t="s">
        <v>2292</v>
      </c>
      <c r="Q57" t="s">
        <v>113</v>
      </c>
      <c r="R57" t="s">
        <v>4191</v>
      </c>
      <c r="S57" t="s">
        <v>4017</v>
      </c>
      <c r="T57" s="1">
        <v>44306</v>
      </c>
      <c r="U57" t="s">
        <v>9</v>
      </c>
      <c r="V57" t="s">
        <v>4023</v>
      </c>
      <c r="W57" t="s">
        <v>4024</v>
      </c>
      <c r="X57" t="s">
        <v>30</v>
      </c>
      <c r="Y57" s="1">
        <v>45566</v>
      </c>
      <c r="Z57" s="1">
        <v>45657</v>
      </c>
      <c r="AA57">
        <v>4900</v>
      </c>
      <c r="AB57" t="s">
        <v>4017</v>
      </c>
      <c r="AC57">
        <f>MIN(COUNTIF(B:B,Member_export_20241206_173759_f48b0b31c0417006138ce4576f294a066f7c[[#This Row],[Member ID]]),1)-1</f>
        <v>0</v>
      </c>
      <c r="AD5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7" s="1">
        <v>45657</v>
      </c>
      <c r="AG57" s="1">
        <f>Member_export_20241206_173759_f48b0b31c0417006138ce4576f294a066f7c[[#This Row],[Price]]/100</f>
        <v>49</v>
      </c>
      <c r="AH57" s="6">
        <f ca="1">DATEDIF(Member_export_20241206_173759_f48b0b31c0417006138ce4576f294a066f7c[[#This Row],[Birthday]],TODAY(),"Y")</f>
        <v>22</v>
      </c>
      <c r="AI57" s="6">
        <f>DATEDIF(Member_export_20241206_173759_f48b0b31c0417006138ce4576f294a066f7c[[#This Row],[Member since]],Member_export_20241206_173759_f48b0b31c0417006138ce4576f294a066f7c[[#This Row],[Contrac end date C]],"M")</f>
        <v>44</v>
      </c>
      <c r="AJ57" t="str">
        <f>TEXT(Member_export_20241206_173759_f48b0b31c0417006138ce4576f294a066f7c[[#This Row],[Member since]],"DDDD")</f>
        <v>martes</v>
      </c>
      <c r="AK57">
        <f>MONTH(Member_export_20241206_173759_f48b0b31c0417006138ce4576f294a066f7c[[#This Row],[Member since]])</f>
        <v>4</v>
      </c>
      <c r="AL57">
        <f>YEAR(Member_export_20241206_173759_f48b0b31c0417006138ce4576f294a066f7c[[#This Row],[Member since]])</f>
        <v>2021</v>
      </c>
    </row>
    <row r="58" spans="1:38" x14ac:dyDescent="0.55000000000000004">
      <c r="A58">
        <v>79788</v>
      </c>
      <c r="B58">
        <v>49445511</v>
      </c>
      <c r="C58" t="s">
        <v>3987</v>
      </c>
      <c r="D58" t="s">
        <v>9</v>
      </c>
      <c r="E58" t="s">
        <v>9</v>
      </c>
      <c r="F58" t="s">
        <v>349</v>
      </c>
      <c r="G58" t="s">
        <v>2802</v>
      </c>
      <c r="H58" t="s">
        <v>4025</v>
      </c>
      <c r="I58" s="1">
        <v>28209</v>
      </c>
      <c r="J58" t="s">
        <v>4192</v>
      </c>
      <c r="K58" t="s">
        <v>4193</v>
      </c>
      <c r="L58">
        <v>28914</v>
      </c>
      <c r="M58" t="s">
        <v>4016</v>
      </c>
      <c r="N58" t="s">
        <v>9</v>
      </c>
      <c r="O58">
        <v>659565835</v>
      </c>
      <c r="P58" t="s">
        <v>2803</v>
      </c>
      <c r="Q58" t="s">
        <v>22</v>
      </c>
      <c r="R58" t="s">
        <v>9</v>
      </c>
      <c r="S58" t="s">
        <v>4017</v>
      </c>
      <c r="T58" s="1">
        <v>45611</v>
      </c>
      <c r="U58" t="s">
        <v>9</v>
      </c>
      <c r="V58" t="s">
        <v>4023</v>
      </c>
      <c r="W58" t="s">
        <v>4024</v>
      </c>
      <c r="X58" t="s">
        <v>12</v>
      </c>
      <c r="Y58" s="1">
        <v>45627</v>
      </c>
      <c r="Z58" s="1">
        <v>45657</v>
      </c>
      <c r="AA58">
        <v>5200</v>
      </c>
      <c r="AB58" t="s">
        <v>4017</v>
      </c>
      <c r="AC58">
        <f>MIN(COUNTIF(B:B,Member_export_20241206_173759_f48b0b31c0417006138ce4576f294a066f7c[[#This Row],[Member ID]]),1)-1</f>
        <v>0</v>
      </c>
      <c r="AD5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8" s="1">
        <v>45657</v>
      </c>
      <c r="AG58" s="1">
        <f>Member_export_20241206_173759_f48b0b31c0417006138ce4576f294a066f7c[[#This Row],[Price]]/100</f>
        <v>52</v>
      </c>
      <c r="AH58" s="6">
        <f ca="1">DATEDIF(Member_export_20241206_173759_f48b0b31c0417006138ce4576f294a066f7c[[#This Row],[Birthday]],TODAY(),"Y")</f>
        <v>47</v>
      </c>
      <c r="AI58" s="6">
        <f>DATEDIF(Member_export_20241206_173759_f48b0b31c0417006138ce4576f294a066f7c[[#This Row],[Member since]],Member_export_20241206_173759_f48b0b31c0417006138ce4576f294a066f7c[[#This Row],[Contrac end date C]],"M")</f>
        <v>1</v>
      </c>
      <c r="AJ58" t="str">
        <f>TEXT(Member_export_20241206_173759_f48b0b31c0417006138ce4576f294a066f7c[[#This Row],[Member since]],"DDDD")</f>
        <v>viernes</v>
      </c>
      <c r="AK58">
        <f>MONTH(Member_export_20241206_173759_f48b0b31c0417006138ce4576f294a066f7c[[#This Row],[Member since]])</f>
        <v>11</v>
      </c>
      <c r="AL58">
        <f>YEAR(Member_export_20241206_173759_f48b0b31c0417006138ce4576f294a066f7c[[#This Row],[Member since]])</f>
        <v>2024</v>
      </c>
    </row>
    <row r="59" spans="1:38" x14ac:dyDescent="0.55000000000000004">
      <c r="A59">
        <v>79788</v>
      </c>
      <c r="B59">
        <v>45988859</v>
      </c>
      <c r="C59" t="s">
        <v>3185</v>
      </c>
      <c r="D59" t="s">
        <v>9</v>
      </c>
      <c r="E59" t="s">
        <v>9</v>
      </c>
      <c r="F59" t="s">
        <v>349</v>
      </c>
      <c r="G59" t="s">
        <v>1021</v>
      </c>
      <c r="H59" t="s">
        <v>4025</v>
      </c>
      <c r="I59" s="1">
        <v>37117</v>
      </c>
      <c r="J59" t="s">
        <v>4194</v>
      </c>
      <c r="K59" t="s">
        <v>4195</v>
      </c>
      <c r="L59">
        <v>28918</v>
      </c>
      <c r="M59" t="s">
        <v>4016</v>
      </c>
      <c r="N59" t="s">
        <v>9</v>
      </c>
      <c r="O59">
        <v>636215699</v>
      </c>
      <c r="P59" t="s">
        <v>1023</v>
      </c>
      <c r="Q59" t="s">
        <v>22</v>
      </c>
      <c r="R59" t="s">
        <v>1022</v>
      </c>
      <c r="S59" t="s">
        <v>4017</v>
      </c>
      <c r="T59" s="1">
        <v>44986</v>
      </c>
      <c r="U59" t="s">
        <v>9</v>
      </c>
      <c r="V59" t="s">
        <v>4023</v>
      </c>
      <c r="W59" t="s">
        <v>4024</v>
      </c>
      <c r="X59" t="s">
        <v>12</v>
      </c>
      <c r="Y59" s="1">
        <v>44958</v>
      </c>
      <c r="Z59" s="1">
        <v>45657</v>
      </c>
      <c r="AA59">
        <v>5200</v>
      </c>
      <c r="AB59" t="s">
        <v>4017</v>
      </c>
      <c r="AC59">
        <f>MIN(COUNTIF(B:B,Member_export_20241206_173759_f48b0b31c0417006138ce4576f294a066f7c[[#This Row],[Member ID]]),1)-1</f>
        <v>0</v>
      </c>
      <c r="AD5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9" s="1">
        <v>45657</v>
      </c>
      <c r="AG59" s="1">
        <f>Member_export_20241206_173759_f48b0b31c0417006138ce4576f294a066f7c[[#This Row],[Price]]/100</f>
        <v>52</v>
      </c>
      <c r="AH59" s="6">
        <f ca="1">DATEDIF(Member_export_20241206_173759_f48b0b31c0417006138ce4576f294a066f7c[[#This Row],[Birthday]],TODAY(),"Y")</f>
        <v>23</v>
      </c>
      <c r="AI59" s="6">
        <f>DATEDIF(Member_export_20241206_173759_f48b0b31c0417006138ce4576f294a066f7c[[#This Row],[Member since]],Member_export_20241206_173759_f48b0b31c0417006138ce4576f294a066f7c[[#This Row],[Contrac end date C]],"M")</f>
        <v>21</v>
      </c>
      <c r="AJ59" t="str">
        <f>TEXT(Member_export_20241206_173759_f48b0b31c0417006138ce4576f294a066f7c[[#This Row],[Member since]],"DDDD")</f>
        <v>miércoles</v>
      </c>
      <c r="AK59">
        <f>MONTH(Member_export_20241206_173759_f48b0b31c0417006138ce4576f294a066f7c[[#This Row],[Member since]])</f>
        <v>3</v>
      </c>
      <c r="AL59">
        <f>YEAR(Member_export_20241206_173759_f48b0b31c0417006138ce4576f294a066f7c[[#This Row],[Member since]])</f>
        <v>2023</v>
      </c>
    </row>
    <row r="60" spans="1:38" x14ac:dyDescent="0.55000000000000004">
      <c r="A60">
        <v>79788</v>
      </c>
      <c r="B60">
        <v>45989105</v>
      </c>
      <c r="C60" t="s">
        <v>2940</v>
      </c>
      <c r="D60" t="s">
        <v>9</v>
      </c>
      <c r="E60" t="s">
        <v>9</v>
      </c>
      <c r="F60" t="s">
        <v>349</v>
      </c>
      <c r="G60" t="s">
        <v>350</v>
      </c>
      <c r="H60" t="s">
        <v>4025</v>
      </c>
      <c r="I60" s="1">
        <v>29009</v>
      </c>
      <c r="J60" t="s">
        <v>4196</v>
      </c>
      <c r="K60" t="s">
        <v>4197</v>
      </c>
      <c r="L60">
        <v>28914</v>
      </c>
      <c r="M60" t="s">
        <v>4016</v>
      </c>
      <c r="N60" t="s">
        <v>9</v>
      </c>
      <c r="O60">
        <v>696971769</v>
      </c>
      <c r="P60" t="s">
        <v>351</v>
      </c>
      <c r="Q60" t="s">
        <v>189</v>
      </c>
      <c r="R60" t="s">
        <v>4198</v>
      </c>
      <c r="S60" t="s">
        <v>4017</v>
      </c>
      <c r="T60" s="1">
        <v>43738</v>
      </c>
      <c r="U60" t="s">
        <v>9</v>
      </c>
      <c r="V60" t="s">
        <v>4040</v>
      </c>
      <c r="W60" t="s">
        <v>4024</v>
      </c>
      <c r="X60" t="s">
        <v>12</v>
      </c>
      <c r="Y60" s="1">
        <v>43739</v>
      </c>
      <c r="Z60" s="1">
        <v>45657</v>
      </c>
      <c r="AA60">
        <v>5200</v>
      </c>
      <c r="AB60" t="s">
        <v>4017</v>
      </c>
      <c r="AC60">
        <f>MIN(COUNTIF(B:B,Member_export_20241206_173759_f48b0b31c0417006138ce4576f294a066f7c[[#This Row],[Member ID]]),1)-1</f>
        <v>0</v>
      </c>
      <c r="AD60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6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0" s="1">
        <v>45657</v>
      </c>
      <c r="AG60" s="1">
        <f>Member_export_20241206_173759_f48b0b31c0417006138ce4576f294a066f7c[[#This Row],[Price]]/100</f>
        <v>52</v>
      </c>
      <c r="AH60" s="6">
        <f ca="1">DATEDIF(Member_export_20241206_173759_f48b0b31c0417006138ce4576f294a066f7c[[#This Row],[Birthday]],TODAY(),"Y")</f>
        <v>45</v>
      </c>
      <c r="AI60" s="6">
        <f>DATEDIF(Member_export_20241206_173759_f48b0b31c0417006138ce4576f294a066f7c[[#This Row],[Member since]],Member_export_20241206_173759_f48b0b31c0417006138ce4576f294a066f7c[[#This Row],[Contrac end date C]],"M")</f>
        <v>63</v>
      </c>
      <c r="AJ60" t="str">
        <f>TEXT(Member_export_20241206_173759_f48b0b31c0417006138ce4576f294a066f7c[[#This Row],[Member since]],"DDDD")</f>
        <v>lunes</v>
      </c>
      <c r="AK60">
        <f>MONTH(Member_export_20241206_173759_f48b0b31c0417006138ce4576f294a066f7c[[#This Row],[Member since]])</f>
        <v>9</v>
      </c>
      <c r="AL60">
        <f>YEAR(Member_export_20241206_173759_f48b0b31c0417006138ce4576f294a066f7c[[#This Row],[Member since]])</f>
        <v>2019</v>
      </c>
    </row>
    <row r="61" spans="1:38" x14ac:dyDescent="0.55000000000000004">
      <c r="A61">
        <v>79788</v>
      </c>
      <c r="B61">
        <v>45987339</v>
      </c>
      <c r="C61" t="s">
        <v>3554</v>
      </c>
      <c r="D61" t="s">
        <v>9</v>
      </c>
      <c r="E61" t="s">
        <v>9</v>
      </c>
      <c r="F61" t="s">
        <v>349</v>
      </c>
      <c r="G61" t="s">
        <v>1874</v>
      </c>
      <c r="H61" t="s">
        <v>4025</v>
      </c>
      <c r="I61" s="1">
        <v>35221</v>
      </c>
      <c r="J61" t="s">
        <v>4199</v>
      </c>
      <c r="K61" t="s">
        <v>4200</v>
      </c>
      <c r="L61">
        <v>28320</v>
      </c>
      <c r="M61" t="s">
        <v>4201</v>
      </c>
      <c r="N61" t="s">
        <v>9</v>
      </c>
      <c r="O61">
        <v>660635260</v>
      </c>
      <c r="P61" t="s">
        <v>1875</v>
      </c>
      <c r="Q61" t="s">
        <v>189</v>
      </c>
      <c r="R61" t="s">
        <v>4202</v>
      </c>
      <c r="S61" t="s">
        <v>4017</v>
      </c>
      <c r="T61" s="1">
        <v>44995</v>
      </c>
      <c r="U61" t="s">
        <v>9</v>
      </c>
      <c r="V61" t="s">
        <v>4023</v>
      </c>
      <c r="W61" t="s">
        <v>4024</v>
      </c>
      <c r="X61" t="s">
        <v>30</v>
      </c>
      <c r="Y61" s="1">
        <v>45017</v>
      </c>
      <c r="Z61" s="1">
        <v>45657</v>
      </c>
      <c r="AA61">
        <v>4900</v>
      </c>
      <c r="AB61" t="s">
        <v>4017</v>
      </c>
      <c r="AC61">
        <f>MIN(COUNTIF(B:B,Member_export_20241206_173759_f48b0b31c0417006138ce4576f294a066f7c[[#This Row],[Member ID]]),1)-1</f>
        <v>0</v>
      </c>
      <c r="AD6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1" s="1">
        <v>45657</v>
      </c>
      <c r="AG61" s="1">
        <f>Member_export_20241206_173759_f48b0b31c0417006138ce4576f294a066f7c[[#This Row],[Price]]/100</f>
        <v>49</v>
      </c>
      <c r="AH61" s="6">
        <f ca="1">DATEDIF(Member_export_20241206_173759_f48b0b31c0417006138ce4576f294a066f7c[[#This Row],[Birthday]],TODAY(),"Y")</f>
        <v>28</v>
      </c>
      <c r="AI61" s="6">
        <f>DATEDIF(Member_export_20241206_173759_f48b0b31c0417006138ce4576f294a066f7c[[#This Row],[Member since]],Member_export_20241206_173759_f48b0b31c0417006138ce4576f294a066f7c[[#This Row],[Contrac end date C]],"M")</f>
        <v>21</v>
      </c>
      <c r="AJ61" t="str">
        <f>TEXT(Member_export_20241206_173759_f48b0b31c0417006138ce4576f294a066f7c[[#This Row],[Member since]],"DDDD")</f>
        <v>viernes</v>
      </c>
      <c r="AK61">
        <f>MONTH(Member_export_20241206_173759_f48b0b31c0417006138ce4576f294a066f7c[[#This Row],[Member since]])</f>
        <v>3</v>
      </c>
      <c r="AL61">
        <f>YEAR(Member_export_20241206_173759_f48b0b31c0417006138ce4576f294a066f7c[[#This Row],[Member since]])</f>
        <v>2023</v>
      </c>
    </row>
    <row r="62" spans="1:38" x14ac:dyDescent="0.55000000000000004">
      <c r="A62">
        <v>79788</v>
      </c>
      <c r="B62">
        <v>48367382</v>
      </c>
      <c r="C62" t="s">
        <v>3619</v>
      </c>
      <c r="D62" t="s">
        <v>9</v>
      </c>
      <c r="E62" t="s">
        <v>9</v>
      </c>
      <c r="F62" t="s">
        <v>349</v>
      </c>
      <c r="G62" t="s">
        <v>2016</v>
      </c>
      <c r="H62" t="s">
        <v>4025</v>
      </c>
      <c r="I62" s="1">
        <v>27590</v>
      </c>
      <c r="J62" t="s">
        <v>4203</v>
      </c>
      <c r="K62" t="s">
        <v>4204</v>
      </c>
      <c r="L62">
        <v>28914</v>
      </c>
      <c r="M62" t="s">
        <v>4016</v>
      </c>
      <c r="N62" t="s">
        <v>9</v>
      </c>
      <c r="O62">
        <v>620319182</v>
      </c>
      <c r="P62" t="s">
        <v>2017</v>
      </c>
      <c r="Q62" t="s">
        <v>396</v>
      </c>
      <c r="R62" t="s">
        <v>9</v>
      </c>
      <c r="S62" t="s">
        <v>4017</v>
      </c>
      <c r="T62" s="1">
        <v>45562</v>
      </c>
      <c r="U62" t="s">
        <v>9</v>
      </c>
      <c r="V62" t="s">
        <v>4023</v>
      </c>
      <c r="W62" t="s">
        <v>4024</v>
      </c>
      <c r="X62" t="s">
        <v>30</v>
      </c>
      <c r="Y62" s="1">
        <v>45566</v>
      </c>
      <c r="Z62" s="1">
        <v>45657</v>
      </c>
      <c r="AA62">
        <v>4900</v>
      </c>
      <c r="AB62" t="s">
        <v>4017</v>
      </c>
      <c r="AC62">
        <f>MIN(COUNTIF(B:B,Member_export_20241206_173759_f48b0b31c0417006138ce4576f294a066f7c[[#This Row],[Member ID]]),1)-1</f>
        <v>0</v>
      </c>
      <c r="AD6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2" s="1">
        <v>45657</v>
      </c>
      <c r="AG62" s="1">
        <f>Member_export_20241206_173759_f48b0b31c0417006138ce4576f294a066f7c[[#This Row],[Price]]/100</f>
        <v>49</v>
      </c>
      <c r="AH62" s="6">
        <f ca="1">DATEDIF(Member_export_20241206_173759_f48b0b31c0417006138ce4576f294a066f7c[[#This Row],[Birthday]],TODAY(),"Y")</f>
        <v>49</v>
      </c>
      <c r="AI62" s="6">
        <f>DATEDIF(Member_export_20241206_173759_f48b0b31c0417006138ce4576f294a066f7c[[#This Row],[Member since]],Member_export_20241206_173759_f48b0b31c0417006138ce4576f294a066f7c[[#This Row],[Contrac end date C]],"M")</f>
        <v>3</v>
      </c>
      <c r="AJ62" t="str">
        <f>TEXT(Member_export_20241206_173759_f48b0b31c0417006138ce4576f294a066f7c[[#This Row],[Member since]],"DDDD")</f>
        <v>viernes</v>
      </c>
      <c r="AK62">
        <f>MONTH(Member_export_20241206_173759_f48b0b31c0417006138ce4576f294a066f7c[[#This Row],[Member since]])</f>
        <v>9</v>
      </c>
      <c r="AL62">
        <f>YEAR(Member_export_20241206_173759_f48b0b31c0417006138ce4576f294a066f7c[[#This Row],[Member since]])</f>
        <v>2024</v>
      </c>
    </row>
    <row r="63" spans="1:38" x14ac:dyDescent="0.55000000000000004">
      <c r="A63">
        <v>79788</v>
      </c>
      <c r="B63">
        <v>45988939</v>
      </c>
      <c r="C63" t="s">
        <v>2841</v>
      </c>
      <c r="D63" t="s">
        <v>9</v>
      </c>
      <c r="E63" t="s">
        <v>9</v>
      </c>
      <c r="F63" t="s">
        <v>34</v>
      </c>
      <c r="G63" t="s">
        <v>35</v>
      </c>
      <c r="H63" t="s">
        <v>4025</v>
      </c>
      <c r="I63" s="1">
        <v>35320</v>
      </c>
      <c r="J63" t="s">
        <v>4207</v>
      </c>
      <c r="K63" t="s">
        <v>4208</v>
      </c>
      <c r="L63">
        <v>28914</v>
      </c>
      <c r="M63" t="s">
        <v>4030</v>
      </c>
      <c r="N63" t="s">
        <v>9</v>
      </c>
      <c r="O63">
        <v>654217601</v>
      </c>
      <c r="P63" t="s">
        <v>37</v>
      </c>
      <c r="Q63" t="s">
        <v>18</v>
      </c>
      <c r="R63" t="s">
        <v>36</v>
      </c>
      <c r="S63" t="s">
        <v>4017</v>
      </c>
      <c r="T63" s="1">
        <v>44389</v>
      </c>
      <c r="U63" t="s">
        <v>9</v>
      </c>
      <c r="V63" t="s">
        <v>4144</v>
      </c>
      <c r="W63" t="s">
        <v>4024</v>
      </c>
      <c r="X63" t="s">
        <v>12</v>
      </c>
      <c r="Y63" s="1">
        <v>44409</v>
      </c>
      <c r="Z63" s="1">
        <v>45657</v>
      </c>
      <c r="AA63">
        <v>5200</v>
      </c>
      <c r="AB63" t="s">
        <v>4017</v>
      </c>
      <c r="AC63">
        <f>MIN(COUNTIF(B:B,Member_export_20241206_173759_f48b0b31c0417006138ce4576f294a066f7c[[#This Row],[Member ID]]),1)-1</f>
        <v>0</v>
      </c>
      <c r="AD63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6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3" s="1">
        <v>45657</v>
      </c>
      <c r="AG63" s="1">
        <f>Member_export_20241206_173759_f48b0b31c0417006138ce4576f294a066f7c[[#This Row],[Price]]/100</f>
        <v>52</v>
      </c>
      <c r="AH63" s="6">
        <f ca="1">DATEDIF(Member_export_20241206_173759_f48b0b31c0417006138ce4576f294a066f7c[[#This Row],[Birthday]],TODAY(),"Y")</f>
        <v>28</v>
      </c>
      <c r="AI63" s="6">
        <f>DATEDIF(Member_export_20241206_173759_f48b0b31c0417006138ce4576f294a066f7c[[#This Row],[Member since]],Member_export_20241206_173759_f48b0b31c0417006138ce4576f294a066f7c[[#This Row],[Contrac end date C]],"M")</f>
        <v>41</v>
      </c>
      <c r="AJ63" t="str">
        <f>TEXT(Member_export_20241206_173759_f48b0b31c0417006138ce4576f294a066f7c[[#This Row],[Member since]],"DDDD")</f>
        <v>lunes</v>
      </c>
      <c r="AK63">
        <f>MONTH(Member_export_20241206_173759_f48b0b31c0417006138ce4576f294a066f7c[[#This Row],[Member since]])</f>
        <v>7</v>
      </c>
      <c r="AL63">
        <f>YEAR(Member_export_20241206_173759_f48b0b31c0417006138ce4576f294a066f7c[[#This Row],[Member since]])</f>
        <v>2021</v>
      </c>
    </row>
    <row r="64" spans="1:38" x14ac:dyDescent="0.55000000000000004">
      <c r="A64">
        <v>79788</v>
      </c>
      <c r="B64">
        <v>45987977</v>
      </c>
      <c r="C64" t="s">
        <v>3019</v>
      </c>
      <c r="D64" t="s">
        <v>9</v>
      </c>
      <c r="E64" t="s">
        <v>9</v>
      </c>
      <c r="F64" t="s">
        <v>584</v>
      </c>
      <c r="G64" t="s">
        <v>585</v>
      </c>
      <c r="H64" t="s">
        <v>4022</v>
      </c>
      <c r="I64" s="1">
        <v>37428</v>
      </c>
      <c r="J64" t="s">
        <v>4209</v>
      </c>
      <c r="K64" t="s">
        <v>4210</v>
      </c>
      <c r="L64">
        <v>28914</v>
      </c>
      <c r="M64" t="s">
        <v>4016</v>
      </c>
      <c r="N64" t="s">
        <v>9</v>
      </c>
      <c r="O64">
        <v>634255042</v>
      </c>
      <c r="P64" t="s">
        <v>586</v>
      </c>
      <c r="Q64" t="s">
        <v>45</v>
      </c>
      <c r="R64" t="s">
        <v>4211</v>
      </c>
      <c r="S64" t="s">
        <v>4017</v>
      </c>
      <c r="T64" s="1">
        <v>43390</v>
      </c>
      <c r="U64" t="s">
        <v>9</v>
      </c>
      <c r="V64" t="s">
        <v>4040</v>
      </c>
      <c r="W64" t="s">
        <v>4029</v>
      </c>
      <c r="X64" t="s">
        <v>12</v>
      </c>
      <c r="Y64" s="1">
        <v>45444</v>
      </c>
      <c r="Z64" s="1">
        <v>45657</v>
      </c>
      <c r="AA64">
        <v>5200</v>
      </c>
      <c r="AB64" t="s">
        <v>4017</v>
      </c>
      <c r="AC64">
        <f>MIN(COUNTIF(B:B,Member_export_20241206_173759_f48b0b31c0417006138ce4576f294a066f7c[[#This Row],[Member ID]]),1)-1</f>
        <v>0</v>
      </c>
      <c r="AD64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6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4" s="1">
        <v>45657</v>
      </c>
      <c r="AG64" s="1">
        <f>Member_export_20241206_173759_f48b0b31c0417006138ce4576f294a066f7c[[#This Row],[Price]]/100</f>
        <v>52</v>
      </c>
      <c r="AH64" s="6">
        <f ca="1">DATEDIF(Member_export_20241206_173759_f48b0b31c0417006138ce4576f294a066f7c[[#This Row],[Birthday]],TODAY(),"Y")</f>
        <v>22</v>
      </c>
      <c r="AI64" s="6">
        <f>DATEDIF(Member_export_20241206_173759_f48b0b31c0417006138ce4576f294a066f7c[[#This Row],[Member since]],Member_export_20241206_173759_f48b0b31c0417006138ce4576f294a066f7c[[#This Row],[Contrac end date C]],"M")</f>
        <v>74</v>
      </c>
      <c r="AJ64" t="str">
        <f>TEXT(Member_export_20241206_173759_f48b0b31c0417006138ce4576f294a066f7c[[#This Row],[Member since]],"DDDD")</f>
        <v>miércoles</v>
      </c>
      <c r="AK64">
        <f>MONTH(Member_export_20241206_173759_f48b0b31c0417006138ce4576f294a066f7c[[#This Row],[Member since]])</f>
        <v>10</v>
      </c>
      <c r="AL64">
        <f>YEAR(Member_export_20241206_173759_f48b0b31c0417006138ce4576f294a066f7c[[#This Row],[Member since]])</f>
        <v>2018</v>
      </c>
    </row>
    <row r="65" spans="1:38" x14ac:dyDescent="0.55000000000000004">
      <c r="A65">
        <v>79788</v>
      </c>
      <c r="B65">
        <v>45988098</v>
      </c>
      <c r="C65" t="s">
        <v>3553</v>
      </c>
      <c r="D65" t="s">
        <v>9</v>
      </c>
      <c r="E65" t="s">
        <v>9</v>
      </c>
      <c r="F65" t="s">
        <v>1871</v>
      </c>
      <c r="G65" t="s">
        <v>1872</v>
      </c>
      <c r="H65" t="s">
        <v>4022</v>
      </c>
      <c r="I65" s="1">
        <v>29034</v>
      </c>
      <c r="J65" t="s">
        <v>4212</v>
      </c>
      <c r="K65" t="s">
        <v>4213</v>
      </c>
      <c r="L65">
        <v>28914</v>
      </c>
      <c r="M65" t="s">
        <v>4016</v>
      </c>
      <c r="N65" t="s">
        <v>9</v>
      </c>
      <c r="O65">
        <v>677814837</v>
      </c>
      <c r="P65" t="s">
        <v>1873</v>
      </c>
      <c r="Q65" t="s">
        <v>9</v>
      </c>
      <c r="R65" t="s">
        <v>4214</v>
      </c>
      <c r="S65" t="s">
        <v>4017</v>
      </c>
      <c r="T65" s="1">
        <v>44076</v>
      </c>
      <c r="U65" t="s">
        <v>9</v>
      </c>
      <c r="V65" t="s">
        <v>4023</v>
      </c>
      <c r="W65" t="s">
        <v>4029</v>
      </c>
      <c r="X65" t="s">
        <v>30</v>
      </c>
      <c r="Y65" s="1">
        <v>45444</v>
      </c>
      <c r="Z65" s="1">
        <v>45657</v>
      </c>
      <c r="AA65">
        <v>4900</v>
      </c>
      <c r="AB65" t="s">
        <v>4017</v>
      </c>
      <c r="AC65">
        <f>MIN(COUNTIF(B:B,Member_export_20241206_173759_f48b0b31c0417006138ce4576f294a066f7c[[#This Row],[Member ID]]),1)-1</f>
        <v>0</v>
      </c>
      <c r="AD6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5" s="1">
        <v>45657</v>
      </c>
      <c r="AG65" s="1">
        <f>Member_export_20241206_173759_f48b0b31c0417006138ce4576f294a066f7c[[#This Row],[Price]]/100</f>
        <v>49</v>
      </c>
      <c r="AH65" s="6">
        <f ca="1">DATEDIF(Member_export_20241206_173759_f48b0b31c0417006138ce4576f294a066f7c[[#This Row],[Birthday]],TODAY(),"Y")</f>
        <v>45</v>
      </c>
      <c r="AI65" s="6">
        <f>DATEDIF(Member_export_20241206_173759_f48b0b31c0417006138ce4576f294a066f7c[[#This Row],[Member since]],Member_export_20241206_173759_f48b0b31c0417006138ce4576f294a066f7c[[#This Row],[Contrac end date C]],"M")</f>
        <v>51</v>
      </c>
      <c r="AJ65" t="str">
        <f>TEXT(Member_export_20241206_173759_f48b0b31c0417006138ce4576f294a066f7c[[#This Row],[Member since]],"DDDD")</f>
        <v>miércoles</v>
      </c>
      <c r="AK65">
        <f>MONTH(Member_export_20241206_173759_f48b0b31c0417006138ce4576f294a066f7c[[#This Row],[Member since]])</f>
        <v>9</v>
      </c>
      <c r="AL65">
        <f>YEAR(Member_export_20241206_173759_f48b0b31c0417006138ce4576f294a066f7c[[#This Row],[Member since]])</f>
        <v>2020</v>
      </c>
    </row>
    <row r="66" spans="1:38" x14ac:dyDescent="0.55000000000000004">
      <c r="A66">
        <v>79788</v>
      </c>
      <c r="B66">
        <v>45987990</v>
      </c>
      <c r="C66" t="s">
        <v>3267</v>
      </c>
      <c r="D66" t="s">
        <v>9</v>
      </c>
      <c r="E66" t="s">
        <v>9</v>
      </c>
      <c r="F66" t="s">
        <v>46</v>
      </c>
      <c r="G66" t="s">
        <v>1224</v>
      </c>
      <c r="H66" t="s">
        <v>4015</v>
      </c>
      <c r="I66" s="1">
        <v>33637</v>
      </c>
      <c r="J66" t="s">
        <v>4215</v>
      </c>
      <c r="K66" t="s">
        <v>4216</v>
      </c>
      <c r="L66">
        <v>28914</v>
      </c>
      <c r="M66" t="s">
        <v>4016</v>
      </c>
      <c r="N66" t="s">
        <v>9</v>
      </c>
      <c r="O66">
        <v>637719337</v>
      </c>
      <c r="P66" t="s">
        <v>1225</v>
      </c>
      <c r="Q66" t="s">
        <v>361</v>
      </c>
      <c r="R66" t="s">
        <v>4217</v>
      </c>
      <c r="S66" t="s">
        <v>4017</v>
      </c>
      <c r="T66" s="1">
        <v>45139</v>
      </c>
      <c r="U66" t="s">
        <v>9</v>
      </c>
      <c r="V66" t="s">
        <v>9</v>
      </c>
      <c r="W66" t="s">
        <v>9</v>
      </c>
      <c r="X66" t="s">
        <v>12</v>
      </c>
      <c r="Y66" s="1">
        <v>45139</v>
      </c>
      <c r="Z66" s="1">
        <v>45657</v>
      </c>
      <c r="AA66">
        <v>5200</v>
      </c>
      <c r="AB66" t="s">
        <v>4017</v>
      </c>
      <c r="AC66">
        <f>MIN(COUNTIF(B:B,Member_export_20241206_173759_f48b0b31c0417006138ce4576f294a066f7c[[#This Row],[Member ID]]),1)-1</f>
        <v>0</v>
      </c>
      <c r="AD66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66" t="str">
        <f>IF(Member_export_20241206_173759_f48b0b31c0417006138ce4576f294a066f7c[[#This Row],[Source]]="","DESCONOCIDA",Member_export_20241206_173759_f48b0b31c0417006138ce4576f294a066f7c[[#This Row],[Source]])</f>
        <v>DESCONOCIDA</v>
      </c>
      <c r="AF66" s="1">
        <v>45657</v>
      </c>
      <c r="AG66" s="1">
        <f>Member_export_20241206_173759_f48b0b31c0417006138ce4576f294a066f7c[[#This Row],[Price]]/100</f>
        <v>52</v>
      </c>
      <c r="AH66" s="6">
        <f ca="1">DATEDIF(Member_export_20241206_173759_f48b0b31c0417006138ce4576f294a066f7c[[#This Row],[Birthday]],TODAY(),"Y")</f>
        <v>32</v>
      </c>
      <c r="AI66" s="6">
        <f>DATEDIF(Member_export_20241206_173759_f48b0b31c0417006138ce4576f294a066f7c[[#This Row],[Member since]],Member_export_20241206_173759_f48b0b31c0417006138ce4576f294a066f7c[[#This Row],[Contrac end date C]],"M")</f>
        <v>16</v>
      </c>
      <c r="AJ66" t="str">
        <f>TEXT(Member_export_20241206_173759_f48b0b31c0417006138ce4576f294a066f7c[[#This Row],[Member since]],"DDDD")</f>
        <v>martes</v>
      </c>
      <c r="AK66">
        <f>MONTH(Member_export_20241206_173759_f48b0b31c0417006138ce4576f294a066f7c[[#This Row],[Member since]])</f>
        <v>8</v>
      </c>
      <c r="AL66">
        <f>YEAR(Member_export_20241206_173759_f48b0b31c0417006138ce4576f294a066f7c[[#This Row],[Member since]])</f>
        <v>2023</v>
      </c>
    </row>
    <row r="67" spans="1:38" x14ac:dyDescent="0.55000000000000004">
      <c r="A67">
        <v>79788</v>
      </c>
      <c r="B67">
        <v>45987083</v>
      </c>
      <c r="C67" t="s">
        <v>2860</v>
      </c>
      <c r="D67" t="s">
        <v>9</v>
      </c>
      <c r="E67" t="s">
        <v>9</v>
      </c>
      <c r="F67" t="s">
        <v>46</v>
      </c>
      <c r="G67" t="s">
        <v>108</v>
      </c>
      <c r="H67" t="s">
        <v>4025</v>
      </c>
      <c r="I67" s="1">
        <v>33977</v>
      </c>
      <c r="J67" t="s">
        <v>4218</v>
      </c>
      <c r="K67" t="s">
        <v>4219</v>
      </c>
      <c r="L67">
        <v>28320</v>
      </c>
      <c r="M67" t="s">
        <v>4201</v>
      </c>
      <c r="N67" t="s">
        <v>9</v>
      </c>
      <c r="O67">
        <v>648626017</v>
      </c>
      <c r="P67" t="s">
        <v>109</v>
      </c>
      <c r="Q67" t="s">
        <v>18</v>
      </c>
      <c r="R67" t="s">
        <v>4220</v>
      </c>
      <c r="S67" t="s">
        <v>4017</v>
      </c>
      <c r="T67" s="1">
        <v>45181</v>
      </c>
      <c r="U67" t="s">
        <v>9</v>
      </c>
      <c r="V67" t="s">
        <v>4023</v>
      </c>
      <c r="W67" t="s">
        <v>4024</v>
      </c>
      <c r="X67" t="s">
        <v>12</v>
      </c>
      <c r="Y67" s="1">
        <v>45200</v>
      </c>
      <c r="Z67" s="1">
        <v>45657</v>
      </c>
      <c r="AA67">
        <v>5200</v>
      </c>
      <c r="AB67" t="s">
        <v>4017</v>
      </c>
      <c r="AC67">
        <f>MIN(COUNTIF(B:B,Member_export_20241206_173759_f48b0b31c0417006138ce4576f294a066f7c[[#This Row],[Member ID]]),1)-1</f>
        <v>0</v>
      </c>
      <c r="AD6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7" s="1">
        <v>45657</v>
      </c>
      <c r="AG67" s="1">
        <f>Member_export_20241206_173759_f48b0b31c0417006138ce4576f294a066f7c[[#This Row],[Price]]/100</f>
        <v>52</v>
      </c>
      <c r="AH67" s="6">
        <f ca="1">DATEDIF(Member_export_20241206_173759_f48b0b31c0417006138ce4576f294a066f7c[[#This Row],[Birthday]],TODAY(),"Y")</f>
        <v>31</v>
      </c>
      <c r="AI67" s="6">
        <f>DATEDIF(Member_export_20241206_173759_f48b0b31c0417006138ce4576f294a066f7c[[#This Row],[Member since]],Member_export_20241206_173759_f48b0b31c0417006138ce4576f294a066f7c[[#This Row],[Contrac end date C]],"M")</f>
        <v>15</v>
      </c>
      <c r="AJ67" t="str">
        <f>TEXT(Member_export_20241206_173759_f48b0b31c0417006138ce4576f294a066f7c[[#This Row],[Member since]],"DDDD")</f>
        <v>martes</v>
      </c>
      <c r="AK67">
        <f>MONTH(Member_export_20241206_173759_f48b0b31c0417006138ce4576f294a066f7c[[#This Row],[Member since]])</f>
        <v>9</v>
      </c>
      <c r="AL67">
        <f>YEAR(Member_export_20241206_173759_f48b0b31c0417006138ce4576f294a066f7c[[#This Row],[Member since]])</f>
        <v>2023</v>
      </c>
    </row>
    <row r="68" spans="1:38" x14ac:dyDescent="0.55000000000000004">
      <c r="A68">
        <v>79788</v>
      </c>
      <c r="B68">
        <v>45987248</v>
      </c>
      <c r="C68" t="s">
        <v>2843</v>
      </c>
      <c r="D68" t="s">
        <v>9</v>
      </c>
      <c r="E68" t="s">
        <v>9</v>
      </c>
      <c r="F68" t="s">
        <v>46</v>
      </c>
      <c r="G68" t="s">
        <v>47</v>
      </c>
      <c r="H68" t="s">
        <v>4022</v>
      </c>
      <c r="I68" s="1">
        <v>39444</v>
      </c>
      <c r="J68" t="s">
        <v>4221</v>
      </c>
      <c r="K68" t="s">
        <v>4222</v>
      </c>
      <c r="L68">
        <v>28914</v>
      </c>
      <c r="M68" t="s">
        <v>4016</v>
      </c>
      <c r="N68" t="s">
        <v>9</v>
      </c>
      <c r="O68">
        <v>651716291</v>
      </c>
      <c r="P68" t="s">
        <v>33</v>
      </c>
      <c r="Q68" t="s">
        <v>18</v>
      </c>
      <c r="R68" t="s">
        <v>4223</v>
      </c>
      <c r="S68" t="s">
        <v>4017</v>
      </c>
      <c r="T68" s="1">
        <v>45293</v>
      </c>
      <c r="U68" t="s">
        <v>9</v>
      </c>
      <c r="V68" t="s">
        <v>4023</v>
      </c>
      <c r="W68" t="s">
        <v>4024</v>
      </c>
      <c r="X68" t="s">
        <v>48</v>
      </c>
      <c r="Y68" s="1">
        <v>45323</v>
      </c>
      <c r="Z68" s="1">
        <v>45657</v>
      </c>
      <c r="AA68">
        <v>3900</v>
      </c>
      <c r="AB68" t="s">
        <v>4017</v>
      </c>
      <c r="AC68">
        <f>MIN(COUNTIF(B:B,Member_export_20241206_173759_f48b0b31c0417006138ce4576f294a066f7c[[#This Row],[Member ID]]),1)-1</f>
        <v>0</v>
      </c>
      <c r="AD6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8" s="1">
        <v>45657</v>
      </c>
      <c r="AG68" s="1">
        <f>Member_export_20241206_173759_f48b0b31c0417006138ce4576f294a066f7c[[#This Row],[Price]]/100</f>
        <v>39</v>
      </c>
      <c r="AH68" s="6">
        <f ca="1">DATEDIF(Member_export_20241206_173759_f48b0b31c0417006138ce4576f294a066f7c[[#This Row],[Birthday]],TODAY(),"Y")</f>
        <v>16</v>
      </c>
      <c r="AI68" s="6">
        <f>DATEDIF(Member_export_20241206_173759_f48b0b31c0417006138ce4576f294a066f7c[[#This Row],[Member since]],Member_export_20241206_173759_f48b0b31c0417006138ce4576f294a066f7c[[#This Row],[Contrac end date C]],"M")</f>
        <v>11</v>
      </c>
      <c r="AJ68" t="str">
        <f>TEXT(Member_export_20241206_173759_f48b0b31c0417006138ce4576f294a066f7c[[#This Row],[Member since]],"DDDD")</f>
        <v>martes</v>
      </c>
      <c r="AK68">
        <f>MONTH(Member_export_20241206_173759_f48b0b31c0417006138ce4576f294a066f7c[[#This Row],[Member since]])</f>
        <v>1</v>
      </c>
      <c r="AL68">
        <f>YEAR(Member_export_20241206_173759_f48b0b31c0417006138ce4576f294a066f7c[[#This Row],[Member since]])</f>
        <v>2024</v>
      </c>
    </row>
    <row r="69" spans="1:38" x14ac:dyDescent="0.55000000000000004">
      <c r="A69">
        <v>79788</v>
      </c>
      <c r="B69">
        <v>49387787</v>
      </c>
      <c r="C69" t="s">
        <v>3534</v>
      </c>
      <c r="D69" t="s">
        <v>9</v>
      </c>
      <c r="E69" t="s">
        <v>9</v>
      </c>
      <c r="F69" t="s">
        <v>46</v>
      </c>
      <c r="G69" t="s">
        <v>1833</v>
      </c>
      <c r="H69" t="s">
        <v>4022</v>
      </c>
      <c r="I69" s="1">
        <v>29258</v>
      </c>
      <c r="J69" t="s">
        <v>4225</v>
      </c>
      <c r="K69" t="s">
        <v>4226</v>
      </c>
      <c r="L69">
        <v>28914</v>
      </c>
      <c r="M69" t="s">
        <v>4016</v>
      </c>
      <c r="N69" t="s">
        <v>9</v>
      </c>
      <c r="O69">
        <v>680442827</v>
      </c>
      <c r="P69" t="s">
        <v>1834</v>
      </c>
      <c r="Q69" t="s">
        <v>134</v>
      </c>
      <c r="R69" t="s">
        <v>9</v>
      </c>
      <c r="S69" t="s">
        <v>4017</v>
      </c>
      <c r="T69" s="1">
        <v>45608</v>
      </c>
      <c r="U69" t="s">
        <v>9</v>
      </c>
      <c r="V69" t="s">
        <v>4023</v>
      </c>
      <c r="W69" t="s">
        <v>4024</v>
      </c>
      <c r="X69" t="s">
        <v>12</v>
      </c>
      <c r="Y69" s="1">
        <v>45627</v>
      </c>
      <c r="Z69" s="1">
        <v>45657</v>
      </c>
      <c r="AA69">
        <v>5200</v>
      </c>
      <c r="AB69" t="s">
        <v>4017</v>
      </c>
      <c r="AC69">
        <f>MIN(COUNTIF(B:B,Member_export_20241206_173759_f48b0b31c0417006138ce4576f294a066f7c[[#This Row],[Member ID]]),1)-1</f>
        <v>0</v>
      </c>
      <c r="AD6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9" s="1">
        <v>45657</v>
      </c>
      <c r="AG69" s="1">
        <f>Member_export_20241206_173759_f48b0b31c0417006138ce4576f294a066f7c[[#This Row],[Price]]/100</f>
        <v>52</v>
      </c>
      <c r="AH69" s="6">
        <f ca="1">DATEDIF(Member_export_20241206_173759_f48b0b31c0417006138ce4576f294a066f7c[[#This Row],[Birthday]],TODAY(),"Y")</f>
        <v>44</v>
      </c>
      <c r="AI69" s="6">
        <f>DATEDIF(Member_export_20241206_173759_f48b0b31c0417006138ce4576f294a066f7c[[#This Row],[Member since]],Member_export_20241206_173759_f48b0b31c0417006138ce4576f294a066f7c[[#This Row],[Contrac end date C]],"M")</f>
        <v>1</v>
      </c>
      <c r="AJ69" t="str">
        <f>TEXT(Member_export_20241206_173759_f48b0b31c0417006138ce4576f294a066f7c[[#This Row],[Member since]],"DDDD")</f>
        <v>martes</v>
      </c>
      <c r="AK69">
        <f>MONTH(Member_export_20241206_173759_f48b0b31c0417006138ce4576f294a066f7c[[#This Row],[Member since]])</f>
        <v>11</v>
      </c>
      <c r="AL69">
        <f>YEAR(Member_export_20241206_173759_f48b0b31c0417006138ce4576f294a066f7c[[#This Row],[Member since]])</f>
        <v>2024</v>
      </c>
    </row>
    <row r="70" spans="1:38" x14ac:dyDescent="0.55000000000000004">
      <c r="A70">
        <v>79788</v>
      </c>
      <c r="B70">
        <v>45989074</v>
      </c>
      <c r="C70" t="s">
        <v>3973</v>
      </c>
      <c r="D70" t="s">
        <v>9</v>
      </c>
      <c r="E70" t="s">
        <v>9</v>
      </c>
      <c r="F70" t="s">
        <v>46</v>
      </c>
      <c r="G70" t="s">
        <v>2772</v>
      </c>
      <c r="H70" t="s">
        <v>4022</v>
      </c>
      <c r="I70" s="1">
        <v>39204</v>
      </c>
      <c r="J70" t="s">
        <v>4227</v>
      </c>
      <c r="K70" t="s">
        <v>4228</v>
      </c>
      <c r="L70">
        <v>28914</v>
      </c>
      <c r="M70" t="s">
        <v>4016</v>
      </c>
      <c r="N70" t="s">
        <v>9</v>
      </c>
      <c r="O70">
        <v>640953741</v>
      </c>
      <c r="P70" t="s">
        <v>2773</v>
      </c>
      <c r="Q70" t="s">
        <v>45</v>
      </c>
      <c r="R70" t="s">
        <v>4229</v>
      </c>
      <c r="S70" t="s">
        <v>4017</v>
      </c>
      <c r="T70" s="1">
        <v>45062</v>
      </c>
      <c r="U70" t="s">
        <v>9</v>
      </c>
      <c r="V70" t="s">
        <v>4023</v>
      </c>
      <c r="W70" t="s">
        <v>4029</v>
      </c>
      <c r="X70" t="s">
        <v>12</v>
      </c>
      <c r="Y70" s="1">
        <v>45078</v>
      </c>
      <c r="Z70" s="1">
        <v>45657</v>
      </c>
      <c r="AA70">
        <v>5200</v>
      </c>
      <c r="AB70" t="s">
        <v>4017</v>
      </c>
      <c r="AC70">
        <f>MIN(COUNTIF(B:B,Member_export_20241206_173759_f48b0b31c0417006138ce4576f294a066f7c[[#This Row],[Member ID]]),1)-1</f>
        <v>0</v>
      </c>
      <c r="AD7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0" s="1">
        <v>45657</v>
      </c>
      <c r="AG70" s="1">
        <f>Member_export_20241206_173759_f48b0b31c0417006138ce4576f294a066f7c[[#This Row],[Price]]/100</f>
        <v>52</v>
      </c>
      <c r="AH70" s="6">
        <f ca="1">DATEDIF(Member_export_20241206_173759_f48b0b31c0417006138ce4576f294a066f7c[[#This Row],[Birthday]],TODAY(),"Y")</f>
        <v>17</v>
      </c>
      <c r="AI70" s="6">
        <f>DATEDIF(Member_export_20241206_173759_f48b0b31c0417006138ce4576f294a066f7c[[#This Row],[Member since]],Member_export_20241206_173759_f48b0b31c0417006138ce4576f294a066f7c[[#This Row],[Contrac end date C]],"M")</f>
        <v>19</v>
      </c>
      <c r="AJ70" t="str">
        <f>TEXT(Member_export_20241206_173759_f48b0b31c0417006138ce4576f294a066f7c[[#This Row],[Member since]],"DDDD")</f>
        <v>martes</v>
      </c>
      <c r="AK70">
        <f>MONTH(Member_export_20241206_173759_f48b0b31c0417006138ce4576f294a066f7c[[#This Row],[Member since]])</f>
        <v>5</v>
      </c>
      <c r="AL70">
        <f>YEAR(Member_export_20241206_173759_f48b0b31c0417006138ce4576f294a066f7c[[#This Row],[Member since]])</f>
        <v>2023</v>
      </c>
    </row>
    <row r="71" spans="1:38" x14ac:dyDescent="0.55000000000000004">
      <c r="A71">
        <v>79788</v>
      </c>
      <c r="B71">
        <v>45989259</v>
      </c>
      <c r="C71" t="s">
        <v>3158</v>
      </c>
      <c r="D71" t="s">
        <v>9</v>
      </c>
      <c r="E71" t="s">
        <v>9</v>
      </c>
      <c r="F71" t="s">
        <v>46</v>
      </c>
      <c r="G71" t="s">
        <v>953</v>
      </c>
      <c r="H71" t="s">
        <v>4022</v>
      </c>
      <c r="I71" s="1">
        <v>35785</v>
      </c>
      <c r="J71" t="s">
        <v>4230</v>
      </c>
      <c r="K71" t="s">
        <v>4231</v>
      </c>
      <c r="L71">
        <v>28914</v>
      </c>
      <c r="M71" t="s">
        <v>4016</v>
      </c>
      <c r="N71" t="s">
        <v>9</v>
      </c>
      <c r="O71">
        <v>689824592</v>
      </c>
      <c r="P71" t="s">
        <v>954</v>
      </c>
      <c r="Q71" t="s">
        <v>26</v>
      </c>
      <c r="R71" t="s">
        <v>4232</v>
      </c>
      <c r="S71" t="s">
        <v>4017</v>
      </c>
      <c r="T71" s="1">
        <v>44469</v>
      </c>
      <c r="U71" t="s">
        <v>9</v>
      </c>
      <c r="V71" t="s">
        <v>4023</v>
      </c>
      <c r="W71" t="s">
        <v>4029</v>
      </c>
      <c r="X71" t="s">
        <v>30</v>
      </c>
      <c r="Y71" s="1">
        <v>44470</v>
      </c>
      <c r="Z71" s="1">
        <v>45657</v>
      </c>
      <c r="AA71">
        <v>4900</v>
      </c>
      <c r="AB71" t="s">
        <v>4017</v>
      </c>
      <c r="AC71">
        <f>MIN(COUNTIF(B:B,Member_export_20241206_173759_f48b0b31c0417006138ce4576f294a066f7c[[#This Row],[Member ID]]),1)-1</f>
        <v>0</v>
      </c>
      <c r="AD7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1" s="1">
        <v>45657</v>
      </c>
      <c r="AG71" s="1">
        <f>Member_export_20241206_173759_f48b0b31c0417006138ce4576f294a066f7c[[#This Row],[Price]]/100</f>
        <v>49</v>
      </c>
      <c r="AH71" s="6">
        <f ca="1">DATEDIF(Member_export_20241206_173759_f48b0b31c0417006138ce4576f294a066f7c[[#This Row],[Birthday]],TODAY(),"Y")</f>
        <v>26</v>
      </c>
      <c r="AI71" s="6">
        <f>DATEDIF(Member_export_20241206_173759_f48b0b31c0417006138ce4576f294a066f7c[[#This Row],[Member since]],Member_export_20241206_173759_f48b0b31c0417006138ce4576f294a066f7c[[#This Row],[Contrac end date C]],"M")</f>
        <v>39</v>
      </c>
      <c r="AJ71" t="str">
        <f>TEXT(Member_export_20241206_173759_f48b0b31c0417006138ce4576f294a066f7c[[#This Row],[Member since]],"DDDD")</f>
        <v>jueves</v>
      </c>
      <c r="AK71">
        <f>MONTH(Member_export_20241206_173759_f48b0b31c0417006138ce4576f294a066f7c[[#This Row],[Member since]])</f>
        <v>9</v>
      </c>
      <c r="AL71">
        <f>YEAR(Member_export_20241206_173759_f48b0b31c0417006138ce4576f294a066f7c[[#This Row],[Member since]])</f>
        <v>2021</v>
      </c>
    </row>
    <row r="72" spans="1:38" x14ac:dyDescent="0.55000000000000004">
      <c r="A72">
        <v>79788</v>
      </c>
      <c r="B72">
        <v>47992222</v>
      </c>
      <c r="C72" t="s">
        <v>3198</v>
      </c>
      <c r="D72" t="s">
        <v>9</v>
      </c>
      <c r="E72" t="s">
        <v>9</v>
      </c>
      <c r="F72" t="s">
        <v>46</v>
      </c>
      <c r="G72" t="s">
        <v>1056</v>
      </c>
      <c r="H72" t="s">
        <v>4022</v>
      </c>
      <c r="I72" s="1">
        <v>32184</v>
      </c>
      <c r="J72" t="s">
        <v>4234</v>
      </c>
      <c r="K72" t="s">
        <v>4235</v>
      </c>
      <c r="L72">
        <v>28914</v>
      </c>
      <c r="M72" t="s">
        <v>4016</v>
      </c>
      <c r="N72" t="s">
        <v>9</v>
      </c>
      <c r="O72">
        <v>679948518</v>
      </c>
      <c r="P72" t="s">
        <v>1058</v>
      </c>
      <c r="Q72" t="s">
        <v>22</v>
      </c>
      <c r="R72" t="s">
        <v>1057</v>
      </c>
      <c r="S72" t="s">
        <v>4017</v>
      </c>
      <c r="T72" s="1">
        <v>45537</v>
      </c>
      <c r="U72" t="s">
        <v>9</v>
      </c>
      <c r="V72" t="s">
        <v>4023</v>
      </c>
      <c r="W72" t="s">
        <v>4024</v>
      </c>
      <c r="X72" t="s">
        <v>12</v>
      </c>
      <c r="Y72" s="1">
        <v>45566</v>
      </c>
      <c r="Z72" s="1">
        <v>45657</v>
      </c>
      <c r="AA72">
        <v>5200</v>
      </c>
      <c r="AB72" t="s">
        <v>4017</v>
      </c>
      <c r="AC72">
        <f>MIN(COUNTIF(B:B,Member_export_20241206_173759_f48b0b31c0417006138ce4576f294a066f7c[[#This Row],[Member ID]]),1)-1</f>
        <v>0</v>
      </c>
      <c r="AD7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2" s="1">
        <v>45657</v>
      </c>
      <c r="AG72" s="1">
        <f>Member_export_20241206_173759_f48b0b31c0417006138ce4576f294a066f7c[[#This Row],[Price]]/100</f>
        <v>52</v>
      </c>
      <c r="AH72" s="6">
        <f ca="1">DATEDIF(Member_export_20241206_173759_f48b0b31c0417006138ce4576f294a066f7c[[#This Row],[Birthday]],TODAY(),"Y")</f>
        <v>36</v>
      </c>
      <c r="AI72" s="6">
        <f>DATEDIF(Member_export_20241206_173759_f48b0b31c0417006138ce4576f294a066f7c[[#This Row],[Member since]],Member_export_20241206_173759_f48b0b31c0417006138ce4576f294a066f7c[[#This Row],[Contrac end date C]],"M")</f>
        <v>3</v>
      </c>
      <c r="AJ72" t="str">
        <f>TEXT(Member_export_20241206_173759_f48b0b31c0417006138ce4576f294a066f7c[[#This Row],[Member since]],"DDDD")</f>
        <v>lunes</v>
      </c>
      <c r="AK72">
        <f>MONTH(Member_export_20241206_173759_f48b0b31c0417006138ce4576f294a066f7c[[#This Row],[Member since]])</f>
        <v>9</v>
      </c>
      <c r="AL72">
        <f>YEAR(Member_export_20241206_173759_f48b0b31c0417006138ce4576f294a066f7c[[#This Row],[Member since]])</f>
        <v>2024</v>
      </c>
    </row>
    <row r="73" spans="1:38" x14ac:dyDescent="0.55000000000000004">
      <c r="A73">
        <v>79788</v>
      </c>
      <c r="B73">
        <v>47864991</v>
      </c>
      <c r="C73" t="s">
        <v>3437</v>
      </c>
      <c r="D73" t="s">
        <v>9</v>
      </c>
      <c r="E73" t="s">
        <v>9</v>
      </c>
      <c r="F73" t="s">
        <v>46</v>
      </c>
      <c r="G73" t="s">
        <v>1621</v>
      </c>
      <c r="H73" t="s">
        <v>4022</v>
      </c>
      <c r="I73" s="1">
        <v>39402</v>
      </c>
      <c r="J73" t="s">
        <v>4236</v>
      </c>
      <c r="K73" t="s">
        <v>4237</v>
      </c>
      <c r="L73">
        <v>28914</v>
      </c>
      <c r="M73" t="s">
        <v>4016</v>
      </c>
      <c r="N73" t="s">
        <v>9</v>
      </c>
      <c r="O73">
        <v>653502246</v>
      </c>
      <c r="P73" t="s">
        <v>1622</v>
      </c>
      <c r="Q73" t="s">
        <v>26</v>
      </c>
      <c r="R73" t="s">
        <v>9</v>
      </c>
      <c r="S73" t="s">
        <v>4017</v>
      </c>
      <c r="T73" s="1">
        <v>45527</v>
      </c>
      <c r="U73" t="s">
        <v>9</v>
      </c>
      <c r="V73" t="s">
        <v>4023</v>
      </c>
      <c r="W73" t="s">
        <v>4024</v>
      </c>
      <c r="X73" t="s">
        <v>30</v>
      </c>
      <c r="Y73" s="1">
        <v>45536</v>
      </c>
      <c r="Z73" s="1">
        <v>45657</v>
      </c>
      <c r="AA73">
        <v>4900</v>
      </c>
      <c r="AB73" t="s">
        <v>4017</v>
      </c>
      <c r="AC73">
        <f>MIN(COUNTIF(B:B,Member_export_20241206_173759_f48b0b31c0417006138ce4576f294a066f7c[[#This Row],[Member ID]]),1)-1</f>
        <v>0</v>
      </c>
      <c r="AD7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3" s="1">
        <v>45657</v>
      </c>
      <c r="AG73" s="1">
        <f>Member_export_20241206_173759_f48b0b31c0417006138ce4576f294a066f7c[[#This Row],[Price]]/100</f>
        <v>49</v>
      </c>
      <c r="AH73" s="6">
        <f ca="1">DATEDIF(Member_export_20241206_173759_f48b0b31c0417006138ce4576f294a066f7c[[#This Row],[Birthday]],TODAY(),"Y")</f>
        <v>17</v>
      </c>
      <c r="AI73" s="6">
        <f>DATEDIF(Member_export_20241206_173759_f48b0b31c0417006138ce4576f294a066f7c[[#This Row],[Member since]],Member_export_20241206_173759_f48b0b31c0417006138ce4576f294a066f7c[[#This Row],[Contrac end date C]],"M")</f>
        <v>4</v>
      </c>
      <c r="AJ73" t="str">
        <f>TEXT(Member_export_20241206_173759_f48b0b31c0417006138ce4576f294a066f7c[[#This Row],[Member since]],"DDDD")</f>
        <v>viernes</v>
      </c>
      <c r="AK73">
        <f>MONTH(Member_export_20241206_173759_f48b0b31c0417006138ce4576f294a066f7c[[#This Row],[Member since]])</f>
        <v>8</v>
      </c>
      <c r="AL73">
        <f>YEAR(Member_export_20241206_173759_f48b0b31c0417006138ce4576f294a066f7c[[#This Row],[Member since]])</f>
        <v>2024</v>
      </c>
    </row>
    <row r="74" spans="1:38" x14ac:dyDescent="0.55000000000000004">
      <c r="A74">
        <v>79788</v>
      </c>
      <c r="B74">
        <v>48113161</v>
      </c>
      <c r="C74" t="s">
        <v>3142</v>
      </c>
      <c r="D74" t="s">
        <v>9</v>
      </c>
      <c r="E74" t="s">
        <v>9</v>
      </c>
      <c r="F74" t="s">
        <v>46</v>
      </c>
      <c r="G74" t="s">
        <v>915</v>
      </c>
      <c r="H74" t="s">
        <v>4022</v>
      </c>
      <c r="I74" s="1">
        <v>28923</v>
      </c>
      <c r="J74" t="s">
        <v>4238</v>
      </c>
      <c r="K74" t="s">
        <v>4239</v>
      </c>
      <c r="L74">
        <v>28914</v>
      </c>
      <c r="M74" t="s">
        <v>4016</v>
      </c>
      <c r="N74" t="s">
        <v>9</v>
      </c>
      <c r="O74">
        <v>687996863</v>
      </c>
      <c r="P74" t="s">
        <v>916</v>
      </c>
      <c r="Q74" t="s">
        <v>277</v>
      </c>
      <c r="R74" t="s">
        <v>9</v>
      </c>
      <c r="S74" t="s">
        <v>4017</v>
      </c>
      <c r="T74" s="1">
        <v>45544</v>
      </c>
      <c r="U74" t="s">
        <v>9</v>
      </c>
      <c r="V74" t="s">
        <v>4023</v>
      </c>
      <c r="W74" t="s">
        <v>4029</v>
      </c>
      <c r="X74" t="s">
        <v>12</v>
      </c>
      <c r="Y74" s="1">
        <v>45566</v>
      </c>
      <c r="Z74" s="1">
        <v>45657</v>
      </c>
      <c r="AA74">
        <v>5200</v>
      </c>
      <c r="AB74" t="s">
        <v>4017</v>
      </c>
      <c r="AC74">
        <f>MIN(COUNTIF(B:B,Member_export_20241206_173759_f48b0b31c0417006138ce4576f294a066f7c[[#This Row],[Member ID]]),1)-1</f>
        <v>0</v>
      </c>
      <c r="AD7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4" s="1">
        <v>45657</v>
      </c>
      <c r="AG74" s="1">
        <f>Member_export_20241206_173759_f48b0b31c0417006138ce4576f294a066f7c[[#This Row],[Price]]/100</f>
        <v>52</v>
      </c>
      <c r="AH74" s="6">
        <f ca="1">DATEDIF(Member_export_20241206_173759_f48b0b31c0417006138ce4576f294a066f7c[[#This Row],[Birthday]],TODAY(),"Y")</f>
        <v>45</v>
      </c>
      <c r="AI74" s="6">
        <f>DATEDIF(Member_export_20241206_173759_f48b0b31c0417006138ce4576f294a066f7c[[#This Row],[Member since]],Member_export_20241206_173759_f48b0b31c0417006138ce4576f294a066f7c[[#This Row],[Contrac end date C]],"M")</f>
        <v>3</v>
      </c>
      <c r="AJ74" t="str">
        <f>TEXT(Member_export_20241206_173759_f48b0b31c0417006138ce4576f294a066f7c[[#This Row],[Member since]],"DDDD")</f>
        <v>lunes</v>
      </c>
      <c r="AK74">
        <f>MONTH(Member_export_20241206_173759_f48b0b31c0417006138ce4576f294a066f7c[[#This Row],[Member since]])</f>
        <v>9</v>
      </c>
      <c r="AL74">
        <f>YEAR(Member_export_20241206_173759_f48b0b31c0417006138ce4576f294a066f7c[[#This Row],[Member since]])</f>
        <v>2024</v>
      </c>
    </row>
    <row r="75" spans="1:38" x14ac:dyDescent="0.55000000000000004">
      <c r="A75">
        <v>79788</v>
      </c>
      <c r="B75">
        <v>45988096</v>
      </c>
      <c r="C75" t="s">
        <v>3316</v>
      </c>
      <c r="D75" t="s">
        <v>9</v>
      </c>
      <c r="E75" t="s">
        <v>9</v>
      </c>
      <c r="F75" t="s">
        <v>46</v>
      </c>
      <c r="G75" t="s">
        <v>1338</v>
      </c>
      <c r="H75" t="s">
        <v>4022</v>
      </c>
      <c r="I75" s="1">
        <v>35527</v>
      </c>
      <c r="J75" t="s">
        <v>4243</v>
      </c>
      <c r="K75" t="s">
        <v>4244</v>
      </c>
      <c r="L75">
        <v>28914</v>
      </c>
      <c r="M75" t="s">
        <v>4016</v>
      </c>
      <c r="N75" t="s">
        <v>9</v>
      </c>
      <c r="O75">
        <v>660758716</v>
      </c>
      <c r="P75" t="s">
        <v>1339</v>
      </c>
      <c r="Q75" t="s">
        <v>22</v>
      </c>
      <c r="R75" t="s">
        <v>4245</v>
      </c>
      <c r="S75" t="s">
        <v>4017</v>
      </c>
      <c r="T75" s="1">
        <v>45007</v>
      </c>
      <c r="U75" t="s">
        <v>9</v>
      </c>
      <c r="V75" t="s">
        <v>4144</v>
      </c>
      <c r="W75" t="s">
        <v>4029</v>
      </c>
      <c r="X75" t="s">
        <v>12</v>
      </c>
      <c r="Y75" s="1">
        <v>45017</v>
      </c>
      <c r="Z75" s="1">
        <v>45657</v>
      </c>
      <c r="AA75">
        <v>5200</v>
      </c>
      <c r="AB75" t="s">
        <v>4017</v>
      </c>
      <c r="AC75">
        <f>MIN(COUNTIF(B:B,Member_export_20241206_173759_f48b0b31c0417006138ce4576f294a066f7c[[#This Row],[Member ID]]),1)-1</f>
        <v>0</v>
      </c>
      <c r="AD75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7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5" s="1">
        <v>45657</v>
      </c>
      <c r="AG75" s="1">
        <f>Member_export_20241206_173759_f48b0b31c0417006138ce4576f294a066f7c[[#This Row],[Price]]/100</f>
        <v>52</v>
      </c>
      <c r="AH75" s="6">
        <f ca="1">DATEDIF(Member_export_20241206_173759_f48b0b31c0417006138ce4576f294a066f7c[[#This Row],[Birthday]],TODAY(),"Y")</f>
        <v>27</v>
      </c>
      <c r="AI75" s="6">
        <f>DATEDIF(Member_export_20241206_173759_f48b0b31c0417006138ce4576f294a066f7c[[#This Row],[Member since]],Member_export_20241206_173759_f48b0b31c0417006138ce4576f294a066f7c[[#This Row],[Contrac end date C]],"M")</f>
        <v>21</v>
      </c>
      <c r="AJ75" t="str">
        <f>TEXT(Member_export_20241206_173759_f48b0b31c0417006138ce4576f294a066f7c[[#This Row],[Member since]],"DDDD")</f>
        <v>miércoles</v>
      </c>
      <c r="AK75">
        <f>MONTH(Member_export_20241206_173759_f48b0b31c0417006138ce4576f294a066f7c[[#This Row],[Member since]])</f>
        <v>3</v>
      </c>
      <c r="AL75">
        <f>YEAR(Member_export_20241206_173759_f48b0b31c0417006138ce4576f294a066f7c[[#This Row],[Member since]])</f>
        <v>2023</v>
      </c>
    </row>
    <row r="76" spans="1:38" x14ac:dyDescent="0.55000000000000004">
      <c r="A76">
        <v>79788</v>
      </c>
      <c r="B76">
        <v>45988459</v>
      </c>
      <c r="C76" t="s">
        <v>3379</v>
      </c>
      <c r="D76" t="s">
        <v>9</v>
      </c>
      <c r="E76" t="s">
        <v>9</v>
      </c>
      <c r="F76" t="s">
        <v>46</v>
      </c>
      <c r="G76" t="s">
        <v>1497</v>
      </c>
      <c r="H76" t="s">
        <v>4022</v>
      </c>
      <c r="I76" s="1">
        <v>35398</v>
      </c>
      <c r="J76" t="s">
        <v>4246</v>
      </c>
      <c r="K76" t="s">
        <v>4095</v>
      </c>
      <c r="L76">
        <v>28914</v>
      </c>
      <c r="M76" t="s">
        <v>4016</v>
      </c>
      <c r="N76" t="s">
        <v>9</v>
      </c>
      <c r="O76">
        <v>609933360</v>
      </c>
      <c r="P76" t="s">
        <v>1498</v>
      </c>
      <c r="Q76" t="s">
        <v>18</v>
      </c>
      <c r="R76" t="s">
        <v>4247</v>
      </c>
      <c r="S76" t="s">
        <v>4017</v>
      </c>
      <c r="T76" s="1">
        <v>43349</v>
      </c>
      <c r="U76" t="s">
        <v>9</v>
      </c>
      <c r="V76" t="s">
        <v>4023</v>
      </c>
      <c r="W76" t="s">
        <v>4029</v>
      </c>
      <c r="X76" t="s">
        <v>30</v>
      </c>
      <c r="Y76" s="1">
        <v>43374</v>
      </c>
      <c r="Z76" s="1">
        <v>45657</v>
      </c>
      <c r="AA76">
        <v>4900</v>
      </c>
      <c r="AB76" t="s">
        <v>4017</v>
      </c>
      <c r="AC76">
        <f>MIN(COUNTIF(B:B,Member_export_20241206_173759_f48b0b31c0417006138ce4576f294a066f7c[[#This Row],[Member ID]]),1)-1</f>
        <v>0</v>
      </c>
      <c r="AD7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6" s="1">
        <v>45657</v>
      </c>
      <c r="AG76" s="1">
        <f>Member_export_20241206_173759_f48b0b31c0417006138ce4576f294a066f7c[[#This Row],[Price]]/100</f>
        <v>49</v>
      </c>
      <c r="AH76" s="6">
        <f ca="1">DATEDIF(Member_export_20241206_173759_f48b0b31c0417006138ce4576f294a066f7c[[#This Row],[Birthday]],TODAY(),"Y")</f>
        <v>28</v>
      </c>
      <c r="AI76" s="6">
        <f>DATEDIF(Member_export_20241206_173759_f48b0b31c0417006138ce4576f294a066f7c[[#This Row],[Member since]],Member_export_20241206_173759_f48b0b31c0417006138ce4576f294a066f7c[[#This Row],[Contrac end date C]],"M")</f>
        <v>75</v>
      </c>
      <c r="AJ76" t="str">
        <f>TEXT(Member_export_20241206_173759_f48b0b31c0417006138ce4576f294a066f7c[[#This Row],[Member since]],"DDDD")</f>
        <v>jueves</v>
      </c>
      <c r="AK76">
        <f>MONTH(Member_export_20241206_173759_f48b0b31c0417006138ce4576f294a066f7c[[#This Row],[Member since]])</f>
        <v>9</v>
      </c>
      <c r="AL76">
        <f>YEAR(Member_export_20241206_173759_f48b0b31c0417006138ce4576f294a066f7c[[#This Row],[Member since]])</f>
        <v>2018</v>
      </c>
    </row>
    <row r="77" spans="1:38" x14ac:dyDescent="0.55000000000000004">
      <c r="A77">
        <v>79788</v>
      </c>
      <c r="B77">
        <v>45987141</v>
      </c>
      <c r="C77" t="s">
        <v>3063</v>
      </c>
      <c r="D77" t="s">
        <v>9</v>
      </c>
      <c r="E77" t="s">
        <v>9</v>
      </c>
      <c r="F77" t="s">
        <v>46</v>
      </c>
      <c r="G77" t="s">
        <v>709</v>
      </c>
      <c r="H77" t="s">
        <v>4022</v>
      </c>
      <c r="I77" s="1">
        <v>27809</v>
      </c>
      <c r="J77" t="s">
        <v>4248</v>
      </c>
      <c r="K77" t="s">
        <v>4165</v>
      </c>
      <c r="L77">
        <v>28914</v>
      </c>
      <c r="M77" t="s">
        <v>4016</v>
      </c>
      <c r="N77" t="s">
        <v>9</v>
      </c>
      <c r="O77">
        <v>605986987</v>
      </c>
      <c r="P77" t="s">
        <v>478</v>
      </c>
      <c r="Q77" t="s">
        <v>22</v>
      </c>
      <c r="R77" t="s">
        <v>710</v>
      </c>
      <c r="S77" t="s">
        <v>4017</v>
      </c>
      <c r="T77" s="1">
        <v>44817</v>
      </c>
      <c r="U77" t="s">
        <v>9</v>
      </c>
      <c r="V77" t="s">
        <v>4068</v>
      </c>
      <c r="W77" t="s">
        <v>4029</v>
      </c>
      <c r="X77" t="s">
        <v>30</v>
      </c>
      <c r="Y77" s="1">
        <v>44835</v>
      </c>
      <c r="Z77" s="1">
        <v>45657</v>
      </c>
      <c r="AA77">
        <v>4900</v>
      </c>
      <c r="AB77" t="s">
        <v>4017</v>
      </c>
      <c r="AC77">
        <f>MIN(COUNTIF(B:B,Member_export_20241206_173759_f48b0b31c0417006138ce4576f294a066f7c[[#This Row],[Member ID]]),1)-1</f>
        <v>0</v>
      </c>
      <c r="AD77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7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7" s="1">
        <v>45657</v>
      </c>
      <c r="AG77" s="1">
        <f>Member_export_20241206_173759_f48b0b31c0417006138ce4576f294a066f7c[[#This Row],[Price]]/100</f>
        <v>49</v>
      </c>
      <c r="AH77" s="6">
        <f ca="1">DATEDIF(Member_export_20241206_173759_f48b0b31c0417006138ce4576f294a066f7c[[#This Row],[Birthday]],TODAY(),"Y")</f>
        <v>48</v>
      </c>
      <c r="AI77" s="6">
        <f>DATEDIF(Member_export_20241206_173759_f48b0b31c0417006138ce4576f294a066f7c[[#This Row],[Member since]],Member_export_20241206_173759_f48b0b31c0417006138ce4576f294a066f7c[[#This Row],[Contrac end date C]],"M")</f>
        <v>27</v>
      </c>
      <c r="AJ77" t="str">
        <f>TEXT(Member_export_20241206_173759_f48b0b31c0417006138ce4576f294a066f7c[[#This Row],[Member since]],"DDDD")</f>
        <v>martes</v>
      </c>
      <c r="AK77">
        <f>MONTH(Member_export_20241206_173759_f48b0b31c0417006138ce4576f294a066f7c[[#This Row],[Member since]])</f>
        <v>9</v>
      </c>
      <c r="AL77">
        <f>YEAR(Member_export_20241206_173759_f48b0b31c0417006138ce4576f294a066f7c[[#This Row],[Member since]])</f>
        <v>2022</v>
      </c>
    </row>
    <row r="78" spans="1:38" x14ac:dyDescent="0.55000000000000004">
      <c r="A78">
        <v>79788</v>
      </c>
      <c r="B78">
        <v>46781990</v>
      </c>
      <c r="C78" t="s">
        <v>3107</v>
      </c>
      <c r="D78" t="s">
        <v>9</v>
      </c>
      <c r="E78" t="s">
        <v>9</v>
      </c>
      <c r="F78" t="s">
        <v>46</v>
      </c>
      <c r="G78" t="s">
        <v>824</v>
      </c>
      <c r="H78" t="s">
        <v>4022</v>
      </c>
      <c r="I78" s="1">
        <v>38354</v>
      </c>
      <c r="J78" t="s">
        <v>4250</v>
      </c>
      <c r="K78" t="s">
        <v>4251</v>
      </c>
      <c r="L78">
        <v>28914</v>
      </c>
      <c r="M78" t="s">
        <v>4016</v>
      </c>
      <c r="N78" t="s">
        <v>9</v>
      </c>
      <c r="O78">
        <v>699719822</v>
      </c>
      <c r="P78" t="s">
        <v>826</v>
      </c>
      <c r="Q78" t="s">
        <v>22</v>
      </c>
      <c r="R78" t="s">
        <v>825</v>
      </c>
      <c r="S78" t="s">
        <v>4017</v>
      </c>
      <c r="T78" s="1">
        <v>45401</v>
      </c>
      <c r="U78" t="s">
        <v>9</v>
      </c>
      <c r="V78" t="s">
        <v>4023</v>
      </c>
      <c r="W78" t="s">
        <v>4024</v>
      </c>
      <c r="X78" t="s">
        <v>30</v>
      </c>
      <c r="Y78" s="1">
        <v>45597</v>
      </c>
      <c r="Z78" s="1">
        <v>45657</v>
      </c>
      <c r="AA78">
        <v>4900</v>
      </c>
      <c r="AB78" t="s">
        <v>4017</v>
      </c>
      <c r="AC78">
        <f>MIN(COUNTIF(B:B,Member_export_20241206_173759_f48b0b31c0417006138ce4576f294a066f7c[[#This Row],[Member ID]]),1)-1</f>
        <v>0</v>
      </c>
      <c r="AD7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8" s="1">
        <v>45657</v>
      </c>
      <c r="AG78" s="1">
        <f>Member_export_20241206_173759_f48b0b31c0417006138ce4576f294a066f7c[[#This Row],[Price]]/100</f>
        <v>49</v>
      </c>
      <c r="AH78" s="6">
        <f ca="1">DATEDIF(Member_export_20241206_173759_f48b0b31c0417006138ce4576f294a066f7c[[#This Row],[Birthday]],TODAY(),"Y")</f>
        <v>19</v>
      </c>
      <c r="AI78" s="6">
        <f>DATEDIF(Member_export_20241206_173759_f48b0b31c0417006138ce4576f294a066f7c[[#This Row],[Member since]],Member_export_20241206_173759_f48b0b31c0417006138ce4576f294a066f7c[[#This Row],[Contrac end date C]],"M")</f>
        <v>8</v>
      </c>
      <c r="AJ78" t="str">
        <f>TEXT(Member_export_20241206_173759_f48b0b31c0417006138ce4576f294a066f7c[[#This Row],[Member since]],"DDDD")</f>
        <v>viernes</v>
      </c>
      <c r="AK78">
        <f>MONTH(Member_export_20241206_173759_f48b0b31c0417006138ce4576f294a066f7c[[#This Row],[Member since]])</f>
        <v>4</v>
      </c>
      <c r="AL78">
        <f>YEAR(Member_export_20241206_173759_f48b0b31c0417006138ce4576f294a066f7c[[#This Row],[Member since]])</f>
        <v>2024</v>
      </c>
    </row>
    <row r="79" spans="1:38" x14ac:dyDescent="0.55000000000000004">
      <c r="A79">
        <v>79788</v>
      </c>
      <c r="B79">
        <v>45989836</v>
      </c>
      <c r="C79" t="s">
        <v>3558</v>
      </c>
      <c r="D79" t="s">
        <v>9</v>
      </c>
      <c r="E79" t="s">
        <v>9</v>
      </c>
      <c r="F79" t="s">
        <v>46</v>
      </c>
      <c r="G79" t="s">
        <v>1884</v>
      </c>
      <c r="H79" t="s">
        <v>4022</v>
      </c>
      <c r="I79" s="1">
        <v>34124</v>
      </c>
      <c r="J79" t="s">
        <v>4252</v>
      </c>
      <c r="K79" t="s">
        <v>4253</v>
      </c>
      <c r="L79">
        <v>28914</v>
      </c>
      <c r="M79" t="s">
        <v>4016</v>
      </c>
      <c r="N79" t="s">
        <v>9</v>
      </c>
      <c r="O79">
        <v>622822751</v>
      </c>
      <c r="P79" t="s">
        <v>1886</v>
      </c>
      <c r="Q79" t="s">
        <v>189</v>
      </c>
      <c r="R79" t="s">
        <v>1885</v>
      </c>
      <c r="S79" t="s">
        <v>4017</v>
      </c>
      <c r="T79" s="1">
        <v>44623</v>
      </c>
      <c r="U79" t="s">
        <v>9</v>
      </c>
      <c r="V79" t="s">
        <v>4023</v>
      </c>
      <c r="W79" t="s">
        <v>4029</v>
      </c>
      <c r="X79" t="s">
        <v>30</v>
      </c>
      <c r="Y79" s="1">
        <v>44652</v>
      </c>
      <c r="Z79" s="1">
        <v>45657</v>
      </c>
      <c r="AA79">
        <v>4900</v>
      </c>
      <c r="AB79" t="s">
        <v>4017</v>
      </c>
      <c r="AC79">
        <f>MIN(COUNTIF(B:B,Member_export_20241206_173759_f48b0b31c0417006138ce4576f294a066f7c[[#This Row],[Member ID]]),1)-1</f>
        <v>0</v>
      </c>
      <c r="AD7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9" s="1">
        <v>45657</v>
      </c>
      <c r="AG79" s="1">
        <f>Member_export_20241206_173759_f48b0b31c0417006138ce4576f294a066f7c[[#This Row],[Price]]/100</f>
        <v>49</v>
      </c>
      <c r="AH79" s="6">
        <f ca="1">DATEDIF(Member_export_20241206_173759_f48b0b31c0417006138ce4576f294a066f7c[[#This Row],[Birthday]],TODAY(),"Y")</f>
        <v>31</v>
      </c>
      <c r="AI79" s="6">
        <f>DATEDIF(Member_export_20241206_173759_f48b0b31c0417006138ce4576f294a066f7c[[#This Row],[Member since]],Member_export_20241206_173759_f48b0b31c0417006138ce4576f294a066f7c[[#This Row],[Contrac end date C]],"M")</f>
        <v>33</v>
      </c>
      <c r="AJ79" t="str">
        <f>TEXT(Member_export_20241206_173759_f48b0b31c0417006138ce4576f294a066f7c[[#This Row],[Member since]],"DDDD")</f>
        <v>jueves</v>
      </c>
      <c r="AK79">
        <f>MONTH(Member_export_20241206_173759_f48b0b31c0417006138ce4576f294a066f7c[[#This Row],[Member since]])</f>
        <v>3</v>
      </c>
      <c r="AL79">
        <f>YEAR(Member_export_20241206_173759_f48b0b31c0417006138ce4576f294a066f7c[[#This Row],[Member since]])</f>
        <v>2022</v>
      </c>
    </row>
    <row r="80" spans="1:38" x14ac:dyDescent="0.55000000000000004">
      <c r="A80">
        <v>79788</v>
      </c>
      <c r="B80">
        <v>45989187</v>
      </c>
      <c r="C80" t="s">
        <v>3183</v>
      </c>
      <c r="D80" t="s">
        <v>9</v>
      </c>
      <c r="E80" t="s">
        <v>9</v>
      </c>
      <c r="F80" t="s">
        <v>46</v>
      </c>
      <c r="G80" t="s">
        <v>1016</v>
      </c>
      <c r="H80" t="s">
        <v>4025</v>
      </c>
      <c r="I80" s="1">
        <v>35867</v>
      </c>
      <c r="J80" t="s">
        <v>4255</v>
      </c>
      <c r="K80" t="s">
        <v>4256</v>
      </c>
      <c r="L80">
        <v>28914</v>
      </c>
      <c r="M80" t="s">
        <v>4016</v>
      </c>
      <c r="N80" t="s">
        <v>9</v>
      </c>
      <c r="O80">
        <v>680654283</v>
      </c>
      <c r="P80" t="s">
        <v>1018</v>
      </c>
      <c r="Q80" t="s">
        <v>22</v>
      </c>
      <c r="R80" t="s">
        <v>1017</v>
      </c>
      <c r="S80" t="s">
        <v>4017</v>
      </c>
      <c r="T80" s="1">
        <v>43501</v>
      </c>
      <c r="U80" t="s">
        <v>9</v>
      </c>
      <c r="V80" t="s">
        <v>4023</v>
      </c>
      <c r="W80" t="s">
        <v>4029</v>
      </c>
      <c r="X80" t="s">
        <v>12</v>
      </c>
      <c r="Y80" s="1">
        <v>43525</v>
      </c>
      <c r="Z80" s="1">
        <v>45657</v>
      </c>
      <c r="AA80">
        <v>5200</v>
      </c>
      <c r="AB80" t="s">
        <v>4017</v>
      </c>
      <c r="AC80">
        <f>MIN(COUNTIF(B:B,Member_export_20241206_173759_f48b0b31c0417006138ce4576f294a066f7c[[#This Row],[Member ID]]),1)-1</f>
        <v>0</v>
      </c>
      <c r="AD8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0" s="1">
        <v>45657</v>
      </c>
      <c r="AG80" s="1">
        <f>Member_export_20241206_173759_f48b0b31c0417006138ce4576f294a066f7c[[#This Row],[Price]]/100</f>
        <v>52</v>
      </c>
      <c r="AH80" s="6">
        <f ca="1">DATEDIF(Member_export_20241206_173759_f48b0b31c0417006138ce4576f294a066f7c[[#This Row],[Birthday]],TODAY(),"Y")</f>
        <v>26</v>
      </c>
      <c r="AI80" s="6">
        <f>DATEDIF(Member_export_20241206_173759_f48b0b31c0417006138ce4576f294a066f7c[[#This Row],[Member since]],Member_export_20241206_173759_f48b0b31c0417006138ce4576f294a066f7c[[#This Row],[Contrac end date C]],"M")</f>
        <v>70</v>
      </c>
      <c r="AJ80" t="str">
        <f>TEXT(Member_export_20241206_173759_f48b0b31c0417006138ce4576f294a066f7c[[#This Row],[Member since]],"DDDD")</f>
        <v>martes</v>
      </c>
      <c r="AK80">
        <f>MONTH(Member_export_20241206_173759_f48b0b31c0417006138ce4576f294a066f7c[[#This Row],[Member since]])</f>
        <v>2</v>
      </c>
      <c r="AL80">
        <f>YEAR(Member_export_20241206_173759_f48b0b31c0417006138ce4576f294a066f7c[[#This Row],[Member since]])</f>
        <v>2019</v>
      </c>
    </row>
    <row r="81" spans="1:38" x14ac:dyDescent="0.55000000000000004">
      <c r="A81">
        <v>79788</v>
      </c>
      <c r="B81">
        <v>45987145</v>
      </c>
      <c r="C81" t="s">
        <v>3648</v>
      </c>
      <c r="D81" t="s">
        <v>9</v>
      </c>
      <c r="E81" t="s">
        <v>9</v>
      </c>
      <c r="F81" t="s">
        <v>46</v>
      </c>
      <c r="G81" t="s">
        <v>2086</v>
      </c>
      <c r="H81" t="s">
        <v>4022</v>
      </c>
      <c r="I81" s="1">
        <v>29798</v>
      </c>
      <c r="J81" t="s">
        <v>4257</v>
      </c>
      <c r="K81" t="s">
        <v>4258</v>
      </c>
      <c r="L81">
        <v>28914</v>
      </c>
      <c r="M81" t="s">
        <v>4016</v>
      </c>
      <c r="N81" t="s">
        <v>9</v>
      </c>
      <c r="O81">
        <v>615935369</v>
      </c>
      <c r="P81" t="s">
        <v>2088</v>
      </c>
      <c r="Q81" t="s">
        <v>396</v>
      </c>
      <c r="R81" t="s">
        <v>2087</v>
      </c>
      <c r="S81" t="s">
        <v>4017</v>
      </c>
      <c r="T81" s="1">
        <v>43283</v>
      </c>
      <c r="U81" t="s">
        <v>9</v>
      </c>
      <c r="V81" t="s">
        <v>4023</v>
      </c>
      <c r="W81" t="s">
        <v>4029</v>
      </c>
      <c r="X81" t="s">
        <v>86</v>
      </c>
      <c r="Y81" s="1">
        <v>43313</v>
      </c>
      <c r="Z81" s="1">
        <v>45657</v>
      </c>
      <c r="AA81">
        <v>4300</v>
      </c>
      <c r="AB81" t="s">
        <v>4017</v>
      </c>
      <c r="AC81">
        <f>MIN(COUNTIF(B:B,Member_export_20241206_173759_f48b0b31c0417006138ce4576f294a066f7c[[#This Row],[Member ID]]),1)-1</f>
        <v>0</v>
      </c>
      <c r="AD8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1" s="1">
        <v>45657</v>
      </c>
      <c r="AG81" s="1">
        <f>Member_export_20241206_173759_f48b0b31c0417006138ce4576f294a066f7c[[#This Row],[Price]]/100</f>
        <v>43</v>
      </c>
      <c r="AH81" s="6">
        <f ca="1">DATEDIF(Member_export_20241206_173759_f48b0b31c0417006138ce4576f294a066f7c[[#This Row],[Birthday]],TODAY(),"Y")</f>
        <v>43</v>
      </c>
      <c r="AI81" s="6">
        <f>DATEDIF(Member_export_20241206_173759_f48b0b31c0417006138ce4576f294a066f7c[[#This Row],[Member since]],Member_export_20241206_173759_f48b0b31c0417006138ce4576f294a066f7c[[#This Row],[Contrac end date C]],"M")</f>
        <v>77</v>
      </c>
      <c r="AJ81" t="str">
        <f>TEXT(Member_export_20241206_173759_f48b0b31c0417006138ce4576f294a066f7c[[#This Row],[Member since]],"DDDD")</f>
        <v>lunes</v>
      </c>
      <c r="AK81">
        <f>MONTH(Member_export_20241206_173759_f48b0b31c0417006138ce4576f294a066f7c[[#This Row],[Member since]])</f>
        <v>7</v>
      </c>
      <c r="AL81">
        <f>YEAR(Member_export_20241206_173759_f48b0b31c0417006138ce4576f294a066f7c[[#This Row],[Member since]])</f>
        <v>2018</v>
      </c>
    </row>
    <row r="82" spans="1:38" x14ac:dyDescent="0.55000000000000004">
      <c r="A82">
        <v>79788</v>
      </c>
      <c r="B82">
        <v>48453139</v>
      </c>
      <c r="C82" t="s">
        <v>3193</v>
      </c>
      <c r="D82" t="s">
        <v>9</v>
      </c>
      <c r="E82" t="s">
        <v>9</v>
      </c>
      <c r="F82" t="s">
        <v>46</v>
      </c>
      <c r="G82" t="s">
        <v>1044</v>
      </c>
      <c r="H82" t="s">
        <v>4022</v>
      </c>
      <c r="I82" s="1">
        <v>37028</v>
      </c>
      <c r="J82" t="s">
        <v>4260</v>
      </c>
      <c r="K82" t="s">
        <v>4261</v>
      </c>
      <c r="L82">
        <v>28914</v>
      </c>
      <c r="M82" t="s">
        <v>4016</v>
      </c>
      <c r="N82" t="s">
        <v>9</v>
      </c>
      <c r="O82">
        <v>683518728</v>
      </c>
      <c r="P82" t="s">
        <v>1045</v>
      </c>
      <c r="Q82" t="s">
        <v>22</v>
      </c>
      <c r="R82" t="s">
        <v>9</v>
      </c>
      <c r="S82" t="s">
        <v>4017</v>
      </c>
      <c r="T82" s="1">
        <v>45566</v>
      </c>
      <c r="U82" t="s">
        <v>9</v>
      </c>
      <c r="V82" t="s">
        <v>4023</v>
      </c>
      <c r="W82" t="s">
        <v>4024</v>
      </c>
      <c r="X82" t="s">
        <v>12</v>
      </c>
      <c r="Y82" s="1">
        <v>45566</v>
      </c>
      <c r="Z82" s="1">
        <v>45657</v>
      </c>
      <c r="AA82">
        <v>5200</v>
      </c>
      <c r="AB82" t="s">
        <v>4017</v>
      </c>
      <c r="AC82">
        <f>MIN(COUNTIF(B:B,Member_export_20241206_173759_f48b0b31c0417006138ce4576f294a066f7c[[#This Row],[Member ID]]),1)-1</f>
        <v>0</v>
      </c>
      <c r="AD8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2" s="1">
        <v>45657</v>
      </c>
      <c r="AG82" s="1">
        <f>Member_export_20241206_173759_f48b0b31c0417006138ce4576f294a066f7c[[#This Row],[Price]]/100</f>
        <v>52</v>
      </c>
      <c r="AH82" s="6">
        <f ca="1">DATEDIF(Member_export_20241206_173759_f48b0b31c0417006138ce4576f294a066f7c[[#This Row],[Birthday]],TODAY(),"Y")</f>
        <v>23</v>
      </c>
      <c r="AI82" s="6">
        <f>DATEDIF(Member_export_20241206_173759_f48b0b31c0417006138ce4576f294a066f7c[[#This Row],[Member since]],Member_export_20241206_173759_f48b0b31c0417006138ce4576f294a066f7c[[#This Row],[Contrac end date C]],"M")</f>
        <v>2</v>
      </c>
      <c r="AJ82" t="str">
        <f>TEXT(Member_export_20241206_173759_f48b0b31c0417006138ce4576f294a066f7c[[#This Row],[Member since]],"DDDD")</f>
        <v>martes</v>
      </c>
      <c r="AK82">
        <f>MONTH(Member_export_20241206_173759_f48b0b31c0417006138ce4576f294a066f7c[[#This Row],[Member since]])</f>
        <v>10</v>
      </c>
      <c r="AL82">
        <f>YEAR(Member_export_20241206_173759_f48b0b31c0417006138ce4576f294a066f7c[[#This Row],[Member since]])</f>
        <v>2024</v>
      </c>
    </row>
    <row r="83" spans="1:38" x14ac:dyDescent="0.55000000000000004">
      <c r="A83">
        <v>79788</v>
      </c>
      <c r="B83">
        <v>45989478</v>
      </c>
      <c r="C83" t="s">
        <v>2990</v>
      </c>
      <c r="D83" t="s">
        <v>9</v>
      </c>
      <c r="E83" t="s">
        <v>9</v>
      </c>
      <c r="F83" t="s">
        <v>46</v>
      </c>
      <c r="G83" t="s">
        <v>499</v>
      </c>
      <c r="H83" t="s">
        <v>4022</v>
      </c>
      <c r="I83" s="1">
        <v>38782</v>
      </c>
      <c r="J83" t="s">
        <v>4262</v>
      </c>
      <c r="K83" t="s">
        <v>4263</v>
      </c>
      <c r="L83">
        <v>28914</v>
      </c>
      <c r="M83" t="s">
        <v>4016</v>
      </c>
      <c r="N83" t="s">
        <v>9</v>
      </c>
      <c r="O83">
        <v>647782127</v>
      </c>
      <c r="P83" t="s">
        <v>501</v>
      </c>
      <c r="Q83" t="s">
        <v>45</v>
      </c>
      <c r="R83" t="s">
        <v>500</v>
      </c>
      <c r="S83" t="s">
        <v>4017</v>
      </c>
      <c r="T83" s="1">
        <v>45049</v>
      </c>
      <c r="U83" t="s">
        <v>9</v>
      </c>
      <c r="V83" t="s">
        <v>9</v>
      </c>
      <c r="W83" t="s">
        <v>9</v>
      </c>
      <c r="X83" t="s">
        <v>12</v>
      </c>
      <c r="Y83" s="1">
        <v>45078</v>
      </c>
      <c r="Z83" s="1">
        <v>45657</v>
      </c>
      <c r="AA83">
        <v>5200</v>
      </c>
      <c r="AB83" t="s">
        <v>4017</v>
      </c>
      <c r="AC83">
        <f>MIN(COUNTIF(B:B,Member_export_20241206_173759_f48b0b31c0417006138ce4576f294a066f7c[[#This Row],[Member ID]]),1)-1</f>
        <v>0</v>
      </c>
      <c r="AD83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83" t="str">
        <f>IF(Member_export_20241206_173759_f48b0b31c0417006138ce4576f294a066f7c[[#This Row],[Source]]="","DESCONOCIDA",Member_export_20241206_173759_f48b0b31c0417006138ce4576f294a066f7c[[#This Row],[Source]])</f>
        <v>DESCONOCIDA</v>
      </c>
      <c r="AF83" s="1">
        <v>45657</v>
      </c>
      <c r="AG83" s="1">
        <f>Member_export_20241206_173759_f48b0b31c0417006138ce4576f294a066f7c[[#This Row],[Price]]/100</f>
        <v>52</v>
      </c>
      <c r="AH83" s="6">
        <f ca="1">DATEDIF(Member_export_20241206_173759_f48b0b31c0417006138ce4576f294a066f7c[[#This Row],[Birthday]],TODAY(),"Y")</f>
        <v>18</v>
      </c>
      <c r="AI83" s="6">
        <f>DATEDIF(Member_export_20241206_173759_f48b0b31c0417006138ce4576f294a066f7c[[#This Row],[Member since]],Member_export_20241206_173759_f48b0b31c0417006138ce4576f294a066f7c[[#This Row],[Contrac end date C]],"M")</f>
        <v>19</v>
      </c>
      <c r="AJ83" t="str">
        <f>TEXT(Member_export_20241206_173759_f48b0b31c0417006138ce4576f294a066f7c[[#This Row],[Member since]],"DDDD")</f>
        <v>miércoles</v>
      </c>
      <c r="AK83">
        <f>MONTH(Member_export_20241206_173759_f48b0b31c0417006138ce4576f294a066f7c[[#This Row],[Member since]])</f>
        <v>5</v>
      </c>
      <c r="AL83">
        <f>YEAR(Member_export_20241206_173759_f48b0b31c0417006138ce4576f294a066f7c[[#This Row],[Member since]])</f>
        <v>2023</v>
      </c>
    </row>
    <row r="84" spans="1:38" x14ac:dyDescent="0.55000000000000004">
      <c r="A84">
        <v>79788</v>
      </c>
      <c r="B84">
        <v>45989318</v>
      </c>
      <c r="C84" t="s">
        <v>3695</v>
      </c>
      <c r="D84" t="s">
        <v>9</v>
      </c>
      <c r="E84" t="s">
        <v>9</v>
      </c>
      <c r="F84" t="s">
        <v>46</v>
      </c>
      <c r="G84" t="s">
        <v>2199</v>
      </c>
      <c r="H84" t="s">
        <v>4022</v>
      </c>
      <c r="I84" s="1">
        <v>30990</v>
      </c>
      <c r="J84" t="s">
        <v>4264</v>
      </c>
      <c r="K84" t="s">
        <v>4265</v>
      </c>
      <c r="L84">
        <v>28914</v>
      </c>
      <c r="M84" t="s">
        <v>4016</v>
      </c>
      <c r="N84" t="s">
        <v>9</v>
      </c>
      <c r="O84">
        <v>655884489</v>
      </c>
      <c r="P84" t="s">
        <v>2200</v>
      </c>
      <c r="Q84" t="s">
        <v>18</v>
      </c>
      <c r="R84" t="s">
        <v>4266</v>
      </c>
      <c r="S84" t="s">
        <v>4017</v>
      </c>
      <c r="T84" s="1">
        <v>44473</v>
      </c>
      <c r="U84" t="s">
        <v>9</v>
      </c>
      <c r="V84" t="s">
        <v>4023</v>
      </c>
      <c r="W84" t="s">
        <v>4029</v>
      </c>
      <c r="X84" t="s">
        <v>30</v>
      </c>
      <c r="Y84" s="1">
        <v>44501</v>
      </c>
      <c r="Z84" s="1">
        <v>45657</v>
      </c>
      <c r="AA84">
        <v>4900</v>
      </c>
      <c r="AB84" t="s">
        <v>4017</v>
      </c>
      <c r="AC84">
        <f>MIN(COUNTIF(B:B,Member_export_20241206_173759_f48b0b31c0417006138ce4576f294a066f7c[[#This Row],[Member ID]]),1)-1</f>
        <v>0</v>
      </c>
      <c r="AD8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4" s="1">
        <v>45657</v>
      </c>
      <c r="AG84" s="1">
        <f>Member_export_20241206_173759_f48b0b31c0417006138ce4576f294a066f7c[[#This Row],[Price]]/100</f>
        <v>49</v>
      </c>
      <c r="AH84" s="6">
        <f ca="1">DATEDIF(Member_export_20241206_173759_f48b0b31c0417006138ce4576f294a066f7c[[#This Row],[Birthday]],TODAY(),"Y")</f>
        <v>40</v>
      </c>
      <c r="AI84" s="6">
        <f>DATEDIF(Member_export_20241206_173759_f48b0b31c0417006138ce4576f294a066f7c[[#This Row],[Member since]],Member_export_20241206_173759_f48b0b31c0417006138ce4576f294a066f7c[[#This Row],[Contrac end date C]],"M")</f>
        <v>38</v>
      </c>
      <c r="AJ84" t="str">
        <f>TEXT(Member_export_20241206_173759_f48b0b31c0417006138ce4576f294a066f7c[[#This Row],[Member since]],"DDDD")</f>
        <v>lunes</v>
      </c>
      <c r="AK84">
        <f>MONTH(Member_export_20241206_173759_f48b0b31c0417006138ce4576f294a066f7c[[#This Row],[Member since]])</f>
        <v>10</v>
      </c>
      <c r="AL84">
        <f>YEAR(Member_export_20241206_173759_f48b0b31c0417006138ce4576f294a066f7c[[#This Row],[Member since]])</f>
        <v>2021</v>
      </c>
    </row>
    <row r="85" spans="1:38" x14ac:dyDescent="0.55000000000000004">
      <c r="A85">
        <v>79788</v>
      </c>
      <c r="B85">
        <v>45989048</v>
      </c>
      <c r="C85" t="s">
        <v>3525</v>
      </c>
      <c r="D85" t="s">
        <v>9</v>
      </c>
      <c r="E85" t="s">
        <v>9</v>
      </c>
      <c r="F85" t="s">
        <v>46</v>
      </c>
      <c r="G85" t="s">
        <v>1819</v>
      </c>
      <c r="H85" t="s">
        <v>4015</v>
      </c>
      <c r="I85" s="1">
        <v>30618</v>
      </c>
      <c r="J85" t="s">
        <v>4267</v>
      </c>
      <c r="K85" t="s">
        <v>4268</v>
      </c>
      <c r="L85">
        <v>28914</v>
      </c>
      <c r="M85" t="s">
        <v>4016</v>
      </c>
      <c r="N85" t="s">
        <v>9</v>
      </c>
      <c r="O85">
        <v>660258192</v>
      </c>
      <c r="P85" t="s">
        <v>1820</v>
      </c>
      <c r="Q85" t="s">
        <v>22</v>
      </c>
      <c r="R85" t="s">
        <v>4269</v>
      </c>
      <c r="S85" t="s">
        <v>4017</v>
      </c>
      <c r="T85" s="1">
        <v>44810</v>
      </c>
      <c r="U85" t="s">
        <v>9</v>
      </c>
      <c r="V85" t="s">
        <v>9</v>
      </c>
      <c r="W85" t="s">
        <v>9</v>
      </c>
      <c r="X85" t="s">
        <v>30</v>
      </c>
      <c r="Y85" s="1">
        <v>44835</v>
      </c>
      <c r="Z85" s="1">
        <v>45657</v>
      </c>
      <c r="AA85">
        <v>4900</v>
      </c>
      <c r="AB85" t="s">
        <v>4017</v>
      </c>
      <c r="AC85">
        <f>MIN(COUNTIF(B:B,Member_export_20241206_173759_f48b0b31c0417006138ce4576f294a066f7c[[#This Row],[Member ID]]),1)-1</f>
        <v>0</v>
      </c>
      <c r="AD85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85" t="str">
        <f>IF(Member_export_20241206_173759_f48b0b31c0417006138ce4576f294a066f7c[[#This Row],[Source]]="","DESCONOCIDA",Member_export_20241206_173759_f48b0b31c0417006138ce4576f294a066f7c[[#This Row],[Source]])</f>
        <v>DESCONOCIDA</v>
      </c>
      <c r="AF85" s="1">
        <v>45657</v>
      </c>
      <c r="AG85" s="1">
        <f>Member_export_20241206_173759_f48b0b31c0417006138ce4576f294a066f7c[[#This Row],[Price]]/100</f>
        <v>49</v>
      </c>
      <c r="AH85" s="6">
        <f ca="1">DATEDIF(Member_export_20241206_173759_f48b0b31c0417006138ce4576f294a066f7c[[#This Row],[Birthday]],TODAY(),"Y")</f>
        <v>41</v>
      </c>
      <c r="AI85" s="6">
        <f>DATEDIF(Member_export_20241206_173759_f48b0b31c0417006138ce4576f294a066f7c[[#This Row],[Member since]],Member_export_20241206_173759_f48b0b31c0417006138ce4576f294a066f7c[[#This Row],[Contrac end date C]],"M")</f>
        <v>27</v>
      </c>
      <c r="AJ85" t="str">
        <f>TEXT(Member_export_20241206_173759_f48b0b31c0417006138ce4576f294a066f7c[[#This Row],[Member since]],"DDDD")</f>
        <v>martes</v>
      </c>
      <c r="AK85">
        <f>MONTH(Member_export_20241206_173759_f48b0b31c0417006138ce4576f294a066f7c[[#This Row],[Member since]])</f>
        <v>9</v>
      </c>
      <c r="AL85">
        <f>YEAR(Member_export_20241206_173759_f48b0b31c0417006138ce4576f294a066f7c[[#This Row],[Member since]])</f>
        <v>2022</v>
      </c>
    </row>
    <row r="86" spans="1:38" x14ac:dyDescent="0.55000000000000004">
      <c r="A86">
        <v>79788</v>
      </c>
      <c r="B86">
        <v>45989077</v>
      </c>
      <c r="C86" t="s">
        <v>3425</v>
      </c>
      <c r="D86" t="s">
        <v>9</v>
      </c>
      <c r="E86" t="s">
        <v>9</v>
      </c>
      <c r="F86" t="s">
        <v>46</v>
      </c>
      <c r="G86" t="s">
        <v>1592</v>
      </c>
      <c r="H86" t="s">
        <v>4022</v>
      </c>
      <c r="I86" s="1">
        <v>34152</v>
      </c>
      <c r="J86" t="s">
        <v>4270</v>
      </c>
      <c r="K86" t="s">
        <v>4271</v>
      </c>
      <c r="L86">
        <v>28914</v>
      </c>
      <c r="M86" t="s">
        <v>4016</v>
      </c>
      <c r="N86" t="s">
        <v>9</v>
      </c>
      <c r="O86">
        <v>659700921</v>
      </c>
      <c r="P86" t="s">
        <v>1593</v>
      </c>
      <c r="Q86" t="s">
        <v>1594</v>
      </c>
      <c r="R86" t="s">
        <v>4272</v>
      </c>
      <c r="S86" t="s">
        <v>4017</v>
      </c>
      <c r="T86" s="1">
        <v>45170</v>
      </c>
      <c r="U86" t="s">
        <v>9</v>
      </c>
      <c r="V86" t="s">
        <v>4023</v>
      </c>
      <c r="W86" t="s">
        <v>4029</v>
      </c>
      <c r="X86" t="s">
        <v>12</v>
      </c>
      <c r="Y86" s="1">
        <v>45170</v>
      </c>
      <c r="Z86" s="1">
        <v>45657</v>
      </c>
      <c r="AA86">
        <v>5200</v>
      </c>
      <c r="AB86" t="s">
        <v>4017</v>
      </c>
      <c r="AC86">
        <f>MIN(COUNTIF(B:B,Member_export_20241206_173759_f48b0b31c0417006138ce4576f294a066f7c[[#This Row],[Member ID]]),1)-1</f>
        <v>0</v>
      </c>
      <c r="AD8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6" s="1">
        <v>45657</v>
      </c>
      <c r="AG86" s="1">
        <f>Member_export_20241206_173759_f48b0b31c0417006138ce4576f294a066f7c[[#This Row],[Price]]/100</f>
        <v>52</v>
      </c>
      <c r="AH86" s="6">
        <f ca="1">DATEDIF(Member_export_20241206_173759_f48b0b31c0417006138ce4576f294a066f7c[[#This Row],[Birthday]],TODAY(),"Y")</f>
        <v>31</v>
      </c>
      <c r="AI86" s="6">
        <f>DATEDIF(Member_export_20241206_173759_f48b0b31c0417006138ce4576f294a066f7c[[#This Row],[Member since]],Member_export_20241206_173759_f48b0b31c0417006138ce4576f294a066f7c[[#This Row],[Contrac end date C]],"M")</f>
        <v>15</v>
      </c>
      <c r="AJ86" t="str">
        <f>TEXT(Member_export_20241206_173759_f48b0b31c0417006138ce4576f294a066f7c[[#This Row],[Member since]],"DDDD")</f>
        <v>viernes</v>
      </c>
      <c r="AK86">
        <f>MONTH(Member_export_20241206_173759_f48b0b31c0417006138ce4576f294a066f7c[[#This Row],[Member since]])</f>
        <v>9</v>
      </c>
      <c r="AL86">
        <f>YEAR(Member_export_20241206_173759_f48b0b31c0417006138ce4576f294a066f7c[[#This Row],[Member since]])</f>
        <v>2023</v>
      </c>
    </row>
    <row r="87" spans="1:38" x14ac:dyDescent="0.55000000000000004">
      <c r="A87">
        <v>79788</v>
      </c>
      <c r="B87">
        <v>45988854</v>
      </c>
      <c r="C87" t="s">
        <v>3059</v>
      </c>
      <c r="D87" t="s">
        <v>9</v>
      </c>
      <c r="E87" t="s">
        <v>9</v>
      </c>
      <c r="F87" t="s">
        <v>46</v>
      </c>
      <c r="G87" t="s">
        <v>699</v>
      </c>
      <c r="H87" t="s">
        <v>4022</v>
      </c>
      <c r="I87" s="1">
        <v>29959</v>
      </c>
      <c r="J87" t="s">
        <v>4273</v>
      </c>
      <c r="K87" t="s">
        <v>4274</v>
      </c>
      <c r="L87">
        <v>28914</v>
      </c>
      <c r="M87" t="s">
        <v>4016</v>
      </c>
      <c r="N87" t="s">
        <v>9</v>
      </c>
      <c r="O87">
        <v>649327471</v>
      </c>
      <c r="P87" t="s">
        <v>700</v>
      </c>
      <c r="Q87" t="s">
        <v>11</v>
      </c>
      <c r="R87" t="s">
        <v>4275</v>
      </c>
      <c r="S87" t="s">
        <v>4017</v>
      </c>
      <c r="T87" s="1">
        <v>45173</v>
      </c>
      <c r="U87" t="s">
        <v>9</v>
      </c>
      <c r="V87" t="s">
        <v>4023</v>
      </c>
      <c r="W87" t="s">
        <v>4024</v>
      </c>
      <c r="X87" t="s">
        <v>30</v>
      </c>
      <c r="Y87" s="1">
        <v>45200</v>
      </c>
      <c r="Z87" s="1">
        <v>45657</v>
      </c>
      <c r="AA87">
        <v>4900</v>
      </c>
      <c r="AB87" t="s">
        <v>4017</v>
      </c>
      <c r="AC87">
        <f>MIN(COUNTIF(B:B,Member_export_20241206_173759_f48b0b31c0417006138ce4576f294a066f7c[[#This Row],[Member ID]]),1)-1</f>
        <v>0</v>
      </c>
      <c r="AD8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7" s="1">
        <v>45657</v>
      </c>
      <c r="AG87" s="1">
        <f>Member_export_20241206_173759_f48b0b31c0417006138ce4576f294a066f7c[[#This Row],[Price]]/100</f>
        <v>49</v>
      </c>
      <c r="AH87" s="6">
        <f ca="1">DATEDIF(Member_export_20241206_173759_f48b0b31c0417006138ce4576f294a066f7c[[#This Row],[Birthday]],TODAY(),"Y")</f>
        <v>42</v>
      </c>
      <c r="AI87" s="6">
        <f>DATEDIF(Member_export_20241206_173759_f48b0b31c0417006138ce4576f294a066f7c[[#This Row],[Member since]],Member_export_20241206_173759_f48b0b31c0417006138ce4576f294a066f7c[[#This Row],[Contrac end date C]],"M")</f>
        <v>15</v>
      </c>
      <c r="AJ87" t="str">
        <f>TEXT(Member_export_20241206_173759_f48b0b31c0417006138ce4576f294a066f7c[[#This Row],[Member since]],"DDDD")</f>
        <v>lunes</v>
      </c>
      <c r="AK87">
        <f>MONTH(Member_export_20241206_173759_f48b0b31c0417006138ce4576f294a066f7c[[#This Row],[Member since]])</f>
        <v>9</v>
      </c>
      <c r="AL87">
        <f>YEAR(Member_export_20241206_173759_f48b0b31c0417006138ce4576f294a066f7c[[#This Row],[Member since]])</f>
        <v>2023</v>
      </c>
    </row>
    <row r="88" spans="1:38" x14ac:dyDescent="0.55000000000000004">
      <c r="A88">
        <v>79788</v>
      </c>
      <c r="B88">
        <v>45989756</v>
      </c>
      <c r="C88" t="s">
        <v>3502</v>
      </c>
      <c r="D88" t="s">
        <v>9</v>
      </c>
      <c r="E88" t="s">
        <v>9</v>
      </c>
      <c r="F88" t="s">
        <v>46</v>
      </c>
      <c r="G88" t="s">
        <v>1767</v>
      </c>
      <c r="H88" t="s">
        <v>4022</v>
      </c>
      <c r="I88" s="1">
        <v>35253</v>
      </c>
      <c r="J88" t="s">
        <v>4276</v>
      </c>
      <c r="K88" t="s">
        <v>4277</v>
      </c>
      <c r="L88">
        <v>28914</v>
      </c>
      <c r="M88" t="s">
        <v>4016</v>
      </c>
      <c r="N88" t="s">
        <v>9</v>
      </c>
      <c r="O88">
        <v>625786857</v>
      </c>
      <c r="P88" t="s">
        <v>1769</v>
      </c>
      <c r="Q88" t="s">
        <v>261</v>
      </c>
      <c r="R88" t="s">
        <v>1768</v>
      </c>
      <c r="S88" t="s">
        <v>4017</v>
      </c>
      <c r="T88" s="1">
        <v>45236</v>
      </c>
      <c r="U88" t="s">
        <v>9</v>
      </c>
      <c r="V88" t="s">
        <v>4023</v>
      </c>
      <c r="W88" t="s">
        <v>4024</v>
      </c>
      <c r="X88" t="s">
        <v>12</v>
      </c>
      <c r="Y88" s="1">
        <v>45261</v>
      </c>
      <c r="Z88" s="1">
        <v>45657</v>
      </c>
      <c r="AA88">
        <v>5200</v>
      </c>
      <c r="AB88" t="s">
        <v>4017</v>
      </c>
      <c r="AC88">
        <f>MIN(COUNTIF(B:B,Member_export_20241206_173759_f48b0b31c0417006138ce4576f294a066f7c[[#This Row],[Member ID]]),1)-1</f>
        <v>0</v>
      </c>
      <c r="AD8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8" s="1">
        <v>45657</v>
      </c>
      <c r="AG88" s="1">
        <f>Member_export_20241206_173759_f48b0b31c0417006138ce4576f294a066f7c[[#This Row],[Price]]/100</f>
        <v>52</v>
      </c>
      <c r="AH88" s="6">
        <f ca="1">DATEDIF(Member_export_20241206_173759_f48b0b31c0417006138ce4576f294a066f7c[[#This Row],[Birthday]],TODAY(),"Y")</f>
        <v>28</v>
      </c>
      <c r="AI88" s="6">
        <f>DATEDIF(Member_export_20241206_173759_f48b0b31c0417006138ce4576f294a066f7c[[#This Row],[Member since]],Member_export_20241206_173759_f48b0b31c0417006138ce4576f294a066f7c[[#This Row],[Contrac end date C]],"M")</f>
        <v>13</v>
      </c>
      <c r="AJ88" t="str">
        <f>TEXT(Member_export_20241206_173759_f48b0b31c0417006138ce4576f294a066f7c[[#This Row],[Member since]],"DDDD")</f>
        <v>lunes</v>
      </c>
      <c r="AK88">
        <f>MONTH(Member_export_20241206_173759_f48b0b31c0417006138ce4576f294a066f7c[[#This Row],[Member since]])</f>
        <v>11</v>
      </c>
      <c r="AL88">
        <f>YEAR(Member_export_20241206_173759_f48b0b31c0417006138ce4576f294a066f7c[[#This Row],[Member since]])</f>
        <v>2023</v>
      </c>
    </row>
    <row r="89" spans="1:38" x14ac:dyDescent="0.55000000000000004">
      <c r="A89">
        <v>79788</v>
      </c>
      <c r="B89">
        <v>45988389</v>
      </c>
      <c r="C89" t="s">
        <v>3402</v>
      </c>
      <c r="D89" t="s">
        <v>9</v>
      </c>
      <c r="E89" t="s">
        <v>9</v>
      </c>
      <c r="F89" t="s">
        <v>46</v>
      </c>
      <c r="G89" t="s">
        <v>1544</v>
      </c>
      <c r="H89" t="s">
        <v>4022</v>
      </c>
      <c r="I89" s="1">
        <v>28348</v>
      </c>
      <c r="J89" t="s">
        <v>4278</v>
      </c>
      <c r="K89" t="s">
        <v>4279</v>
      </c>
      <c r="L89">
        <v>28914</v>
      </c>
      <c r="M89" t="s">
        <v>4016</v>
      </c>
      <c r="N89" t="s">
        <v>9</v>
      </c>
      <c r="O89">
        <v>646852946</v>
      </c>
      <c r="P89" t="s">
        <v>939</v>
      </c>
      <c r="Q89" t="s">
        <v>277</v>
      </c>
      <c r="R89" t="s">
        <v>1545</v>
      </c>
      <c r="S89" t="s">
        <v>4017</v>
      </c>
      <c r="T89" s="1">
        <v>43257</v>
      </c>
      <c r="U89" t="s">
        <v>9</v>
      </c>
      <c r="V89" t="s">
        <v>4068</v>
      </c>
      <c r="W89" t="s">
        <v>4029</v>
      </c>
      <c r="X89" t="s">
        <v>12</v>
      </c>
      <c r="Y89" s="1">
        <v>43282</v>
      </c>
      <c r="Z89" s="1">
        <v>45657</v>
      </c>
      <c r="AA89">
        <v>5200</v>
      </c>
      <c r="AB89" t="s">
        <v>4017</v>
      </c>
      <c r="AC89">
        <f>MIN(COUNTIF(B:B,Member_export_20241206_173759_f48b0b31c0417006138ce4576f294a066f7c[[#This Row],[Member ID]]),1)-1</f>
        <v>0</v>
      </c>
      <c r="AD89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8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9" s="1">
        <v>45657</v>
      </c>
      <c r="AG89" s="1">
        <f>Member_export_20241206_173759_f48b0b31c0417006138ce4576f294a066f7c[[#This Row],[Price]]/100</f>
        <v>52</v>
      </c>
      <c r="AH89" s="6">
        <f ca="1">DATEDIF(Member_export_20241206_173759_f48b0b31c0417006138ce4576f294a066f7c[[#This Row],[Birthday]],TODAY(),"Y")</f>
        <v>47</v>
      </c>
      <c r="AI89" s="6">
        <f>DATEDIF(Member_export_20241206_173759_f48b0b31c0417006138ce4576f294a066f7c[[#This Row],[Member since]],Member_export_20241206_173759_f48b0b31c0417006138ce4576f294a066f7c[[#This Row],[Contrac end date C]],"M")</f>
        <v>78</v>
      </c>
      <c r="AJ89" t="str">
        <f>TEXT(Member_export_20241206_173759_f48b0b31c0417006138ce4576f294a066f7c[[#This Row],[Member since]],"DDDD")</f>
        <v>miércoles</v>
      </c>
      <c r="AK89">
        <f>MONTH(Member_export_20241206_173759_f48b0b31c0417006138ce4576f294a066f7c[[#This Row],[Member since]])</f>
        <v>6</v>
      </c>
      <c r="AL89">
        <f>YEAR(Member_export_20241206_173759_f48b0b31c0417006138ce4576f294a066f7c[[#This Row],[Member since]])</f>
        <v>2018</v>
      </c>
    </row>
    <row r="90" spans="1:38" x14ac:dyDescent="0.55000000000000004">
      <c r="A90">
        <v>79788</v>
      </c>
      <c r="B90">
        <v>45987014</v>
      </c>
      <c r="C90" t="s">
        <v>3069</v>
      </c>
      <c r="D90" t="s">
        <v>9</v>
      </c>
      <c r="E90" t="s">
        <v>9</v>
      </c>
      <c r="F90" t="s">
        <v>46</v>
      </c>
      <c r="G90" t="s">
        <v>83</v>
      </c>
      <c r="H90" t="s">
        <v>4022</v>
      </c>
      <c r="I90" s="1">
        <v>36038</v>
      </c>
      <c r="J90" t="s">
        <v>4280</v>
      </c>
      <c r="K90" t="s">
        <v>4054</v>
      </c>
      <c r="L90">
        <v>28914</v>
      </c>
      <c r="M90" t="s">
        <v>4016</v>
      </c>
      <c r="N90" t="s">
        <v>9</v>
      </c>
      <c r="O90">
        <v>690263457</v>
      </c>
      <c r="P90" t="s">
        <v>85</v>
      </c>
      <c r="Q90" t="s">
        <v>45</v>
      </c>
      <c r="R90" t="s">
        <v>9</v>
      </c>
      <c r="S90" t="s">
        <v>4017</v>
      </c>
      <c r="T90" s="1">
        <v>44007</v>
      </c>
      <c r="U90" t="s">
        <v>9</v>
      </c>
      <c r="V90" t="s">
        <v>4068</v>
      </c>
      <c r="W90" t="s">
        <v>4029</v>
      </c>
      <c r="X90" t="s">
        <v>30</v>
      </c>
      <c r="Y90" s="1">
        <v>44013</v>
      </c>
      <c r="Z90" s="1">
        <v>45657</v>
      </c>
      <c r="AA90">
        <v>4900</v>
      </c>
      <c r="AB90" t="s">
        <v>4017</v>
      </c>
      <c r="AC90">
        <f>MIN(COUNTIF(B:B,Member_export_20241206_173759_f48b0b31c0417006138ce4576f294a066f7c[[#This Row],[Member ID]]),1)-1</f>
        <v>0</v>
      </c>
      <c r="AD90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9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0" s="1">
        <v>45657</v>
      </c>
      <c r="AG90" s="1">
        <f>Member_export_20241206_173759_f48b0b31c0417006138ce4576f294a066f7c[[#This Row],[Price]]/100</f>
        <v>49</v>
      </c>
      <c r="AH90" s="6">
        <f ca="1">DATEDIF(Member_export_20241206_173759_f48b0b31c0417006138ce4576f294a066f7c[[#This Row],[Birthday]],TODAY(),"Y")</f>
        <v>26</v>
      </c>
      <c r="AI90" s="6">
        <f>DATEDIF(Member_export_20241206_173759_f48b0b31c0417006138ce4576f294a066f7c[[#This Row],[Member since]],Member_export_20241206_173759_f48b0b31c0417006138ce4576f294a066f7c[[#This Row],[Contrac end date C]],"M")</f>
        <v>54</v>
      </c>
      <c r="AJ90" t="str">
        <f>TEXT(Member_export_20241206_173759_f48b0b31c0417006138ce4576f294a066f7c[[#This Row],[Member since]],"DDDD")</f>
        <v>jueves</v>
      </c>
      <c r="AK90">
        <f>MONTH(Member_export_20241206_173759_f48b0b31c0417006138ce4576f294a066f7c[[#This Row],[Member since]])</f>
        <v>6</v>
      </c>
      <c r="AL90">
        <f>YEAR(Member_export_20241206_173759_f48b0b31c0417006138ce4576f294a066f7c[[#This Row],[Member since]])</f>
        <v>2020</v>
      </c>
    </row>
    <row r="91" spans="1:38" x14ac:dyDescent="0.55000000000000004">
      <c r="A91">
        <v>79788</v>
      </c>
      <c r="B91">
        <v>45989717</v>
      </c>
      <c r="C91" t="s">
        <v>3401</v>
      </c>
      <c r="D91" t="s">
        <v>9</v>
      </c>
      <c r="E91" t="s">
        <v>9</v>
      </c>
      <c r="F91" t="s">
        <v>46</v>
      </c>
      <c r="G91" t="s">
        <v>1541</v>
      </c>
      <c r="H91" t="s">
        <v>4022</v>
      </c>
      <c r="I91" s="1">
        <v>34052</v>
      </c>
      <c r="J91" t="s">
        <v>4281</v>
      </c>
      <c r="K91" t="s">
        <v>4282</v>
      </c>
      <c r="L91">
        <v>28914</v>
      </c>
      <c r="M91" t="s">
        <v>4016</v>
      </c>
      <c r="N91" t="s">
        <v>9</v>
      </c>
      <c r="O91">
        <v>653549649</v>
      </c>
      <c r="P91" t="s">
        <v>1543</v>
      </c>
      <c r="Q91" t="s">
        <v>26</v>
      </c>
      <c r="R91" t="s">
        <v>1542</v>
      </c>
      <c r="S91" t="s">
        <v>4017</v>
      </c>
      <c r="T91" s="1">
        <v>44839</v>
      </c>
      <c r="U91" t="s">
        <v>9</v>
      </c>
      <c r="V91" t="s">
        <v>4023</v>
      </c>
      <c r="W91" t="s">
        <v>4024</v>
      </c>
      <c r="X91" t="s">
        <v>12</v>
      </c>
      <c r="Y91" s="1">
        <v>44866</v>
      </c>
      <c r="Z91" s="1">
        <v>45657</v>
      </c>
      <c r="AA91">
        <v>5200</v>
      </c>
      <c r="AB91" t="s">
        <v>4017</v>
      </c>
      <c r="AC91">
        <f>MIN(COUNTIF(B:B,Member_export_20241206_173759_f48b0b31c0417006138ce4576f294a066f7c[[#This Row],[Member ID]]),1)-1</f>
        <v>0</v>
      </c>
      <c r="AD9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1" s="1">
        <v>45657</v>
      </c>
      <c r="AG91" s="1">
        <f>Member_export_20241206_173759_f48b0b31c0417006138ce4576f294a066f7c[[#This Row],[Price]]/100</f>
        <v>52</v>
      </c>
      <c r="AH91" s="6">
        <f ca="1">DATEDIF(Member_export_20241206_173759_f48b0b31c0417006138ce4576f294a066f7c[[#This Row],[Birthday]],TODAY(),"Y")</f>
        <v>31</v>
      </c>
      <c r="AI91" s="6">
        <f>DATEDIF(Member_export_20241206_173759_f48b0b31c0417006138ce4576f294a066f7c[[#This Row],[Member since]],Member_export_20241206_173759_f48b0b31c0417006138ce4576f294a066f7c[[#This Row],[Contrac end date C]],"M")</f>
        <v>26</v>
      </c>
      <c r="AJ91" t="str">
        <f>TEXT(Member_export_20241206_173759_f48b0b31c0417006138ce4576f294a066f7c[[#This Row],[Member since]],"DDDD")</f>
        <v>miércoles</v>
      </c>
      <c r="AK91">
        <f>MONTH(Member_export_20241206_173759_f48b0b31c0417006138ce4576f294a066f7c[[#This Row],[Member since]])</f>
        <v>10</v>
      </c>
      <c r="AL91">
        <f>YEAR(Member_export_20241206_173759_f48b0b31c0417006138ce4576f294a066f7c[[#This Row],[Member since]])</f>
        <v>2022</v>
      </c>
    </row>
    <row r="92" spans="1:38" x14ac:dyDescent="0.55000000000000004">
      <c r="A92">
        <v>79788</v>
      </c>
      <c r="B92">
        <v>46781907</v>
      </c>
      <c r="C92" t="s">
        <v>3099</v>
      </c>
      <c r="D92" t="s">
        <v>9</v>
      </c>
      <c r="E92" t="s">
        <v>9</v>
      </c>
      <c r="F92" t="s">
        <v>808</v>
      </c>
      <c r="G92" t="s">
        <v>809</v>
      </c>
      <c r="H92" t="s">
        <v>4022</v>
      </c>
      <c r="I92" s="1">
        <v>27164</v>
      </c>
      <c r="J92" t="s">
        <v>4283</v>
      </c>
      <c r="K92" t="s">
        <v>4284</v>
      </c>
      <c r="L92">
        <v>28041</v>
      </c>
      <c r="M92" t="s">
        <v>4051</v>
      </c>
      <c r="N92" t="s">
        <v>9</v>
      </c>
      <c r="O92">
        <v>603551028</v>
      </c>
      <c r="P92" t="s">
        <v>810</v>
      </c>
      <c r="Q92" t="s">
        <v>18</v>
      </c>
      <c r="R92" t="s">
        <v>9</v>
      </c>
      <c r="S92" t="s">
        <v>4017</v>
      </c>
      <c r="T92" s="1">
        <v>45420</v>
      </c>
      <c r="U92" t="s">
        <v>9</v>
      </c>
      <c r="V92" t="s">
        <v>4023</v>
      </c>
      <c r="W92" t="s">
        <v>4029</v>
      </c>
      <c r="X92" t="s">
        <v>30</v>
      </c>
      <c r="Y92" s="1">
        <v>45444</v>
      </c>
      <c r="Z92" s="1">
        <v>45657</v>
      </c>
      <c r="AA92">
        <v>4900</v>
      </c>
      <c r="AB92" t="s">
        <v>4017</v>
      </c>
      <c r="AC92">
        <f>MIN(COUNTIF(B:B,Member_export_20241206_173759_f48b0b31c0417006138ce4576f294a066f7c[[#This Row],[Member ID]]),1)-1</f>
        <v>0</v>
      </c>
      <c r="AD9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2" s="1">
        <v>45657</v>
      </c>
      <c r="AG92" s="1">
        <f>Member_export_20241206_173759_f48b0b31c0417006138ce4576f294a066f7c[[#This Row],[Price]]/100</f>
        <v>49</v>
      </c>
      <c r="AH92" s="6">
        <f ca="1">DATEDIF(Member_export_20241206_173759_f48b0b31c0417006138ce4576f294a066f7c[[#This Row],[Birthday]],TODAY(),"Y")</f>
        <v>50</v>
      </c>
      <c r="AI92" s="6">
        <f>DATEDIF(Member_export_20241206_173759_f48b0b31c0417006138ce4576f294a066f7c[[#This Row],[Member since]],Member_export_20241206_173759_f48b0b31c0417006138ce4576f294a066f7c[[#This Row],[Contrac end date C]],"M")</f>
        <v>7</v>
      </c>
      <c r="AJ92" t="str">
        <f>TEXT(Member_export_20241206_173759_f48b0b31c0417006138ce4576f294a066f7c[[#This Row],[Member since]],"DDDD")</f>
        <v>miércoles</v>
      </c>
      <c r="AK92">
        <f>MONTH(Member_export_20241206_173759_f48b0b31c0417006138ce4576f294a066f7c[[#This Row],[Member since]])</f>
        <v>5</v>
      </c>
      <c r="AL92">
        <f>YEAR(Member_export_20241206_173759_f48b0b31c0417006138ce4576f294a066f7c[[#This Row],[Member since]])</f>
        <v>2024</v>
      </c>
    </row>
    <row r="93" spans="1:38" x14ac:dyDescent="0.55000000000000004">
      <c r="A93">
        <v>79788</v>
      </c>
      <c r="B93">
        <v>45988912</v>
      </c>
      <c r="C93" t="s">
        <v>3598</v>
      </c>
      <c r="D93" t="s">
        <v>9</v>
      </c>
      <c r="E93" t="s">
        <v>9</v>
      </c>
      <c r="F93" t="s">
        <v>1971</v>
      </c>
      <c r="G93" t="s">
        <v>1972</v>
      </c>
      <c r="H93" t="s">
        <v>4015</v>
      </c>
      <c r="I93" s="1">
        <v>21515</v>
      </c>
      <c r="J93" t="s">
        <v>4285</v>
      </c>
      <c r="K93" t="s">
        <v>4286</v>
      </c>
      <c r="L93">
        <v>28914</v>
      </c>
      <c r="M93" t="s">
        <v>4016</v>
      </c>
      <c r="N93" t="s">
        <v>9</v>
      </c>
      <c r="O93">
        <v>608087079</v>
      </c>
      <c r="P93" t="s">
        <v>377</v>
      </c>
      <c r="Q93" t="s">
        <v>26</v>
      </c>
      <c r="R93" t="s">
        <v>4287</v>
      </c>
      <c r="S93" t="s">
        <v>4017</v>
      </c>
      <c r="T93" s="1">
        <v>45090</v>
      </c>
      <c r="U93" t="s">
        <v>9</v>
      </c>
      <c r="V93" t="s">
        <v>9</v>
      </c>
      <c r="W93" t="s">
        <v>9</v>
      </c>
      <c r="X93" t="s">
        <v>12</v>
      </c>
      <c r="Y93" s="1">
        <v>45108</v>
      </c>
      <c r="Z93" s="1">
        <v>45657</v>
      </c>
      <c r="AA93">
        <v>5200</v>
      </c>
      <c r="AB93" t="s">
        <v>4017</v>
      </c>
      <c r="AC93">
        <f>MIN(COUNTIF(B:B,Member_export_20241206_173759_f48b0b31c0417006138ce4576f294a066f7c[[#This Row],[Member ID]]),1)-1</f>
        <v>0</v>
      </c>
      <c r="AD93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93" t="str">
        <f>IF(Member_export_20241206_173759_f48b0b31c0417006138ce4576f294a066f7c[[#This Row],[Source]]="","DESCONOCIDA",Member_export_20241206_173759_f48b0b31c0417006138ce4576f294a066f7c[[#This Row],[Source]])</f>
        <v>DESCONOCIDA</v>
      </c>
      <c r="AF93" s="1">
        <v>45657</v>
      </c>
      <c r="AG93" s="1">
        <f>Member_export_20241206_173759_f48b0b31c0417006138ce4576f294a066f7c[[#This Row],[Price]]/100</f>
        <v>52</v>
      </c>
      <c r="AH93" s="6">
        <f ca="1">DATEDIF(Member_export_20241206_173759_f48b0b31c0417006138ce4576f294a066f7c[[#This Row],[Birthday]],TODAY(),"Y")</f>
        <v>66</v>
      </c>
      <c r="AI93" s="6">
        <f>DATEDIF(Member_export_20241206_173759_f48b0b31c0417006138ce4576f294a066f7c[[#This Row],[Member since]],Member_export_20241206_173759_f48b0b31c0417006138ce4576f294a066f7c[[#This Row],[Contrac end date C]],"M")</f>
        <v>18</v>
      </c>
      <c r="AJ93" t="str">
        <f>TEXT(Member_export_20241206_173759_f48b0b31c0417006138ce4576f294a066f7c[[#This Row],[Member since]],"DDDD")</f>
        <v>martes</v>
      </c>
      <c r="AK93">
        <f>MONTH(Member_export_20241206_173759_f48b0b31c0417006138ce4576f294a066f7c[[#This Row],[Member since]])</f>
        <v>6</v>
      </c>
      <c r="AL93">
        <f>YEAR(Member_export_20241206_173759_f48b0b31c0417006138ce4576f294a066f7c[[#This Row],[Member since]])</f>
        <v>2023</v>
      </c>
    </row>
    <row r="94" spans="1:38" x14ac:dyDescent="0.55000000000000004">
      <c r="A94">
        <v>79788</v>
      </c>
      <c r="B94">
        <v>45989672</v>
      </c>
      <c r="C94" t="s">
        <v>3702</v>
      </c>
      <c r="D94" t="s">
        <v>9</v>
      </c>
      <c r="E94" t="s">
        <v>9</v>
      </c>
      <c r="F94" t="s">
        <v>629</v>
      </c>
      <c r="G94" t="s">
        <v>2213</v>
      </c>
      <c r="H94" t="s">
        <v>4022</v>
      </c>
      <c r="I94" s="1">
        <v>28626</v>
      </c>
      <c r="J94" t="s">
        <v>4288</v>
      </c>
      <c r="K94" t="s">
        <v>4289</v>
      </c>
      <c r="L94">
        <v>28914</v>
      </c>
      <c r="M94" t="s">
        <v>4016</v>
      </c>
      <c r="N94" t="s">
        <v>9</v>
      </c>
      <c r="O94">
        <v>653964213</v>
      </c>
      <c r="P94" t="s">
        <v>2214</v>
      </c>
      <c r="Q94" t="s">
        <v>261</v>
      </c>
      <c r="R94" t="s">
        <v>4290</v>
      </c>
      <c r="S94" t="s">
        <v>4017</v>
      </c>
      <c r="T94" s="1">
        <v>43710</v>
      </c>
      <c r="U94" t="s">
        <v>9</v>
      </c>
      <c r="V94" t="s">
        <v>4040</v>
      </c>
      <c r="W94" t="s">
        <v>4024</v>
      </c>
      <c r="X94" t="s">
        <v>30</v>
      </c>
      <c r="Y94" s="1">
        <v>43739</v>
      </c>
      <c r="Z94" s="1">
        <v>45657</v>
      </c>
      <c r="AA94">
        <v>4900</v>
      </c>
      <c r="AB94" t="s">
        <v>4017</v>
      </c>
      <c r="AC94">
        <f>MIN(COUNTIF(B:B,Member_export_20241206_173759_f48b0b31c0417006138ce4576f294a066f7c[[#This Row],[Member ID]]),1)-1</f>
        <v>0</v>
      </c>
      <c r="AD94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9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4" s="1">
        <v>45657</v>
      </c>
      <c r="AG94" s="1">
        <f>Member_export_20241206_173759_f48b0b31c0417006138ce4576f294a066f7c[[#This Row],[Price]]/100</f>
        <v>49</v>
      </c>
      <c r="AH94" s="6">
        <f ca="1">DATEDIF(Member_export_20241206_173759_f48b0b31c0417006138ce4576f294a066f7c[[#This Row],[Birthday]],TODAY(),"Y")</f>
        <v>46</v>
      </c>
      <c r="AI94" s="6">
        <f>DATEDIF(Member_export_20241206_173759_f48b0b31c0417006138ce4576f294a066f7c[[#This Row],[Member since]],Member_export_20241206_173759_f48b0b31c0417006138ce4576f294a066f7c[[#This Row],[Contrac end date C]],"M")</f>
        <v>63</v>
      </c>
      <c r="AJ94" t="str">
        <f>TEXT(Member_export_20241206_173759_f48b0b31c0417006138ce4576f294a066f7c[[#This Row],[Member since]],"DDDD")</f>
        <v>lunes</v>
      </c>
      <c r="AK94">
        <f>MONTH(Member_export_20241206_173759_f48b0b31c0417006138ce4576f294a066f7c[[#This Row],[Member since]])</f>
        <v>9</v>
      </c>
      <c r="AL94">
        <f>YEAR(Member_export_20241206_173759_f48b0b31c0417006138ce4576f294a066f7c[[#This Row],[Member since]])</f>
        <v>2019</v>
      </c>
    </row>
    <row r="95" spans="1:38" x14ac:dyDescent="0.55000000000000004">
      <c r="A95">
        <v>79788</v>
      </c>
      <c r="B95">
        <v>45987170</v>
      </c>
      <c r="C95" t="s">
        <v>3034</v>
      </c>
      <c r="D95" t="s">
        <v>9</v>
      </c>
      <c r="E95" t="s">
        <v>9</v>
      </c>
      <c r="F95" t="s">
        <v>629</v>
      </c>
      <c r="G95" t="s">
        <v>630</v>
      </c>
      <c r="H95" t="s">
        <v>4022</v>
      </c>
      <c r="I95" s="1">
        <v>27941</v>
      </c>
      <c r="J95" t="s">
        <v>4291</v>
      </c>
      <c r="K95" t="s">
        <v>4054</v>
      </c>
      <c r="L95">
        <v>28914</v>
      </c>
      <c r="M95" t="s">
        <v>4016</v>
      </c>
      <c r="N95" t="s">
        <v>9</v>
      </c>
      <c r="O95">
        <v>661086788</v>
      </c>
      <c r="P95" t="s">
        <v>631</v>
      </c>
      <c r="Q95" t="s">
        <v>113</v>
      </c>
      <c r="R95" t="s">
        <v>4292</v>
      </c>
      <c r="S95" t="s">
        <v>4017</v>
      </c>
      <c r="T95" s="1">
        <v>44487</v>
      </c>
      <c r="U95" t="s">
        <v>9</v>
      </c>
      <c r="V95" t="s">
        <v>4040</v>
      </c>
      <c r="W95" t="s">
        <v>4029</v>
      </c>
      <c r="X95" t="s">
        <v>12</v>
      </c>
      <c r="Y95" s="1">
        <v>44501</v>
      </c>
      <c r="Z95" s="1">
        <v>45657</v>
      </c>
      <c r="AA95">
        <v>5200</v>
      </c>
      <c r="AB95" t="s">
        <v>4017</v>
      </c>
      <c r="AC95">
        <f>MIN(COUNTIF(B:B,Member_export_20241206_173759_f48b0b31c0417006138ce4576f294a066f7c[[#This Row],[Member ID]]),1)-1</f>
        <v>0</v>
      </c>
      <c r="AD95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9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5" s="1">
        <v>45657</v>
      </c>
      <c r="AG95" s="1">
        <f>Member_export_20241206_173759_f48b0b31c0417006138ce4576f294a066f7c[[#This Row],[Price]]/100</f>
        <v>52</v>
      </c>
      <c r="AH95" s="6">
        <f ca="1">DATEDIF(Member_export_20241206_173759_f48b0b31c0417006138ce4576f294a066f7c[[#This Row],[Birthday]],TODAY(),"Y")</f>
        <v>48</v>
      </c>
      <c r="AI95" s="6">
        <f>DATEDIF(Member_export_20241206_173759_f48b0b31c0417006138ce4576f294a066f7c[[#This Row],[Member since]],Member_export_20241206_173759_f48b0b31c0417006138ce4576f294a066f7c[[#This Row],[Contrac end date C]],"M")</f>
        <v>38</v>
      </c>
      <c r="AJ95" t="str">
        <f>TEXT(Member_export_20241206_173759_f48b0b31c0417006138ce4576f294a066f7c[[#This Row],[Member since]],"DDDD")</f>
        <v>lunes</v>
      </c>
      <c r="AK95">
        <f>MONTH(Member_export_20241206_173759_f48b0b31c0417006138ce4576f294a066f7c[[#This Row],[Member since]])</f>
        <v>10</v>
      </c>
      <c r="AL95">
        <f>YEAR(Member_export_20241206_173759_f48b0b31c0417006138ce4576f294a066f7c[[#This Row],[Member since]])</f>
        <v>2021</v>
      </c>
    </row>
    <row r="96" spans="1:38" x14ac:dyDescent="0.55000000000000004">
      <c r="A96">
        <v>79788</v>
      </c>
      <c r="B96">
        <v>45986984</v>
      </c>
      <c r="C96" t="s">
        <v>3327</v>
      </c>
      <c r="D96" t="s">
        <v>9</v>
      </c>
      <c r="E96" t="s">
        <v>9</v>
      </c>
      <c r="F96" t="s">
        <v>1366</v>
      </c>
      <c r="G96" t="s">
        <v>1367</v>
      </c>
      <c r="H96" t="s">
        <v>4025</v>
      </c>
      <c r="I96" s="1">
        <v>28761</v>
      </c>
      <c r="J96" t="s">
        <v>4293</v>
      </c>
      <c r="K96" t="s">
        <v>4031</v>
      </c>
      <c r="L96">
        <v>28914</v>
      </c>
      <c r="M96" t="s">
        <v>4016</v>
      </c>
      <c r="N96" t="s">
        <v>9</v>
      </c>
      <c r="O96">
        <v>689735111</v>
      </c>
      <c r="P96" t="s">
        <v>1369</v>
      </c>
      <c r="Q96" t="s">
        <v>18</v>
      </c>
      <c r="R96" t="s">
        <v>1368</v>
      </c>
      <c r="S96" t="s">
        <v>4017</v>
      </c>
      <c r="T96" s="1">
        <v>43840</v>
      </c>
      <c r="U96" t="s">
        <v>9</v>
      </c>
      <c r="V96" t="s">
        <v>4023</v>
      </c>
      <c r="W96" t="s">
        <v>4024</v>
      </c>
      <c r="X96" t="s">
        <v>12</v>
      </c>
      <c r="Y96" s="1">
        <v>43862</v>
      </c>
      <c r="Z96" s="1">
        <v>45657</v>
      </c>
      <c r="AA96">
        <v>5200</v>
      </c>
      <c r="AB96" t="s">
        <v>4017</v>
      </c>
      <c r="AC96">
        <f>MIN(COUNTIF(B:B,Member_export_20241206_173759_f48b0b31c0417006138ce4576f294a066f7c[[#This Row],[Member ID]]),1)-1</f>
        <v>0</v>
      </c>
      <c r="AD9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6" s="1">
        <v>45657</v>
      </c>
      <c r="AG96" s="1">
        <f>Member_export_20241206_173759_f48b0b31c0417006138ce4576f294a066f7c[[#This Row],[Price]]/100</f>
        <v>52</v>
      </c>
      <c r="AH96" s="6">
        <f ca="1">DATEDIF(Member_export_20241206_173759_f48b0b31c0417006138ce4576f294a066f7c[[#This Row],[Birthday]],TODAY(),"Y")</f>
        <v>46</v>
      </c>
      <c r="AI96" s="6">
        <f>DATEDIF(Member_export_20241206_173759_f48b0b31c0417006138ce4576f294a066f7c[[#This Row],[Member since]],Member_export_20241206_173759_f48b0b31c0417006138ce4576f294a066f7c[[#This Row],[Contrac end date C]],"M")</f>
        <v>59</v>
      </c>
      <c r="AJ96" t="str">
        <f>TEXT(Member_export_20241206_173759_f48b0b31c0417006138ce4576f294a066f7c[[#This Row],[Member since]],"DDDD")</f>
        <v>viernes</v>
      </c>
      <c r="AK96">
        <f>MONTH(Member_export_20241206_173759_f48b0b31c0417006138ce4576f294a066f7c[[#This Row],[Member since]])</f>
        <v>1</v>
      </c>
      <c r="AL96">
        <f>YEAR(Member_export_20241206_173759_f48b0b31c0417006138ce4576f294a066f7c[[#This Row],[Member since]])</f>
        <v>2020</v>
      </c>
    </row>
    <row r="97" spans="1:38" x14ac:dyDescent="0.55000000000000004">
      <c r="A97">
        <v>79788</v>
      </c>
      <c r="B97">
        <v>48223607</v>
      </c>
      <c r="C97" t="s">
        <v>3869</v>
      </c>
      <c r="D97" t="s">
        <v>9</v>
      </c>
      <c r="E97" t="s">
        <v>9</v>
      </c>
      <c r="F97" t="s">
        <v>2564</v>
      </c>
      <c r="G97" t="s">
        <v>2565</v>
      </c>
      <c r="H97" t="s">
        <v>4025</v>
      </c>
      <c r="I97" s="1">
        <v>35736</v>
      </c>
      <c r="J97" t="s">
        <v>4294</v>
      </c>
      <c r="K97" t="s">
        <v>4295</v>
      </c>
      <c r="L97">
        <v>28914</v>
      </c>
      <c r="M97" t="s">
        <v>4016</v>
      </c>
      <c r="N97" t="s">
        <v>9</v>
      </c>
      <c r="O97">
        <v>601010002</v>
      </c>
      <c r="P97" t="s">
        <v>2566</v>
      </c>
      <c r="Q97" t="s">
        <v>22</v>
      </c>
      <c r="R97" t="s">
        <v>9</v>
      </c>
      <c r="S97" t="s">
        <v>4017</v>
      </c>
      <c r="T97" s="1">
        <v>45551</v>
      </c>
      <c r="U97" t="s">
        <v>9</v>
      </c>
      <c r="V97" t="s">
        <v>4023</v>
      </c>
      <c r="W97" t="s">
        <v>4029</v>
      </c>
      <c r="X97" t="s">
        <v>12</v>
      </c>
      <c r="Y97" s="1">
        <v>45566</v>
      </c>
      <c r="Z97" s="1">
        <v>45657</v>
      </c>
      <c r="AA97">
        <v>5200</v>
      </c>
      <c r="AB97" t="s">
        <v>4017</v>
      </c>
      <c r="AC97">
        <f>MIN(COUNTIF(B:B,Member_export_20241206_173759_f48b0b31c0417006138ce4576f294a066f7c[[#This Row],[Member ID]]),1)-1</f>
        <v>0</v>
      </c>
      <c r="AD9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7" s="1">
        <v>45657</v>
      </c>
      <c r="AG97" s="1">
        <f>Member_export_20241206_173759_f48b0b31c0417006138ce4576f294a066f7c[[#This Row],[Price]]/100</f>
        <v>52</v>
      </c>
      <c r="AH97" s="6">
        <f ca="1">DATEDIF(Member_export_20241206_173759_f48b0b31c0417006138ce4576f294a066f7c[[#This Row],[Birthday]],TODAY(),"Y")</f>
        <v>27</v>
      </c>
      <c r="AI97" s="6">
        <f>DATEDIF(Member_export_20241206_173759_f48b0b31c0417006138ce4576f294a066f7c[[#This Row],[Member since]],Member_export_20241206_173759_f48b0b31c0417006138ce4576f294a066f7c[[#This Row],[Contrac end date C]],"M")</f>
        <v>3</v>
      </c>
      <c r="AJ97" t="str">
        <f>TEXT(Member_export_20241206_173759_f48b0b31c0417006138ce4576f294a066f7c[[#This Row],[Member since]],"DDDD")</f>
        <v>lunes</v>
      </c>
      <c r="AK97">
        <f>MONTH(Member_export_20241206_173759_f48b0b31c0417006138ce4576f294a066f7c[[#This Row],[Member since]])</f>
        <v>9</v>
      </c>
      <c r="AL97">
        <f>YEAR(Member_export_20241206_173759_f48b0b31c0417006138ce4576f294a066f7c[[#This Row],[Member since]])</f>
        <v>2024</v>
      </c>
    </row>
    <row r="98" spans="1:38" x14ac:dyDescent="0.55000000000000004">
      <c r="A98">
        <v>79788</v>
      </c>
      <c r="B98">
        <v>45989377</v>
      </c>
      <c r="C98" t="s">
        <v>3650</v>
      </c>
      <c r="D98" t="s">
        <v>9</v>
      </c>
      <c r="E98" t="s">
        <v>9</v>
      </c>
      <c r="F98" t="s">
        <v>2091</v>
      </c>
      <c r="G98" t="s">
        <v>2092</v>
      </c>
      <c r="H98" t="s">
        <v>4025</v>
      </c>
      <c r="I98" s="1">
        <v>28788</v>
      </c>
      <c r="J98" t="s">
        <v>4296</v>
      </c>
      <c r="K98" t="s">
        <v>4124</v>
      </c>
      <c r="L98">
        <v>28914</v>
      </c>
      <c r="M98" t="s">
        <v>4016</v>
      </c>
      <c r="N98" t="s">
        <v>9</v>
      </c>
      <c r="O98">
        <v>639501333</v>
      </c>
      <c r="P98" t="s">
        <v>1212</v>
      </c>
      <c r="Q98" t="s">
        <v>22</v>
      </c>
      <c r="R98" t="s">
        <v>4297</v>
      </c>
      <c r="S98" t="s">
        <v>4017</v>
      </c>
      <c r="T98" s="1">
        <v>44026</v>
      </c>
      <c r="U98" t="s">
        <v>9</v>
      </c>
      <c r="V98" t="s">
        <v>4023</v>
      </c>
      <c r="W98" t="s">
        <v>4029</v>
      </c>
      <c r="X98" t="s">
        <v>30</v>
      </c>
      <c r="Y98" s="1">
        <v>44044</v>
      </c>
      <c r="Z98" s="1">
        <v>45657</v>
      </c>
      <c r="AA98">
        <v>4900</v>
      </c>
      <c r="AB98" t="s">
        <v>4017</v>
      </c>
      <c r="AC98">
        <f>MIN(COUNTIF(B:B,Member_export_20241206_173759_f48b0b31c0417006138ce4576f294a066f7c[[#This Row],[Member ID]]),1)-1</f>
        <v>0</v>
      </c>
      <c r="AD9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8" s="1">
        <v>45657</v>
      </c>
      <c r="AG98" s="1">
        <f>Member_export_20241206_173759_f48b0b31c0417006138ce4576f294a066f7c[[#This Row],[Price]]/100</f>
        <v>49</v>
      </c>
      <c r="AH98" s="6">
        <f ca="1">DATEDIF(Member_export_20241206_173759_f48b0b31c0417006138ce4576f294a066f7c[[#This Row],[Birthday]],TODAY(),"Y")</f>
        <v>46</v>
      </c>
      <c r="AI98" s="6">
        <f>DATEDIF(Member_export_20241206_173759_f48b0b31c0417006138ce4576f294a066f7c[[#This Row],[Member since]],Member_export_20241206_173759_f48b0b31c0417006138ce4576f294a066f7c[[#This Row],[Contrac end date C]],"M")</f>
        <v>53</v>
      </c>
      <c r="AJ98" t="str">
        <f>TEXT(Member_export_20241206_173759_f48b0b31c0417006138ce4576f294a066f7c[[#This Row],[Member since]],"DDDD")</f>
        <v>martes</v>
      </c>
      <c r="AK98">
        <f>MONTH(Member_export_20241206_173759_f48b0b31c0417006138ce4576f294a066f7c[[#This Row],[Member since]])</f>
        <v>7</v>
      </c>
      <c r="AL98">
        <f>YEAR(Member_export_20241206_173759_f48b0b31c0417006138ce4576f294a066f7c[[#This Row],[Member since]])</f>
        <v>2020</v>
      </c>
    </row>
    <row r="99" spans="1:38" x14ac:dyDescent="0.55000000000000004">
      <c r="A99">
        <v>79788</v>
      </c>
      <c r="B99">
        <v>45988373</v>
      </c>
      <c r="C99" t="s">
        <v>3004</v>
      </c>
      <c r="D99" t="s">
        <v>9</v>
      </c>
      <c r="E99" t="s">
        <v>9</v>
      </c>
      <c r="F99" t="s">
        <v>540</v>
      </c>
      <c r="G99" t="s">
        <v>541</v>
      </c>
      <c r="H99" t="s">
        <v>4025</v>
      </c>
      <c r="I99" s="1">
        <v>38400</v>
      </c>
      <c r="J99" t="s">
        <v>4298</v>
      </c>
      <c r="K99" t="s">
        <v>4299</v>
      </c>
      <c r="L99">
        <v>28914</v>
      </c>
      <c r="M99" t="s">
        <v>4016</v>
      </c>
      <c r="N99" t="s">
        <v>9</v>
      </c>
      <c r="O99">
        <v>635434668</v>
      </c>
      <c r="P99" t="s">
        <v>542</v>
      </c>
      <c r="Q99" t="s">
        <v>45</v>
      </c>
      <c r="R99" t="s">
        <v>4154</v>
      </c>
      <c r="S99" t="s">
        <v>4017</v>
      </c>
      <c r="T99" s="1">
        <v>44812</v>
      </c>
      <c r="U99" t="s">
        <v>9</v>
      </c>
      <c r="V99" t="s">
        <v>4023</v>
      </c>
      <c r="W99" t="s">
        <v>4024</v>
      </c>
      <c r="X99" t="s">
        <v>12</v>
      </c>
      <c r="Y99" s="1">
        <v>44835</v>
      </c>
      <c r="Z99" s="1">
        <v>45657</v>
      </c>
      <c r="AA99">
        <v>5200</v>
      </c>
      <c r="AB99" t="s">
        <v>4017</v>
      </c>
      <c r="AC99">
        <f>MIN(COUNTIF(B:B,Member_export_20241206_173759_f48b0b31c0417006138ce4576f294a066f7c[[#This Row],[Member ID]]),1)-1</f>
        <v>0</v>
      </c>
      <c r="AD9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9" s="1">
        <v>45657</v>
      </c>
      <c r="AG99" s="1">
        <f>Member_export_20241206_173759_f48b0b31c0417006138ce4576f294a066f7c[[#This Row],[Price]]/100</f>
        <v>52</v>
      </c>
      <c r="AH99" s="6">
        <f ca="1">DATEDIF(Member_export_20241206_173759_f48b0b31c0417006138ce4576f294a066f7c[[#This Row],[Birthday]],TODAY(),"Y")</f>
        <v>19</v>
      </c>
      <c r="AI99" s="6">
        <f>DATEDIF(Member_export_20241206_173759_f48b0b31c0417006138ce4576f294a066f7c[[#This Row],[Member since]],Member_export_20241206_173759_f48b0b31c0417006138ce4576f294a066f7c[[#This Row],[Contrac end date C]],"M")</f>
        <v>27</v>
      </c>
      <c r="AJ99" t="str">
        <f>TEXT(Member_export_20241206_173759_f48b0b31c0417006138ce4576f294a066f7c[[#This Row],[Member since]],"DDDD")</f>
        <v>jueves</v>
      </c>
      <c r="AK99">
        <f>MONTH(Member_export_20241206_173759_f48b0b31c0417006138ce4576f294a066f7c[[#This Row],[Member since]])</f>
        <v>9</v>
      </c>
      <c r="AL99">
        <f>YEAR(Member_export_20241206_173759_f48b0b31c0417006138ce4576f294a066f7c[[#This Row],[Member since]])</f>
        <v>2022</v>
      </c>
    </row>
    <row r="100" spans="1:38" x14ac:dyDescent="0.55000000000000004">
      <c r="A100">
        <v>79788</v>
      </c>
      <c r="B100">
        <v>45989580</v>
      </c>
      <c r="C100" t="s">
        <v>3175</v>
      </c>
      <c r="D100" t="s">
        <v>9</v>
      </c>
      <c r="E100" t="s">
        <v>9</v>
      </c>
      <c r="F100" t="s">
        <v>444</v>
      </c>
      <c r="G100" t="s">
        <v>998</v>
      </c>
      <c r="H100" t="s">
        <v>4015</v>
      </c>
      <c r="I100" s="1">
        <v>27352</v>
      </c>
      <c r="J100" t="s">
        <v>4300</v>
      </c>
      <c r="K100" t="s">
        <v>4301</v>
      </c>
      <c r="L100">
        <v>28914</v>
      </c>
      <c r="M100" t="s">
        <v>4016</v>
      </c>
      <c r="N100" t="s">
        <v>9</v>
      </c>
      <c r="O100">
        <v>639673314</v>
      </c>
      <c r="P100" t="s">
        <v>1000</v>
      </c>
      <c r="Q100" t="s">
        <v>45</v>
      </c>
      <c r="R100" t="s">
        <v>999</v>
      </c>
      <c r="S100" t="s">
        <v>4017</v>
      </c>
      <c r="T100" s="1">
        <v>44445</v>
      </c>
      <c r="U100" t="s">
        <v>9</v>
      </c>
      <c r="V100" t="s">
        <v>9</v>
      </c>
      <c r="W100" t="s">
        <v>9</v>
      </c>
      <c r="X100" t="s">
        <v>299</v>
      </c>
      <c r="Y100" s="1">
        <v>44470</v>
      </c>
      <c r="Z100" s="1">
        <v>45657</v>
      </c>
      <c r="AA100">
        <v>6900</v>
      </c>
      <c r="AB100" t="s">
        <v>4017</v>
      </c>
      <c r="AC100">
        <f>MIN(COUNTIF(B:B,Member_export_20241206_173759_f48b0b31c0417006138ce4576f294a066f7c[[#This Row],[Member ID]]),1)-1</f>
        <v>0</v>
      </c>
      <c r="AD100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00" t="str">
        <f>IF(Member_export_20241206_173759_f48b0b31c0417006138ce4576f294a066f7c[[#This Row],[Source]]="","DESCONOCIDA",Member_export_20241206_173759_f48b0b31c0417006138ce4576f294a066f7c[[#This Row],[Source]])</f>
        <v>DESCONOCIDA</v>
      </c>
      <c r="AF100" s="1">
        <v>45657</v>
      </c>
      <c r="AG100" s="1">
        <f>Member_export_20241206_173759_f48b0b31c0417006138ce4576f294a066f7c[[#This Row],[Price]]/100</f>
        <v>69</v>
      </c>
      <c r="AH100" s="6">
        <f ca="1">DATEDIF(Member_export_20241206_173759_f48b0b31c0417006138ce4576f294a066f7c[[#This Row],[Birthday]],TODAY(),"Y")</f>
        <v>50</v>
      </c>
      <c r="AI100" s="6">
        <f>DATEDIF(Member_export_20241206_173759_f48b0b31c0417006138ce4576f294a066f7c[[#This Row],[Member since]],Member_export_20241206_173759_f48b0b31c0417006138ce4576f294a066f7c[[#This Row],[Contrac end date C]],"M")</f>
        <v>39</v>
      </c>
      <c r="AJ100" t="str">
        <f>TEXT(Member_export_20241206_173759_f48b0b31c0417006138ce4576f294a066f7c[[#This Row],[Member since]],"DDDD")</f>
        <v>lunes</v>
      </c>
      <c r="AK100">
        <f>MONTH(Member_export_20241206_173759_f48b0b31c0417006138ce4576f294a066f7c[[#This Row],[Member since]])</f>
        <v>9</v>
      </c>
      <c r="AL100">
        <f>YEAR(Member_export_20241206_173759_f48b0b31c0417006138ce4576f294a066f7c[[#This Row],[Member since]])</f>
        <v>2021</v>
      </c>
    </row>
    <row r="101" spans="1:38" x14ac:dyDescent="0.55000000000000004">
      <c r="A101">
        <v>79788</v>
      </c>
      <c r="B101">
        <v>45987497</v>
      </c>
      <c r="C101" t="s">
        <v>3159</v>
      </c>
      <c r="D101" t="s">
        <v>9</v>
      </c>
      <c r="E101" t="s">
        <v>9</v>
      </c>
      <c r="F101" t="s">
        <v>444</v>
      </c>
      <c r="G101" t="s">
        <v>955</v>
      </c>
      <c r="H101" t="s">
        <v>4025</v>
      </c>
      <c r="I101" s="1">
        <v>38643</v>
      </c>
      <c r="J101" t="s">
        <v>4302</v>
      </c>
      <c r="K101" t="s">
        <v>4303</v>
      </c>
      <c r="L101">
        <v>28914</v>
      </c>
      <c r="M101" t="s">
        <v>4016</v>
      </c>
      <c r="N101" t="s">
        <v>9</v>
      </c>
      <c r="O101">
        <v>699493063</v>
      </c>
      <c r="P101" t="s">
        <v>956</v>
      </c>
      <c r="Q101" t="s">
        <v>11</v>
      </c>
      <c r="R101" t="s">
        <v>4304</v>
      </c>
      <c r="S101" t="s">
        <v>4017</v>
      </c>
      <c r="T101" s="1">
        <v>45175</v>
      </c>
      <c r="U101" t="s">
        <v>9</v>
      </c>
      <c r="V101" t="s">
        <v>4023</v>
      </c>
      <c r="W101" t="s">
        <v>4029</v>
      </c>
      <c r="X101" t="s">
        <v>12</v>
      </c>
      <c r="Y101" s="1">
        <v>45200</v>
      </c>
      <c r="Z101" s="1">
        <v>45657</v>
      </c>
      <c r="AA101">
        <v>5200</v>
      </c>
      <c r="AB101" t="s">
        <v>4017</v>
      </c>
      <c r="AC101">
        <f>MIN(COUNTIF(B:B,Member_export_20241206_173759_f48b0b31c0417006138ce4576f294a066f7c[[#This Row],[Member ID]]),1)-1</f>
        <v>0</v>
      </c>
      <c r="AD10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1" s="1">
        <v>45657</v>
      </c>
      <c r="AG101" s="1">
        <f>Member_export_20241206_173759_f48b0b31c0417006138ce4576f294a066f7c[[#This Row],[Price]]/100</f>
        <v>52</v>
      </c>
      <c r="AH101" s="6">
        <f ca="1">DATEDIF(Member_export_20241206_173759_f48b0b31c0417006138ce4576f294a066f7c[[#This Row],[Birthday]],TODAY(),"Y")</f>
        <v>19</v>
      </c>
      <c r="AI101" s="6">
        <f>DATEDIF(Member_export_20241206_173759_f48b0b31c0417006138ce4576f294a066f7c[[#This Row],[Member since]],Member_export_20241206_173759_f48b0b31c0417006138ce4576f294a066f7c[[#This Row],[Contrac end date C]],"M")</f>
        <v>15</v>
      </c>
      <c r="AJ101" t="str">
        <f>TEXT(Member_export_20241206_173759_f48b0b31c0417006138ce4576f294a066f7c[[#This Row],[Member since]],"DDDD")</f>
        <v>miércoles</v>
      </c>
      <c r="AK101">
        <f>MONTH(Member_export_20241206_173759_f48b0b31c0417006138ce4576f294a066f7c[[#This Row],[Member since]])</f>
        <v>9</v>
      </c>
      <c r="AL101">
        <f>YEAR(Member_export_20241206_173759_f48b0b31c0417006138ce4576f294a066f7c[[#This Row],[Member since]])</f>
        <v>2023</v>
      </c>
    </row>
    <row r="102" spans="1:38" x14ac:dyDescent="0.55000000000000004">
      <c r="A102">
        <v>79788</v>
      </c>
      <c r="B102">
        <v>45987246</v>
      </c>
      <c r="C102" t="s">
        <v>2978</v>
      </c>
      <c r="D102" t="s">
        <v>9</v>
      </c>
      <c r="E102" t="s">
        <v>9</v>
      </c>
      <c r="F102" t="s">
        <v>444</v>
      </c>
      <c r="G102" t="s">
        <v>468</v>
      </c>
      <c r="H102" t="s">
        <v>4025</v>
      </c>
      <c r="I102" s="1">
        <v>37016</v>
      </c>
      <c r="J102" t="s">
        <v>4306</v>
      </c>
      <c r="K102" t="s">
        <v>4307</v>
      </c>
      <c r="L102">
        <v>28914</v>
      </c>
      <c r="M102" t="s">
        <v>4016</v>
      </c>
      <c r="N102" t="s">
        <v>9</v>
      </c>
      <c r="O102">
        <v>653075302</v>
      </c>
      <c r="P102" t="s">
        <v>469</v>
      </c>
      <c r="Q102" t="s">
        <v>396</v>
      </c>
      <c r="R102" t="s">
        <v>4308</v>
      </c>
      <c r="S102" t="s">
        <v>4017</v>
      </c>
      <c r="T102" s="1">
        <v>43374</v>
      </c>
      <c r="U102" t="s">
        <v>9</v>
      </c>
      <c r="V102" t="s">
        <v>4023</v>
      </c>
      <c r="W102" t="s">
        <v>4024</v>
      </c>
      <c r="X102" t="s">
        <v>48</v>
      </c>
      <c r="Y102" s="1">
        <v>45444</v>
      </c>
      <c r="Z102" s="1">
        <v>45657</v>
      </c>
      <c r="AA102">
        <v>3900</v>
      </c>
      <c r="AB102" t="s">
        <v>4017</v>
      </c>
      <c r="AC102">
        <f>MIN(COUNTIF(B:B,Member_export_20241206_173759_f48b0b31c0417006138ce4576f294a066f7c[[#This Row],[Member ID]]),1)-1</f>
        <v>0</v>
      </c>
      <c r="AD10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2" s="1">
        <v>45657</v>
      </c>
      <c r="AG102" s="1">
        <f>Member_export_20241206_173759_f48b0b31c0417006138ce4576f294a066f7c[[#This Row],[Price]]/100</f>
        <v>39</v>
      </c>
      <c r="AH102" s="6">
        <f ca="1">DATEDIF(Member_export_20241206_173759_f48b0b31c0417006138ce4576f294a066f7c[[#This Row],[Birthday]],TODAY(),"Y")</f>
        <v>23</v>
      </c>
      <c r="AI102" s="6">
        <f>DATEDIF(Member_export_20241206_173759_f48b0b31c0417006138ce4576f294a066f7c[[#This Row],[Member since]],Member_export_20241206_173759_f48b0b31c0417006138ce4576f294a066f7c[[#This Row],[Contrac end date C]],"M")</f>
        <v>74</v>
      </c>
      <c r="AJ102" t="str">
        <f>TEXT(Member_export_20241206_173759_f48b0b31c0417006138ce4576f294a066f7c[[#This Row],[Member since]],"DDDD")</f>
        <v>lunes</v>
      </c>
      <c r="AK102">
        <f>MONTH(Member_export_20241206_173759_f48b0b31c0417006138ce4576f294a066f7c[[#This Row],[Member since]])</f>
        <v>10</v>
      </c>
      <c r="AL102">
        <f>YEAR(Member_export_20241206_173759_f48b0b31c0417006138ce4576f294a066f7c[[#This Row],[Member since]])</f>
        <v>2018</v>
      </c>
    </row>
    <row r="103" spans="1:38" x14ac:dyDescent="0.55000000000000004">
      <c r="A103">
        <v>79788</v>
      </c>
      <c r="B103">
        <v>45989300</v>
      </c>
      <c r="C103" t="s">
        <v>3242</v>
      </c>
      <c r="D103" t="s">
        <v>9</v>
      </c>
      <c r="E103" t="s">
        <v>9</v>
      </c>
      <c r="F103" t="s">
        <v>444</v>
      </c>
      <c r="G103" t="s">
        <v>175</v>
      </c>
      <c r="H103" t="s">
        <v>4025</v>
      </c>
      <c r="I103" s="1">
        <v>36532</v>
      </c>
      <c r="J103" t="s">
        <v>4309</v>
      </c>
      <c r="K103" t="s">
        <v>4310</v>
      </c>
      <c r="L103">
        <v>28914</v>
      </c>
      <c r="M103" t="s">
        <v>4016</v>
      </c>
      <c r="N103" t="s">
        <v>9</v>
      </c>
      <c r="O103">
        <v>644527435</v>
      </c>
      <c r="P103" t="s">
        <v>1168</v>
      </c>
      <c r="Q103" t="s">
        <v>26</v>
      </c>
      <c r="R103" t="s">
        <v>4311</v>
      </c>
      <c r="S103" t="s">
        <v>4017</v>
      </c>
      <c r="T103" s="1">
        <v>45077</v>
      </c>
      <c r="U103" t="s">
        <v>9</v>
      </c>
      <c r="V103" t="s">
        <v>4144</v>
      </c>
      <c r="W103" t="s">
        <v>4024</v>
      </c>
      <c r="X103" t="s">
        <v>12</v>
      </c>
      <c r="Y103" s="1">
        <v>45536</v>
      </c>
      <c r="Z103" s="1">
        <v>45657</v>
      </c>
      <c r="AA103">
        <v>5200</v>
      </c>
      <c r="AB103" t="s">
        <v>4017</v>
      </c>
      <c r="AC103">
        <f>MIN(COUNTIF(B:B,Member_export_20241206_173759_f48b0b31c0417006138ce4576f294a066f7c[[#This Row],[Member ID]]),1)-1</f>
        <v>0</v>
      </c>
      <c r="AD103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10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3" s="1">
        <v>45657</v>
      </c>
      <c r="AG103" s="1">
        <f>Member_export_20241206_173759_f48b0b31c0417006138ce4576f294a066f7c[[#This Row],[Price]]/100</f>
        <v>52</v>
      </c>
      <c r="AH103" s="6">
        <f ca="1">DATEDIF(Member_export_20241206_173759_f48b0b31c0417006138ce4576f294a066f7c[[#This Row],[Birthday]],TODAY(),"Y")</f>
        <v>24</v>
      </c>
      <c r="AI103" s="6">
        <f>DATEDIF(Member_export_20241206_173759_f48b0b31c0417006138ce4576f294a066f7c[[#This Row],[Member since]],Member_export_20241206_173759_f48b0b31c0417006138ce4576f294a066f7c[[#This Row],[Contrac end date C]],"M")</f>
        <v>19</v>
      </c>
      <c r="AJ103" t="str">
        <f>TEXT(Member_export_20241206_173759_f48b0b31c0417006138ce4576f294a066f7c[[#This Row],[Member since]],"DDDD")</f>
        <v>miércoles</v>
      </c>
      <c r="AK103">
        <f>MONTH(Member_export_20241206_173759_f48b0b31c0417006138ce4576f294a066f7c[[#This Row],[Member since]])</f>
        <v>5</v>
      </c>
      <c r="AL103">
        <f>YEAR(Member_export_20241206_173759_f48b0b31c0417006138ce4576f294a066f7c[[#This Row],[Member since]])</f>
        <v>2023</v>
      </c>
    </row>
    <row r="104" spans="1:38" x14ac:dyDescent="0.55000000000000004">
      <c r="A104">
        <v>79788</v>
      </c>
      <c r="B104">
        <v>48310847</v>
      </c>
      <c r="C104" t="s">
        <v>3624</v>
      </c>
      <c r="D104" t="s">
        <v>9</v>
      </c>
      <c r="E104" t="s">
        <v>9</v>
      </c>
      <c r="F104" t="s">
        <v>444</v>
      </c>
      <c r="G104" t="s">
        <v>254</v>
      </c>
      <c r="H104" t="s">
        <v>4025</v>
      </c>
      <c r="I104" s="1">
        <v>38159</v>
      </c>
      <c r="J104" t="s">
        <v>4312</v>
      </c>
      <c r="K104" t="s">
        <v>4313</v>
      </c>
      <c r="L104">
        <v>28914</v>
      </c>
      <c r="M104" t="s">
        <v>4314</v>
      </c>
      <c r="N104" t="s">
        <v>9</v>
      </c>
      <c r="O104">
        <v>626036913</v>
      </c>
      <c r="P104" t="s">
        <v>2025</v>
      </c>
      <c r="Q104" t="s">
        <v>9</v>
      </c>
      <c r="R104" t="s">
        <v>9</v>
      </c>
      <c r="S104" t="s">
        <v>4017</v>
      </c>
      <c r="T104" s="1">
        <v>45558</v>
      </c>
      <c r="U104" t="s">
        <v>9</v>
      </c>
      <c r="V104" t="s">
        <v>4023</v>
      </c>
      <c r="W104" t="s">
        <v>4024</v>
      </c>
      <c r="X104" t="s">
        <v>30</v>
      </c>
      <c r="Y104" s="1">
        <v>45566</v>
      </c>
      <c r="Z104" s="1">
        <v>45657</v>
      </c>
      <c r="AA104">
        <v>4900</v>
      </c>
      <c r="AB104" t="s">
        <v>4017</v>
      </c>
      <c r="AC104">
        <f>MIN(COUNTIF(B:B,Member_export_20241206_173759_f48b0b31c0417006138ce4576f294a066f7c[[#This Row],[Member ID]]),1)-1</f>
        <v>0</v>
      </c>
      <c r="AD10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4" s="1">
        <v>45657</v>
      </c>
      <c r="AG104" s="1">
        <f>Member_export_20241206_173759_f48b0b31c0417006138ce4576f294a066f7c[[#This Row],[Price]]/100</f>
        <v>49</v>
      </c>
      <c r="AH104" s="6">
        <f ca="1">DATEDIF(Member_export_20241206_173759_f48b0b31c0417006138ce4576f294a066f7c[[#This Row],[Birthday]],TODAY(),"Y")</f>
        <v>20</v>
      </c>
      <c r="AI104" s="6">
        <f>DATEDIF(Member_export_20241206_173759_f48b0b31c0417006138ce4576f294a066f7c[[#This Row],[Member since]],Member_export_20241206_173759_f48b0b31c0417006138ce4576f294a066f7c[[#This Row],[Contrac end date C]],"M")</f>
        <v>3</v>
      </c>
      <c r="AJ104" t="str">
        <f>TEXT(Member_export_20241206_173759_f48b0b31c0417006138ce4576f294a066f7c[[#This Row],[Member since]],"DDDD")</f>
        <v>lunes</v>
      </c>
      <c r="AK104">
        <f>MONTH(Member_export_20241206_173759_f48b0b31c0417006138ce4576f294a066f7c[[#This Row],[Member since]])</f>
        <v>9</v>
      </c>
      <c r="AL104">
        <f>YEAR(Member_export_20241206_173759_f48b0b31c0417006138ce4576f294a066f7c[[#This Row],[Member since]])</f>
        <v>2024</v>
      </c>
    </row>
    <row r="105" spans="1:38" x14ac:dyDescent="0.55000000000000004">
      <c r="A105">
        <v>79788</v>
      </c>
      <c r="B105">
        <v>46781818</v>
      </c>
      <c r="C105" t="s">
        <v>3726</v>
      </c>
      <c r="D105" t="s">
        <v>9</v>
      </c>
      <c r="E105" t="s">
        <v>9</v>
      </c>
      <c r="F105" t="s">
        <v>444</v>
      </c>
      <c r="G105" t="s">
        <v>2208</v>
      </c>
      <c r="H105" t="s">
        <v>4025</v>
      </c>
      <c r="I105" s="1">
        <v>36843</v>
      </c>
      <c r="J105" t="s">
        <v>4315</v>
      </c>
      <c r="K105" t="s">
        <v>4316</v>
      </c>
      <c r="L105">
        <v>28914</v>
      </c>
      <c r="M105" t="s">
        <v>4016</v>
      </c>
      <c r="N105" t="s">
        <v>9</v>
      </c>
      <c r="O105">
        <v>682083767</v>
      </c>
      <c r="P105" t="s">
        <v>514</v>
      </c>
      <c r="Q105" t="s">
        <v>2133</v>
      </c>
      <c r="R105" t="s">
        <v>2261</v>
      </c>
      <c r="S105" t="s">
        <v>4017</v>
      </c>
      <c r="T105" s="1">
        <v>45384</v>
      </c>
      <c r="U105" t="s">
        <v>9</v>
      </c>
      <c r="V105" t="s">
        <v>4023</v>
      </c>
      <c r="W105" t="s">
        <v>4024</v>
      </c>
      <c r="X105" t="s">
        <v>30</v>
      </c>
      <c r="Y105" s="1">
        <v>45444</v>
      </c>
      <c r="Z105" s="1">
        <v>45657</v>
      </c>
      <c r="AA105">
        <v>4900</v>
      </c>
      <c r="AB105" t="s">
        <v>4017</v>
      </c>
      <c r="AC105">
        <f>MIN(COUNTIF(B:B,Member_export_20241206_173759_f48b0b31c0417006138ce4576f294a066f7c[[#This Row],[Member ID]]),1)-1</f>
        <v>0</v>
      </c>
      <c r="AD10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5" s="1">
        <v>45657</v>
      </c>
      <c r="AG105" s="1">
        <f>Member_export_20241206_173759_f48b0b31c0417006138ce4576f294a066f7c[[#This Row],[Price]]/100</f>
        <v>49</v>
      </c>
      <c r="AH105" s="6">
        <f ca="1">DATEDIF(Member_export_20241206_173759_f48b0b31c0417006138ce4576f294a066f7c[[#This Row],[Birthday]],TODAY(),"Y")</f>
        <v>24</v>
      </c>
      <c r="AI105" s="6">
        <f>DATEDIF(Member_export_20241206_173759_f48b0b31c0417006138ce4576f294a066f7c[[#This Row],[Member since]],Member_export_20241206_173759_f48b0b31c0417006138ce4576f294a066f7c[[#This Row],[Contrac end date C]],"M")</f>
        <v>8</v>
      </c>
      <c r="AJ105" t="str">
        <f>TEXT(Member_export_20241206_173759_f48b0b31c0417006138ce4576f294a066f7c[[#This Row],[Member since]],"DDDD")</f>
        <v>martes</v>
      </c>
      <c r="AK105">
        <f>MONTH(Member_export_20241206_173759_f48b0b31c0417006138ce4576f294a066f7c[[#This Row],[Member since]])</f>
        <v>4</v>
      </c>
      <c r="AL105">
        <f>YEAR(Member_export_20241206_173759_f48b0b31c0417006138ce4576f294a066f7c[[#This Row],[Member since]])</f>
        <v>2024</v>
      </c>
    </row>
    <row r="106" spans="1:38" x14ac:dyDescent="0.55000000000000004">
      <c r="A106">
        <v>79788</v>
      </c>
      <c r="B106">
        <v>49386283</v>
      </c>
      <c r="C106" t="s">
        <v>3986</v>
      </c>
      <c r="D106" t="s">
        <v>9</v>
      </c>
      <c r="E106" t="s">
        <v>9</v>
      </c>
      <c r="F106" t="s">
        <v>444</v>
      </c>
      <c r="G106" t="s">
        <v>2800</v>
      </c>
      <c r="H106" t="s">
        <v>4025</v>
      </c>
      <c r="I106" s="1">
        <v>37047</v>
      </c>
      <c r="J106" t="s">
        <v>4318</v>
      </c>
      <c r="K106" t="s">
        <v>4319</v>
      </c>
      <c r="L106">
        <v>28915</v>
      </c>
      <c r="M106" t="s">
        <v>4016</v>
      </c>
      <c r="N106" t="s">
        <v>9</v>
      </c>
      <c r="O106">
        <v>645657887</v>
      </c>
      <c r="P106" t="s">
        <v>2801</v>
      </c>
      <c r="Q106" t="s">
        <v>18</v>
      </c>
      <c r="R106" t="s">
        <v>9</v>
      </c>
      <c r="S106" t="s">
        <v>4017</v>
      </c>
      <c r="T106" s="1">
        <v>45608</v>
      </c>
      <c r="U106" t="s">
        <v>9</v>
      </c>
      <c r="V106" t="s">
        <v>4023</v>
      </c>
      <c r="W106" t="s">
        <v>4024</v>
      </c>
      <c r="X106" t="s">
        <v>12</v>
      </c>
      <c r="Y106" s="1">
        <v>45627</v>
      </c>
      <c r="Z106" s="1">
        <v>45657</v>
      </c>
      <c r="AA106">
        <v>5200</v>
      </c>
      <c r="AB106" t="s">
        <v>4017</v>
      </c>
      <c r="AC106">
        <f>MIN(COUNTIF(B:B,Member_export_20241206_173759_f48b0b31c0417006138ce4576f294a066f7c[[#This Row],[Member ID]]),1)-1</f>
        <v>0</v>
      </c>
      <c r="AD10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6" s="1">
        <v>45657</v>
      </c>
      <c r="AG106" s="1">
        <f>Member_export_20241206_173759_f48b0b31c0417006138ce4576f294a066f7c[[#This Row],[Price]]/100</f>
        <v>52</v>
      </c>
      <c r="AH106" s="6">
        <f ca="1">DATEDIF(Member_export_20241206_173759_f48b0b31c0417006138ce4576f294a066f7c[[#This Row],[Birthday]],TODAY(),"Y")</f>
        <v>23</v>
      </c>
      <c r="AI106" s="6">
        <f>DATEDIF(Member_export_20241206_173759_f48b0b31c0417006138ce4576f294a066f7c[[#This Row],[Member since]],Member_export_20241206_173759_f48b0b31c0417006138ce4576f294a066f7c[[#This Row],[Contrac end date C]],"M")</f>
        <v>1</v>
      </c>
      <c r="AJ106" t="str">
        <f>TEXT(Member_export_20241206_173759_f48b0b31c0417006138ce4576f294a066f7c[[#This Row],[Member since]],"DDDD")</f>
        <v>martes</v>
      </c>
      <c r="AK106">
        <f>MONTH(Member_export_20241206_173759_f48b0b31c0417006138ce4576f294a066f7c[[#This Row],[Member since]])</f>
        <v>11</v>
      </c>
      <c r="AL106">
        <f>YEAR(Member_export_20241206_173759_f48b0b31c0417006138ce4576f294a066f7c[[#This Row],[Member since]])</f>
        <v>2024</v>
      </c>
    </row>
    <row r="107" spans="1:38" x14ac:dyDescent="0.55000000000000004">
      <c r="A107">
        <v>79788</v>
      </c>
      <c r="B107">
        <v>45988528</v>
      </c>
      <c r="C107" t="s">
        <v>3545</v>
      </c>
      <c r="D107" t="s">
        <v>9</v>
      </c>
      <c r="E107" t="s">
        <v>9</v>
      </c>
      <c r="F107" t="s">
        <v>1851</v>
      </c>
      <c r="G107" t="s">
        <v>1852</v>
      </c>
      <c r="H107" t="s">
        <v>4022</v>
      </c>
      <c r="I107" s="1">
        <v>25127</v>
      </c>
      <c r="J107" t="s">
        <v>4320</v>
      </c>
      <c r="K107" t="s">
        <v>4321</v>
      </c>
      <c r="L107">
        <v>28914</v>
      </c>
      <c r="M107" t="s">
        <v>4016</v>
      </c>
      <c r="N107" t="s">
        <v>9</v>
      </c>
      <c r="O107">
        <v>654235758</v>
      </c>
      <c r="P107" t="s">
        <v>1853</v>
      </c>
      <c r="Q107" t="s">
        <v>22</v>
      </c>
      <c r="R107" t="s">
        <v>4322</v>
      </c>
      <c r="S107" t="s">
        <v>4017</v>
      </c>
      <c r="T107" s="1">
        <v>44848</v>
      </c>
      <c r="U107" t="s">
        <v>9</v>
      </c>
      <c r="V107" t="s">
        <v>4023</v>
      </c>
      <c r="W107" t="s">
        <v>4029</v>
      </c>
      <c r="X107" t="s">
        <v>12</v>
      </c>
      <c r="Y107" s="1">
        <v>44866</v>
      </c>
      <c r="Z107" s="1">
        <v>45657</v>
      </c>
      <c r="AA107">
        <v>5200</v>
      </c>
      <c r="AB107" t="s">
        <v>4017</v>
      </c>
      <c r="AC107">
        <f>MIN(COUNTIF(B:B,Member_export_20241206_173759_f48b0b31c0417006138ce4576f294a066f7c[[#This Row],[Member ID]]),1)-1</f>
        <v>0</v>
      </c>
      <c r="AD10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7" s="1">
        <v>45657</v>
      </c>
      <c r="AG107" s="1">
        <f>Member_export_20241206_173759_f48b0b31c0417006138ce4576f294a066f7c[[#This Row],[Price]]/100</f>
        <v>52</v>
      </c>
      <c r="AH107" s="6">
        <f ca="1">DATEDIF(Member_export_20241206_173759_f48b0b31c0417006138ce4576f294a066f7c[[#This Row],[Birthday]],TODAY(),"Y")</f>
        <v>56</v>
      </c>
      <c r="AI107" s="6">
        <f>DATEDIF(Member_export_20241206_173759_f48b0b31c0417006138ce4576f294a066f7c[[#This Row],[Member since]],Member_export_20241206_173759_f48b0b31c0417006138ce4576f294a066f7c[[#This Row],[Contrac end date C]],"M")</f>
        <v>26</v>
      </c>
      <c r="AJ107" t="str">
        <f>TEXT(Member_export_20241206_173759_f48b0b31c0417006138ce4576f294a066f7c[[#This Row],[Member since]],"DDDD")</f>
        <v>viernes</v>
      </c>
      <c r="AK107">
        <f>MONTH(Member_export_20241206_173759_f48b0b31c0417006138ce4576f294a066f7c[[#This Row],[Member since]])</f>
        <v>10</v>
      </c>
      <c r="AL107">
        <f>YEAR(Member_export_20241206_173759_f48b0b31c0417006138ce4576f294a066f7c[[#This Row],[Member since]])</f>
        <v>2022</v>
      </c>
    </row>
    <row r="108" spans="1:38" x14ac:dyDescent="0.55000000000000004">
      <c r="A108">
        <v>79788</v>
      </c>
      <c r="B108">
        <v>45988962</v>
      </c>
      <c r="C108" t="s">
        <v>3635</v>
      </c>
      <c r="D108" t="s">
        <v>9</v>
      </c>
      <c r="E108" t="s">
        <v>9</v>
      </c>
      <c r="F108" t="s">
        <v>1851</v>
      </c>
      <c r="G108" t="s">
        <v>2052</v>
      </c>
      <c r="H108" t="s">
        <v>4022</v>
      </c>
      <c r="I108" s="1">
        <v>28319</v>
      </c>
      <c r="J108" t="s">
        <v>4323</v>
      </c>
      <c r="K108" t="s">
        <v>4324</v>
      </c>
      <c r="L108">
        <v>28914</v>
      </c>
      <c r="M108" t="s">
        <v>4016</v>
      </c>
      <c r="N108" t="s">
        <v>9</v>
      </c>
      <c r="O108">
        <v>605964537</v>
      </c>
      <c r="P108" t="s">
        <v>2054</v>
      </c>
      <c r="Q108" t="s">
        <v>22</v>
      </c>
      <c r="R108" t="s">
        <v>2053</v>
      </c>
      <c r="S108" t="s">
        <v>4017</v>
      </c>
      <c r="T108" s="1">
        <v>43885</v>
      </c>
      <c r="U108" t="s">
        <v>9</v>
      </c>
      <c r="V108" t="s">
        <v>4068</v>
      </c>
      <c r="W108" t="s">
        <v>4029</v>
      </c>
      <c r="X108" t="s">
        <v>12</v>
      </c>
      <c r="Y108" s="1">
        <v>43891</v>
      </c>
      <c r="Z108" s="1">
        <v>45657</v>
      </c>
      <c r="AA108">
        <v>5200</v>
      </c>
      <c r="AB108" t="s">
        <v>4017</v>
      </c>
      <c r="AC108">
        <f>MIN(COUNTIF(B:B,Member_export_20241206_173759_f48b0b31c0417006138ce4576f294a066f7c[[#This Row],[Member ID]]),1)-1</f>
        <v>0</v>
      </c>
      <c r="AD108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10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8" s="1">
        <v>45657</v>
      </c>
      <c r="AG108" s="1">
        <f>Member_export_20241206_173759_f48b0b31c0417006138ce4576f294a066f7c[[#This Row],[Price]]/100</f>
        <v>52</v>
      </c>
      <c r="AH108" s="6">
        <f ca="1">DATEDIF(Member_export_20241206_173759_f48b0b31c0417006138ce4576f294a066f7c[[#This Row],[Birthday]],TODAY(),"Y")</f>
        <v>47</v>
      </c>
      <c r="AI108" s="6">
        <f>DATEDIF(Member_export_20241206_173759_f48b0b31c0417006138ce4576f294a066f7c[[#This Row],[Member since]],Member_export_20241206_173759_f48b0b31c0417006138ce4576f294a066f7c[[#This Row],[Contrac end date C]],"M")</f>
        <v>58</v>
      </c>
      <c r="AJ108" t="str">
        <f>TEXT(Member_export_20241206_173759_f48b0b31c0417006138ce4576f294a066f7c[[#This Row],[Member since]],"DDDD")</f>
        <v>lunes</v>
      </c>
      <c r="AK108">
        <f>MONTH(Member_export_20241206_173759_f48b0b31c0417006138ce4576f294a066f7c[[#This Row],[Member since]])</f>
        <v>2</v>
      </c>
      <c r="AL108">
        <f>YEAR(Member_export_20241206_173759_f48b0b31c0417006138ce4576f294a066f7c[[#This Row],[Member since]])</f>
        <v>2020</v>
      </c>
    </row>
    <row r="109" spans="1:38" x14ac:dyDescent="0.55000000000000004">
      <c r="A109">
        <v>79788</v>
      </c>
      <c r="B109">
        <v>45988209</v>
      </c>
      <c r="C109" t="s">
        <v>3921</v>
      </c>
      <c r="D109" t="s">
        <v>9</v>
      </c>
      <c r="E109" t="s">
        <v>9</v>
      </c>
      <c r="F109" t="s">
        <v>1851</v>
      </c>
      <c r="G109" t="s">
        <v>2671</v>
      </c>
      <c r="H109" t="s">
        <v>4022</v>
      </c>
      <c r="I109" s="1">
        <v>25720</v>
      </c>
      <c r="J109" t="s">
        <v>4325</v>
      </c>
      <c r="K109" t="s">
        <v>4326</v>
      </c>
      <c r="L109">
        <v>28914</v>
      </c>
      <c r="M109" t="s">
        <v>4016</v>
      </c>
      <c r="N109" t="s">
        <v>9</v>
      </c>
      <c r="O109">
        <v>609069499</v>
      </c>
      <c r="P109" t="s">
        <v>2672</v>
      </c>
      <c r="Q109" t="s">
        <v>189</v>
      </c>
      <c r="R109" t="s">
        <v>4327</v>
      </c>
      <c r="S109" t="s">
        <v>4017</v>
      </c>
      <c r="T109" s="1">
        <v>44664</v>
      </c>
      <c r="U109" t="s">
        <v>9</v>
      </c>
      <c r="V109" t="s">
        <v>4023</v>
      </c>
      <c r="W109" t="s">
        <v>4024</v>
      </c>
      <c r="X109" t="s">
        <v>12</v>
      </c>
      <c r="Y109" s="1">
        <v>45566</v>
      </c>
      <c r="Z109" s="1">
        <v>45657</v>
      </c>
      <c r="AA109">
        <v>5200</v>
      </c>
      <c r="AB109" t="s">
        <v>4017</v>
      </c>
      <c r="AC109">
        <f>MIN(COUNTIF(B:B,Member_export_20241206_173759_f48b0b31c0417006138ce4576f294a066f7c[[#This Row],[Member ID]]),1)-1</f>
        <v>0</v>
      </c>
      <c r="AD10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9" s="1">
        <v>45657</v>
      </c>
      <c r="AG109" s="1">
        <f>Member_export_20241206_173759_f48b0b31c0417006138ce4576f294a066f7c[[#This Row],[Price]]/100</f>
        <v>52</v>
      </c>
      <c r="AH109" s="6">
        <f ca="1">DATEDIF(Member_export_20241206_173759_f48b0b31c0417006138ce4576f294a066f7c[[#This Row],[Birthday]],TODAY(),"Y")</f>
        <v>54</v>
      </c>
      <c r="AI109" s="6">
        <f>DATEDIF(Member_export_20241206_173759_f48b0b31c0417006138ce4576f294a066f7c[[#This Row],[Member since]],Member_export_20241206_173759_f48b0b31c0417006138ce4576f294a066f7c[[#This Row],[Contrac end date C]],"M")</f>
        <v>32</v>
      </c>
      <c r="AJ109" t="str">
        <f>TEXT(Member_export_20241206_173759_f48b0b31c0417006138ce4576f294a066f7c[[#This Row],[Member since]],"DDDD")</f>
        <v>miércoles</v>
      </c>
      <c r="AK109">
        <f>MONTH(Member_export_20241206_173759_f48b0b31c0417006138ce4576f294a066f7c[[#This Row],[Member since]])</f>
        <v>4</v>
      </c>
      <c r="AL109">
        <f>YEAR(Member_export_20241206_173759_f48b0b31c0417006138ce4576f294a066f7c[[#This Row],[Member since]])</f>
        <v>2022</v>
      </c>
    </row>
    <row r="110" spans="1:38" x14ac:dyDescent="0.55000000000000004">
      <c r="A110">
        <v>79788</v>
      </c>
      <c r="B110">
        <v>45989814</v>
      </c>
      <c r="C110" t="s">
        <v>3743</v>
      </c>
      <c r="D110" t="s">
        <v>9</v>
      </c>
      <c r="E110" t="s">
        <v>9</v>
      </c>
      <c r="F110" t="s">
        <v>2299</v>
      </c>
      <c r="G110" t="s">
        <v>2300</v>
      </c>
      <c r="H110" t="s">
        <v>4025</v>
      </c>
      <c r="I110" s="1">
        <v>28271</v>
      </c>
      <c r="J110" t="s">
        <v>4328</v>
      </c>
      <c r="K110" t="s">
        <v>4102</v>
      </c>
      <c r="L110">
        <v>28914</v>
      </c>
      <c r="M110" t="s">
        <v>4016</v>
      </c>
      <c r="N110" t="s">
        <v>9</v>
      </c>
      <c r="O110">
        <v>660523326</v>
      </c>
      <c r="P110" t="s">
        <v>2301</v>
      </c>
      <c r="Q110" t="s">
        <v>22</v>
      </c>
      <c r="R110" t="s">
        <v>4329</v>
      </c>
      <c r="S110" t="s">
        <v>4017</v>
      </c>
      <c r="T110" s="1">
        <v>45352</v>
      </c>
      <c r="U110" t="s">
        <v>9</v>
      </c>
      <c r="V110" t="s">
        <v>4040</v>
      </c>
      <c r="W110" t="s">
        <v>4024</v>
      </c>
      <c r="X110" t="s">
        <v>12</v>
      </c>
      <c r="Y110" s="1">
        <v>45352</v>
      </c>
      <c r="Z110" s="1">
        <v>45657</v>
      </c>
      <c r="AA110">
        <v>5200</v>
      </c>
      <c r="AB110" t="s">
        <v>4017</v>
      </c>
      <c r="AC110">
        <f>MIN(COUNTIF(B:B,Member_export_20241206_173759_f48b0b31c0417006138ce4576f294a066f7c[[#This Row],[Member ID]]),1)-1</f>
        <v>0</v>
      </c>
      <c r="AD110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11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0" s="1">
        <v>45657</v>
      </c>
      <c r="AG110" s="1">
        <f>Member_export_20241206_173759_f48b0b31c0417006138ce4576f294a066f7c[[#This Row],[Price]]/100</f>
        <v>52</v>
      </c>
      <c r="AH110" s="6">
        <f ca="1">DATEDIF(Member_export_20241206_173759_f48b0b31c0417006138ce4576f294a066f7c[[#This Row],[Birthday]],TODAY(),"Y")</f>
        <v>47</v>
      </c>
      <c r="AI110" s="6">
        <f>DATEDIF(Member_export_20241206_173759_f48b0b31c0417006138ce4576f294a066f7c[[#This Row],[Member since]],Member_export_20241206_173759_f48b0b31c0417006138ce4576f294a066f7c[[#This Row],[Contrac end date C]],"M")</f>
        <v>9</v>
      </c>
      <c r="AJ110" t="str">
        <f>TEXT(Member_export_20241206_173759_f48b0b31c0417006138ce4576f294a066f7c[[#This Row],[Member since]],"DDDD")</f>
        <v>viernes</v>
      </c>
      <c r="AK110">
        <f>MONTH(Member_export_20241206_173759_f48b0b31c0417006138ce4576f294a066f7c[[#This Row],[Member since]])</f>
        <v>3</v>
      </c>
      <c r="AL110">
        <f>YEAR(Member_export_20241206_173759_f48b0b31c0417006138ce4576f294a066f7c[[#This Row],[Member since]])</f>
        <v>2024</v>
      </c>
    </row>
    <row r="111" spans="1:38" x14ac:dyDescent="0.55000000000000004">
      <c r="A111">
        <v>79788</v>
      </c>
      <c r="B111">
        <v>45988701</v>
      </c>
      <c r="C111" t="s">
        <v>3944</v>
      </c>
      <c r="D111" t="s">
        <v>9</v>
      </c>
      <c r="E111" t="s">
        <v>9</v>
      </c>
      <c r="F111" t="s">
        <v>1182</v>
      </c>
      <c r="G111" t="s">
        <v>2712</v>
      </c>
      <c r="H111" t="s">
        <v>4025</v>
      </c>
      <c r="I111" s="1">
        <v>28990</v>
      </c>
      <c r="J111" t="s">
        <v>4330</v>
      </c>
      <c r="K111" t="s">
        <v>4331</v>
      </c>
      <c r="L111">
        <v>28914</v>
      </c>
      <c r="M111" t="s">
        <v>4016</v>
      </c>
      <c r="N111" t="s">
        <v>9</v>
      </c>
      <c r="O111">
        <v>655391693</v>
      </c>
      <c r="P111" t="s">
        <v>2713</v>
      </c>
      <c r="Q111" t="s">
        <v>26</v>
      </c>
      <c r="R111" t="s">
        <v>4332</v>
      </c>
      <c r="S111" t="s">
        <v>4017</v>
      </c>
      <c r="T111" s="1">
        <v>43497</v>
      </c>
      <c r="U111" t="s">
        <v>9</v>
      </c>
      <c r="V111" t="s">
        <v>4023</v>
      </c>
      <c r="W111" t="s">
        <v>4024</v>
      </c>
      <c r="X111" t="s">
        <v>12</v>
      </c>
      <c r="Y111" s="1">
        <v>45627</v>
      </c>
      <c r="Z111" s="1">
        <v>45657</v>
      </c>
      <c r="AA111">
        <v>5200</v>
      </c>
      <c r="AB111" t="s">
        <v>4017</v>
      </c>
      <c r="AC111">
        <f>MIN(COUNTIF(B:B,Member_export_20241206_173759_f48b0b31c0417006138ce4576f294a066f7c[[#This Row],[Member ID]]),1)-1</f>
        <v>0</v>
      </c>
      <c r="AD11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1" s="1">
        <v>45657</v>
      </c>
      <c r="AG111" s="1">
        <f>Member_export_20241206_173759_f48b0b31c0417006138ce4576f294a066f7c[[#This Row],[Price]]/100</f>
        <v>52</v>
      </c>
      <c r="AH111" s="6">
        <f ca="1">DATEDIF(Member_export_20241206_173759_f48b0b31c0417006138ce4576f294a066f7c[[#This Row],[Birthday]],TODAY(),"Y")</f>
        <v>45</v>
      </c>
      <c r="AI111" s="6">
        <f>DATEDIF(Member_export_20241206_173759_f48b0b31c0417006138ce4576f294a066f7c[[#This Row],[Member since]],Member_export_20241206_173759_f48b0b31c0417006138ce4576f294a066f7c[[#This Row],[Contrac end date C]],"M")</f>
        <v>70</v>
      </c>
      <c r="AJ111" t="str">
        <f>TEXT(Member_export_20241206_173759_f48b0b31c0417006138ce4576f294a066f7c[[#This Row],[Member since]],"DDDD")</f>
        <v>viernes</v>
      </c>
      <c r="AK111">
        <f>MONTH(Member_export_20241206_173759_f48b0b31c0417006138ce4576f294a066f7c[[#This Row],[Member since]])</f>
        <v>2</v>
      </c>
      <c r="AL111">
        <f>YEAR(Member_export_20241206_173759_f48b0b31c0417006138ce4576f294a066f7c[[#This Row],[Member since]])</f>
        <v>2019</v>
      </c>
    </row>
    <row r="112" spans="1:38" x14ac:dyDescent="0.55000000000000004">
      <c r="A112">
        <v>79788</v>
      </c>
      <c r="B112">
        <v>45988253</v>
      </c>
      <c r="C112" t="s">
        <v>3248</v>
      </c>
      <c r="D112" t="s">
        <v>9</v>
      </c>
      <c r="E112" t="s">
        <v>9</v>
      </c>
      <c r="F112" t="s">
        <v>1182</v>
      </c>
      <c r="G112" t="s">
        <v>1183</v>
      </c>
      <c r="H112" t="s">
        <v>4025</v>
      </c>
      <c r="I112" s="1">
        <v>30978</v>
      </c>
      <c r="J112" t="s">
        <v>4333</v>
      </c>
      <c r="K112" t="s">
        <v>4334</v>
      </c>
      <c r="L112">
        <v>28914</v>
      </c>
      <c r="M112" t="s">
        <v>4016</v>
      </c>
      <c r="N112" t="s">
        <v>9</v>
      </c>
      <c r="O112">
        <v>654617858</v>
      </c>
      <c r="P112" t="s">
        <v>562</v>
      </c>
      <c r="Q112" t="s">
        <v>18</v>
      </c>
      <c r="R112" t="s">
        <v>1184</v>
      </c>
      <c r="S112" t="s">
        <v>4017</v>
      </c>
      <c r="T112" s="1">
        <v>44452</v>
      </c>
      <c r="U112" t="s">
        <v>9</v>
      </c>
      <c r="V112" t="s">
        <v>4023</v>
      </c>
      <c r="W112" t="s">
        <v>4029</v>
      </c>
      <c r="X112" t="s">
        <v>30</v>
      </c>
      <c r="Y112" s="1">
        <v>44470</v>
      </c>
      <c r="Z112" s="1">
        <v>45657</v>
      </c>
      <c r="AA112">
        <v>4900</v>
      </c>
      <c r="AB112" t="s">
        <v>4017</v>
      </c>
      <c r="AC112">
        <f>MIN(COUNTIF(B:B,Member_export_20241206_173759_f48b0b31c0417006138ce4576f294a066f7c[[#This Row],[Member ID]]),1)-1</f>
        <v>0</v>
      </c>
      <c r="AD11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12" s="1">
        <v>45657</v>
      </c>
      <c r="AG112" s="1">
        <f>Member_export_20241206_173759_f48b0b31c0417006138ce4576f294a066f7c[[#This Row],[Price]]/100</f>
        <v>49</v>
      </c>
      <c r="AH112" s="6">
        <f ca="1">DATEDIF(Member_export_20241206_173759_f48b0b31c0417006138ce4576f294a066f7c[[#This Row],[Birthday]],TODAY(),"Y")</f>
        <v>40</v>
      </c>
      <c r="AI112" s="6">
        <f>DATEDIF(Member_export_20241206_173759_f48b0b31c0417006138ce4576f294a066f7c[[#This Row],[Member since]],Member_export_20241206_173759_f48b0b31c0417006138ce4576f294a066f7c[[#This Row],[Contrac end date C]],"M")</f>
        <v>39</v>
      </c>
      <c r="AJ112" t="str">
        <f>TEXT(Member_export_20241206_173759_f48b0b31c0417006138ce4576f294a066f7c[[#This Row],[Member since]],"DDDD")</f>
        <v>lunes</v>
      </c>
      <c r="AK112">
        <f>MONTH(Member_export_20241206_173759_f48b0b31c0417006138ce4576f294a066f7c[[#This Row],[Member since]])</f>
        <v>9</v>
      </c>
      <c r="AL112">
        <f>YEAR(Member_export_20241206_173759_f48b0b31c0417006138ce4576f294a066f7c[[#This Row],[Member since]])</f>
        <v>2021</v>
      </c>
    </row>
    <row r="113" spans="1:38" x14ac:dyDescent="0.55000000000000004">
      <c r="A113">
        <v>79788</v>
      </c>
      <c r="B113">
        <v>49344378</v>
      </c>
      <c r="C113" t="s">
        <v>3531</v>
      </c>
      <c r="D113" t="s">
        <v>9</v>
      </c>
      <c r="E113" t="s">
        <v>9</v>
      </c>
      <c r="F113" t="s">
        <v>1182</v>
      </c>
      <c r="G113" t="s">
        <v>1829</v>
      </c>
      <c r="H113" t="s">
        <v>4025</v>
      </c>
      <c r="I113" s="1">
        <v>38745</v>
      </c>
      <c r="J113" t="s">
        <v>4337</v>
      </c>
      <c r="K113" t="s">
        <v>4338</v>
      </c>
      <c r="L113">
        <v>28914</v>
      </c>
      <c r="M113" t="s">
        <v>4016</v>
      </c>
      <c r="N113" t="s">
        <v>9</v>
      </c>
      <c r="O113">
        <v>662333607</v>
      </c>
      <c r="P113" t="s">
        <v>1830</v>
      </c>
      <c r="Q113" t="s">
        <v>9</v>
      </c>
      <c r="R113" t="s">
        <v>9</v>
      </c>
      <c r="S113" t="s">
        <v>4017</v>
      </c>
      <c r="T113" s="1">
        <v>45604</v>
      </c>
      <c r="U113" t="s">
        <v>9</v>
      </c>
      <c r="V113" t="s">
        <v>4023</v>
      </c>
      <c r="W113" t="s">
        <v>4024</v>
      </c>
      <c r="X113" t="s">
        <v>12</v>
      </c>
      <c r="Y113" s="1">
        <v>45627</v>
      </c>
      <c r="Z113" s="1">
        <v>45657</v>
      </c>
      <c r="AA113">
        <v>5200</v>
      </c>
      <c r="AB113" t="s">
        <v>4017</v>
      </c>
      <c r="AC113">
        <f>MIN(COUNTIF(B:B,Member_export_20241206_173759_f48b0b31c0417006138ce4576f294a066f7c[[#This Row],[Member ID]]),1)-1</f>
        <v>0</v>
      </c>
      <c r="AD11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3" s="1">
        <v>45657</v>
      </c>
      <c r="AG113" s="1">
        <f>Member_export_20241206_173759_f48b0b31c0417006138ce4576f294a066f7c[[#This Row],[Price]]/100</f>
        <v>52</v>
      </c>
      <c r="AH113" s="6">
        <f ca="1">DATEDIF(Member_export_20241206_173759_f48b0b31c0417006138ce4576f294a066f7c[[#This Row],[Birthday]],TODAY(),"Y")</f>
        <v>18</v>
      </c>
      <c r="AI113" s="6">
        <f>DATEDIF(Member_export_20241206_173759_f48b0b31c0417006138ce4576f294a066f7c[[#This Row],[Member since]],Member_export_20241206_173759_f48b0b31c0417006138ce4576f294a066f7c[[#This Row],[Contrac end date C]],"M")</f>
        <v>1</v>
      </c>
      <c r="AJ113" t="str">
        <f>TEXT(Member_export_20241206_173759_f48b0b31c0417006138ce4576f294a066f7c[[#This Row],[Member since]],"DDDD")</f>
        <v>viernes</v>
      </c>
      <c r="AK113">
        <f>MONTH(Member_export_20241206_173759_f48b0b31c0417006138ce4576f294a066f7c[[#This Row],[Member since]])</f>
        <v>11</v>
      </c>
      <c r="AL113">
        <f>YEAR(Member_export_20241206_173759_f48b0b31c0417006138ce4576f294a066f7c[[#This Row],[Member since]])</f>
        <v>2024</v>
      </c>
    </row>
    <row r="114" spans="1:38" x14ac:dyDescent="0.55000000000000004">
      <c r="A114">
        <v>79788</v>
      </c>
      <c r="B114">
        <v>48021997</v>
      </c>
      <c r="C114" t="s">
        <v>3925</v>
      </c>
      <c r="D114" t="s">
        <v>9</v>
      </c>
      <c r="E114" t="s">
        <v>9</v>
      </c>
      <c r="F114" t="s">
        <v>233</v>
      </c>
      <c r="G114" t="s">
        <v>955</v>
      </c>
      <c r="H114" t="s">
        <v>4022</v>
      </c>
      <c r="I114" s="1">
        <v>39623</v>
      </c>
      <c r="J114" t="s">
        <v>4339</v>
      </c>
      <c r="K114" t="s">
        <v>4303</v>
      </c>
      <c r="L114">
        <v>28914</v>
      </c>
      <c r="M114" t="s">
        <v>4016</v>
      </c>
      <c r="N114" t="s">
        <v>9</v>
      </c>
      <c r="O114">
        <v>608729581</v>
      </c>
      <c r="P114" t="s">
        <v>956</v>
      </c>
      <c r="Q114" t="s">
        <v>277</v>
      </c>
      <c r="R114" t="s">
        <v>2721</v>
      </c>
      <c r="S114" t="s">
        <v>4017</v>
      </c>
      <c r="T114" s="1">
        <v>45538</v>
      </c>
      <c r="U114" t="s">
        <v>9</v>
      </c>
      <c r="V114" t="s">
        <v>9</v>
      </c>
      <c r="W114" t="s">
        <v>9</v>
      </c>
      <c r="X114" t="s">
        <v>48</v>
      </c>
      <c r="Y114" s="1">
        <v>45566</v>
      </c>
      <c r="Z114" s="1">
        <v>45657</v>
      </c>
      <c r="AA114">
        <v>3900</v>
      </c>
      <c r="AB114" t="s">
        <v>4017</v>
      </c>
      <c r="AC114">
        <f>MIN(COUNTIF(B:B,Member_export_20241206_173759_f48b0b31c0417006138ce4576f294a066f7c[[#This Row],[Member ID]]),1)-1</f>
        <v>0</v>
      </c>
      <c r="AD114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14" t="str">
        <f>IF(Member_export_20241206_173759_f48b0b31c0417006138ce4576f294a066f7c[[#This Row],[Source]]="","DESCONOCIDA",Member_export_20241206_173759_f48b0b31c0417006138ce4576f294a066f7c[[#This Row],[Source]])</f>
        <v>DESCONOCIDA</v>
      </c>
      <c r="AF114" s="1">
        <v>45657</v>
      </c>
      <c r="AG114" s="1">
        <f>Member_export_20241206_173759_f48b0b31c0417006138ce4576f294a066f7c[[#This Row],[Price]]/100</f>
        <v>39</v>
      </c>
      <c r="AH114" s="6">
        <f ca="1">DATEDIF(Member_export_20241206_173759_f48b0b31c0417006138ce4576f294a066f7c[[#This Row],[Birthday]],TODAY(),"Y")</f>
        <v>16</v>
      </c>
      <c r="AI114" s="6">
        <f>DATEDIF(Member_export_20241206_173759_f48b0b31c0417006138ce4576f294a066f7c[[#This Row],[Member since]],Member_export_20241206_173759_f48b0b31c0417006138ce4576f294a066f7c[[#This Row],[Contrac end date C]],"M")</f>
        <v>3</v>
      </c>
      <c r="AJ114" t="str">
        <f>TEXT(Member_export_20241206_173759_f48b0b31c0417006138ce4576f294a066f7c[[#This Row],[Member since]],"DDDD")</f>
        <v>martes</v>
      </c>
      <c r="AK114">
        <f>MONTH(Member_export_20241206_173759_f48b0b31c0417006138ce4576f294a066f7c[[#This Row],[Member since]])</f>
        <v>9</v>
      </c>
      <c r="AL114">
        <f>YEAR(Member_export_20241206_173759_f48b0b31c0417006138ce4576f294a066f7c[[#This Row],[Member since]])</f>
        <v>2024</v>
      </c>
    </row>
    <row r="115" spans="1:38" x14ac:dyDescent="0.55000000000000004">
      <c r="A115">
        <v>79788</v>
      </c>
      <c r="B115">
        <v>48124603</v>
      </c>
      <c r="C115" t="s">
        <v>3763</v>
      </c>
      <c r="D115" t="s">
        <v>9</v>
      </c>
      <c r="E115" t="s">
        <v>9</v>
      </c>
      <c r="F115" t="s">
        <v>233</v>
      </c>
      <c r="G115" t="s">
        <v>805</v>
      </c>
      <c r="H115" t="s">
        <v>4022</v>
      </c>
      <c r="I115" s="1">
        <v>38921</v>
      </c>
      <c r="J115" t="s">
        <v>4341</v>
      </c>
      <c r="K115" t="s">
        <v>4342</v>
      </c>
      <c r="L115">
        <v>28914</v>
      </c>
      <c r="M115" t="s">
        <v>4016</v>
      </c>
      <c r="N115" t="s">
        <v>9</v>
      </c>
      <c r="O115">
        <v>689636325</v>
      </c>
      <c r="P115" t="s">
        <v>806</v>
      </c>
      <c r="Q115" t="s">
        <v>18</v>
      </c>
      <c r="R115" t="s">
        <v>9</v>
      </c>
      <c r="S115" t="s">
        <v>4017</v>
      </c>
      <c r="T115" s="1">
        <v>45545</v>
      </c>
      <c r="U115" t="s">
        <v>9</v>
      </c>
      <c r="V115" t="s">
        <v>9</v>
      </c>
      <c r="W115" t="s">
        <v>9</v>
      </c>
      <c r="X115" t="s">
        <v>30</v>
      </c>
      <c r="Y115" s="1">
        <v>45566</v>
      </c>
      <c r="Z115" s="1">
        <v>45657</v>
      </c>
      <c r="AA115">
        <v>4900</v>
      </c>
      <c r="AB115" t="s">
        <v>4017</v>
      </c>
      <c r="AC115">
        <f>MIN(COUNTIF(B:B,Member_export_20241206_173759_f48b0b31c0417006138ce4576f294a066f7c[[#This Row],[Member ID]]),1)-1</f>
        <v>0</v>
      </c>
      <c r="AD115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15" t="str">
        <f>IF(Member_export_20241206_173759_f48b0b31c0417006138ce4576f294a066f7c[[#This Row],[Source]]="","DESCONOCIDA",Member_export_20241206_173759_f48b0b31c0417006138ce4576f294a066f7c[[#This Row],[Source]])</f>
        <v>DESCONOCIDA</v>
      </c>
      <c r="AF115" s="1">
        <v>45657</v>
      </c>
      <c r="AG115" s="1">
        <f>Member_export_20241206_173759_f48b0b31c0417006138ce4576f294a066f7c[[#This Row],[Price]]/100</f>
        <v>49</v>
      </c>
      <c r="AH115" s="6">
        <f ca="1">DATEDIF(Member_export_20241206_173759_f48b0b31c0417006138ce4576f294a066f7c[[#This Row],[Birthday]],TODAY(),"Y")</f>
        <v>18</v>
      </c>
      <c r="AI115" s="6">
        <f>DATEDIF(Member_export_20241206_173759_f48b0b31c0417006138ce4576f294a066f7c[[#This Row],[Member since]],Member_export_20241206_173759_f48b0b31c0417006138ce4576f294a066f7c[[#This Row],[Contrac end date C]],"M")</f>
        <v>3</v>
      </c>
      <c r="AJ115" t="str">
        <f>TEXT(Member_export_20241206_173759_f48b0b31c0417006138ce4576f294a066f7c[[#This Row],[Member since]],"DDDD")</f>
        <v>martes</v>
      </c>
      <c r="AK115">
        <f>MONTH(Member_export_20241206_173759_f48b0b31c0417006138ce4576f294a066f7c[[#This Row],[Member since]])</f>
        <v>9</v>
      </c>
      <c r="AL115">
        <f>YEAR(Member_export_20241206_173759_f48b0b31c0417006138ce4576f294a066f7c[[#This Row],[Member since]])</f>
        <v>2024</v>
      </c>
    </row>
    <row r="116" spans="1:38" x14ac:dyDescent="0.55000000000000004">
      <c r="A116">
        <v>79788</v>
      </c>
      <c r="B116">
        <v>45989853</v>
      </c>
      <c r="C116" t="s">
        <v>3258</v>
      </c>
      <c r="D116" t="s">
        <v>9</v>
      </c>
      <c r="E116" t="s">
        <v>9</v>
      </c>
      <c r="F116" t="s">
        <v>233</v>
      </c>
      <c r="G116" t="s">
        <v>1203</v>
      </c>
      <c r="H116" t="s">
        <v>4022</v>
      </c>
      <c r="I116" s="1">
        <v>37679</v>
      </c>
      <c r="J116" t="s">
        <v>4343</v>
      </c>
      <c r="K116" t="s">
        <v>4344</v>
      </c>
      <c r="L116">
        <v>28914</v>
      </c>
      <c r="M116" t="s">
        <v>4016</v>
      </c>
      <c r="N116" t="s">
        <v>9</v>
      </c>
      <c r="O116">
        <v>635092180</v>
      </c>
      <c r="P116" t="s">
        <v>1205</v>
      </c>
      <c r="Q116" t="s">
        <v>45</v>
      </c>
      <c r="R116" t="s">
        <v>1204</v>
      </c>
      <c r="S116" t="s">
        <v>4017</v>
      </c>
      <c r="T116" s="1">
        <v>45358</v>
      </c>
      <c r="U116" t="s">
        <v>9</v>
      </c>
      <c r="V116" t="s">
        <v>4023</v>
      </c>
      <c r="W116" t="s">
        <v>4024</v>
      </c>
      <c r="X116" t="s">
        <v>12</v>
      </c>
      <c r="Y116" s="1">
        <v>45383</v>
      </c>
      <c r="Z116" s="1">
        <v>45657</v>
      </c>
      <c r="AA116">
        <v>5200</v>
      </c>
      <c r="AB116" t="s">
        <v>4017</v>
      </c>
      <c r="AC116">
        <f>MIN(COUNTIF(B:B,Member_export_20241206_173759_f48b0b31c0417006138ce4576f294a066f7c[[#This Row],[Member ID]]),1)-1</f>
        <v>0</v>
      </c>
      <c r="AD11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6" s="1">
        <v>45657</v>
      </c>
      <c r="AG116" s="1">
        <f>Member_export_20241206_173759_f48b0b31c0417006138ce4576f294a066f7c[[#This Row],[Price]]/100</f>
        <v>52</v>
      </c>
      <c r="AH116" s="6">
        <f ca="1">DATEDIF(Member_export_20241206_173759_f48b0b31c0417006138ce4576f294a066f7c[[#This Row],[Birthday]],TODAY(),"Y")</f>
        <v>21</v>
      </c>
      <c r="AI116" s="6">
        <f>DATEDIF(Member_export_20241206_173759_f48b0b31c0417006138ce4576f294a066f7c[[#This Row],[Member since]],Member_export_20241206_173759_f48b0b31c0417006138ce4576f294a066f7c[[#This Row],[Contrac end date C]],"M")</f>
        <v>9</v>
      </c>
      <c r="AJ116" t="str">
        <f>TEXT(Member_export_20241206_173759_f48b0b31c0417006138ce4576f294a066f7c[[#This Row],[Member since]],"DDDD")</f>
        <v>jueves</v>
      </c>
      <c r="AK116">
        <f>MONTH(Member_export_20241206_173759_f48b0b31c0417006138ce4576f294a066f7c[[#This Row],[Member since]])</f>
        <v>3</v>
      </c>
      <c r="AL116">
        <f>YEAR(Member_export_20241206_173759_f48b0b31c0417006138ce4576f294a066f7c[[#This Row],[Member since]])</f>
        <v>2024</v>
      </c>
    </row>
    <row r="117" spans="1:38" x14ac:dyDescent="0.55000000000000004">
      <c r="A117">
        <v>79788</v>
      </c>
      <c r="B117">
        <v>46938118</v>
      </c>
      <c r="C117" t="s">
        <v>2900</v>
      </c>
      <c r="D117" t="s">
        <v>9</v>
      </c>
      <c r="E117" t="s">
        <v>9</v>
      </c>
      <c r="F117" t="s">
        <v>233</v>
      </c>
      <c r="G117" t="s">
        <v>234</v>
      </c>
      <c r="H117" t="s">
        <v>4022</v>
      </c>
      <c r="I117" s="1">
        <v>35650</v>
      </c>
      <c r="J117" t="s">
        <v>4345</v>
      </c>
      <c r="K117" t="s">
        <v>4346</v>
      </c>
      <c r="L117">
        <v>28914</v>
      </c>
      <c r="M117" t="s">
        <v>4016</v>
      </c>
      <c r="N117" t="s">
        <v>9</v>
      </c>
      <c r="O117">
        <v>640359392</v>
      </c>
      <c r="P117" t="s">
        <v>236</v>
      </c>
      <c r="Q117" t="s">
        <v>22</v>
      </c>
      <c r="R117" t="s">
        <v>235</v>
      </c>
      <c r="S117" t="s">
        <v>4017</v>
      </c>
      <c r="T117" s="1">
        <v>45453</v>
      </c>
      <c r="U117" t="s">
        <v>9</v>
      </c>
      <c r="V117" t="s">
        <v>4023</v>
      </c>
      <c r="W117" t="s">
        <v>4024</v>
      </c>
      <c r="X117" t="s">
        <v>30</v>
      </c>
      <c r="Y117" s="1">
        <v>45474</v>
      </c>
      <c r="Z117" s="1">
        <v>45657</v>
      </c>
      <c r="AA117">
        <v>4900</v>
      </c>
      <c r="AB117" t="s">
        <v>4017</v>
      </c>
      <c r="AC117">
        <f>MIN(COUNTIF(B:B,Member_export_20241206_173759_f48b0b31c0417006138ce4576f294a066f7c[[#This Row],[Member ID]]),1)-1</f>
        <v>0</v>
      </c>
      <c r="AD11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7" s="1">
        <v>45657</v>
      </c>
      <c r="AG117" s="1">
        <f>Member_export_20241206_173759_f48b0b31c0417006138ce4576f294a066f7c[[#This Row],[Price]]/100</f>
        <v>49</v>
      </c>
      <c r="AH117" s="6">
        <f ca="1">DATEDIF(Member_export_20241206_173759_f48b0b31c0417006138ce4576f294a066f7c[[#This Row],[Birthday]],TODAY(),"Y")</f>
        <v>27</v>
      </c>
      <c r="AI117" s="6">
        <f>DATEDIF(Member_export_20241206_173759_f48b0b31c0417006138ce4576f294a066f7c[[#This Row],[Member since]],Member_export_20241206_173759_f48b0b31c0417006138ce4576f294a066f7c[[#This Row],[Contrac end date C]],"M")</f>
        <v>6</v>
      </c>
      <c r="AJ117" t="str">
        <f>TEXT(Member_export_20241206_173759_f48b0b31c0417006138ce4576f294a066f7c[[#This Row],[Member since]],"DDDD")</f>
        <v>lunes</v>
      </c>
      <c r="AK117">
        <f>MONTH(Member_export_20241206_173759_f48b0b31c0417006138ce4576f294a066f7c[[#This Row],[Member since]])</f>
        <v>6</v>
      </c>
      <c r="AL117">
        <f>YEAR(Member_export_20241206_173759_f48b0b31c0417006138ce4576f294a066f7c[[#This Row],[Member since]])</f>
        <v>2024</v>
      </c>
    </row>
    <row r="118" spans="1:38" x14ac:dyDescent="0.55000000000000004">
      <c r="A118">
        <v>79788</v>
      </c>
      <c r="B118">
        <v>45989860</v>
      </c>
      <c r="C118" t="s">
        <v>3552</v>
      </c>
      <c r="D118" t="s">
        <v>9</v>
      </c>
      <c r="E118" t="s">
        <v>9</v>
      </c>
      <c r="F118" t="s">
        <v>233</v>
      </c>
      <c r="G118" t="s">
        <v>1867</v>
      </c>
      <c r="H118" t="s">
        <v>4022</v>
      </c>
      <c r="I118" s="1">
        <v>36219</v>
      </c>
      <c r="J118" t="s">
        <v>4347</v>
      </c>
      <c r="K118" t="s">
        <v>4348</v>
      </c>
      <c r="L118">
        <v>28914</v>
      </c>
      <c r="M118" t="s">
        <v>4016</v>
      </c>
      <c r="N118" t="s">
        <v>9</v>
      </c>
      <c r="O118">
        <v>639746498</v>
      </c>
      <c r="P118" t="s">
        <v>1869</v>
      </c>
      <c r="Q118" t="s">
        <v>1870</v>
      </c>
      <c r="R118" t="s">
        <v>1868</v>
      </c>
      <c r="S118" t="s">
        <v>4017</v>
      </c>
      <c r="T118" s="1">
        <v>45372</v>
      </c>
      <c r="U118" t="s">
        <v>9</v>
      </c>
      <c r="V118" t="s">
        <v>4023</v>
      </c>
      <c r="W118" t="s">
        <v>9</v>
      </c>
      <c r="X118" t="s">
        <v>30</v>
      </c>
      <c r="Y118" s="1">
        <v>45444</v>
      </c>
      <c r="Z118" s="1">
        <v>45657</v>
      </c>
      <c r="AA118">
        <v>4900</v>
      </c>
      <c r="AB118" t="s">
        <v>4017</v>
      </c>
      <c r="AC118">
        <f>MIN(COUNTIF(B:B,Member_export_20241206_173759_f48b0b31c0417006138ce4576f294a066f7c[[#This Row],[Member ID]]),1)-1</f>
        <v>0</v>
      </c>
      <c r="AD11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8" t="str">
        <f>IF(Member_export_20241206_173759_f48b0b31c0417006138ce4576f294a066f7c[[#This Row],[Source]]="","DESCONOCIDA",Member_export_20241206_173759_f48b0b31c0417006138ce4576f294a066f7c[[#This Row],[Source]])</f>
        <v>DESCONOCIDA</v>
      </c>
      <c r="AF118" s="1">
        <v>45657</v>
      </c>
      <c r="AG118" s="1">
        <f>Member_export_20241206_173759_f48b0b31c0417006138ce4576f294a066f7c[[#This Row],[Price]]/100</f>
        <v>49</v>
      </c>
      <c r="AH118" s="6">
        <f ca="1">DATEDIF(Member_export_20241206_173759_f48b0b31c0417006138ce4576f294a066f7c[[#This Row],[Birthday]],TODAY(),"Y")</f>
        <v>25</v>
      </c>
      <c r="AI118" s="6">
        <f>DATEDIF(Member_export_20241206_173759_f48b0b31c0417006138ce4576f294a066f7c[[#This Row],[Member since]],Member_export_20241206_173759_f48b0b31c0417006138ce4576f294a066f7c[[#This Row],[Contrac end date C]],"M")</f>
        <v>9</v>
      </c>
      <c r="AJ118" t="str">
        <f>TEXT(Member_export_20241206_173759_f48b0b31c0417006138ce4576f294a066f7c[[#This Row],[Member since]],"DDDD")</f>
        <v>jueves</v>
      </c>
      <c r="AK118">
        <f>MONTH(Member_export_20241206_173759_f48b0b31c0417006138ce4576f294a066f7c[[#This Row],[Member since]])</f>
        <v>3</v>
      </c>
      <c r="AL118">
        <f>YEAR(Member_export_20241206_173759_f48b0b31c0417006138ce4576f294a066f7c[[#This Row],[Member since]])</f>
        <v>2024</v>
      </c>
    </row>
    <row r="119" spans="1:38" x14ac:dyDescent="0.55000000000000004">
      <c r="A119">
        <v>79788</v>
      </c>
      <c r="B119">
        <v>45989688</v>
      </c>
      <c r="C119" t="s">
        <v>3000</v>
      </c>
      <c r="D119" t="s">
        <v>9</v>
      </c>
      <c r="E119" t="s">
        <v>9</v>
      </c>
      <c r="F119" t="s">
        <v>527</v>
      </c>
      <c r="G119" t="s">
        <v>528</v>
      </c>
      <c r="H119" t="s">
        <v>4022</v>
      </c>
      <c r="I119" s="1">
        <v>37392</v>
      </c>
      <c r="J119" t="s">
        <v>4349</v>
      </c>
      <c r="K119" t="s">
        <v>4350</v>
      </c>
      <c r="L119">
        <v>28914</v>
      </c>
      <c r="M119" t="s">
        <v>4016</v>
      </c>
      <c r="N119" t="s">
        <v>9</v>
      </c>
      <c r="O119">
        <v>640092677</v>
      </c>
      <c r="P119" t="s">
        <v>529</v>
      </c>
      <c r="Q119" t="s">
        <v>22</v>
      </c>
      <c r="R119" t="s">
        <v>9</v>
      </c>
      <c r="S119" t="s">
        <v>4017</v>
      </c>
      <c r="T119" s="1">
        <v>44622</v>
      </c>
      <c r="U119" t="s">
        <v>9</v>
      </c>
      <c r="V119" t="s">
        <v>4023</v>
      </c>
      <c r="W119" t="s">
        <v>4024</v>
      </c>
      <c r="X119" t="s">
        <v>30</v>
      </c>
      <c r="Y119" s="1">
        <v>45444</v>
      </c>
      <c r="Z119" s="1">
        <v>45657</v>
      </c>
      <c r="AA119">
        <v>4900</v>
      </c>
      <c r="AB119" t="s">
        <v>4017</v>
      </c>
      <c r="AC119">
        <f>MIN(COUNTIF(B:B,Member_export_20241206_173759_f48b0b31c0417006138ce4576f294a066f7c[[#This Row],[Member ID]]),1)-1</f>
        <v>0</v>
      </c>
      <c r="AD11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9" s="1">
        <v>45657</v>
      </c>
      <c r="AG119" s="1">
        <f>Member_export_20241206_173759_f48b0b31c0417006138ce4576f294a066f7c[[#This Row],[Price]]/100</f>
        <v>49</v>
      </c>
      <c r="AH119" s="6">
        <f ca="1">DATEDIF(Member_export_20241206_173759_f48b0b31c0417006138ce4576f294a066f7c[[#This Row],[Birthday]],TODAY(),"Y")</f>
        <v>22</v>
      </c>
      <c r="AI119" s="6">
        <f>DATEDIF(Member_export_20241206_173759_f48b0b31c0417006138ce4576f294a066f7c[[#This Row],[Member since]],Member_export_20241206_173759_f48b0b31c0417006138ce4576f294a066f7c[[#This Row],[Contrac end date C]],"M")</f>
        <v>33</v>
      </c>
      <c r="AJ119" t="str">
        <f>TEXT(Member_export_20241206_173759_f48b0b31c0417006138ce4576f294a066f7c[[#This Row],[Member since]],"DDDD")</f>
        <v>miércoles</v>
      </c>
      <c r="AK119">
        <f>MONTH(Member_export_20241206_173759_f48b0b31c0417006138ce4576f294a066f7c[[#This Row],[Member since]])</f>
        <v>3</v>
      </c>
      <c r="AL119">
        <f>YEAR(Member_export_20241206_173759_f48b0b31c0417006138ce4576f294a066f7c[[#This Row],[Member since]])</f>
        <v>2022</v>
      </c>
    </row>
    <row r="120" spans="1:38" x14ac:dyDescent="0.55000000000000004">
      <c r="A120">
        <v>79788</v>
      </c>
      <c r="B120">
        <v>45988412</v>
      </c>
      <c r="C120" t="s">
        <v>3275</v>
      </c>
      <c r="D120" t="s">
        <v>9</v>
      </c>
      <c r="E120" t="s">
        <v>9</v>
      </c>
      <c r="F120" t="s">
        <v>747</v>
      </c>
      <c r="G120" t="s">
        <v>1245</v>
      </c>
      <c r="H120" t="s">
        <v>4022</v>
      </c>
      <c r="I120" s="1">
        <v>22105</v>
      </c>
      <c r="J120" t="s">
        <v>4351</v>
      </c>
      <c r="K120" t="s">
        <v>4352</v>
      </c>
      <c r="L120">
        <v>28912</v>
      </c>
      <c r="M120" t="s">
        <v>4016</v>
      </c>
      <c r="N120" t="s">
        <v>9</v>
      </c>
      <c r="O120">
        <v>687924547</v>
      </c>
      <c r="P120" t="s">
        <v>1246</v>
      </c>
      <c r="Q120" t="s">
        <v>22</v>
      </c>
      <c r="R120" t="s">
        <v>4353</v>
      </c>
      <c r="S120" t="s">
        <v>4017</v>
      </c>
      <c r="T120" s="1">
        <v>44861</v>
      </c>
      <c r="U120" t="s">
        <v>9</v>
      </c>
      <c r="V120" t="s">
        <v>4040</v>
      </c>
      <c r="W120" t="s">
        <v>4029</v>
      </c>
      <c r="X120" t="s">
        <v>68</v>
      </c>
      <c r="Y120" s="1">
        <v>45444</v>
      </c>
      <c r="Z120" s="1">
        <v>45657</v>
      </c>
      <c r="AA120">
        <v>7300</v>
      </c>
      <c r="AB120" t="s">
        <v>4017</v>
      </c>
      <c r="AC120">
        <f>MIN(COUNTIF(B:B,Member_export_20241206_173759_f48b0b31c0417006138ce4576f294a066f7c[[#This Row],[Member ID]]),1)-1</f>
        <v>0</v>
      </c>
      <c r="AD120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12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20" s="1">
        <v>45657</v>
      </c>
      <c r="AG120" s="1">
        <f>Member_export_20241206_173759_f48b0b31c0417006138ce4576f294a066f7c[[#This Row],[Price]]/100</f>
        <v>73</v>
      </c>
      <c r="AH120" s="6">
        <f ca="1">DATEDIF(Member_export_20241206_173759_f48b0b31c0417006138ce4576f294a066f7c[[#This Row],[Birthday]],TODAY(),"Y")</f>
        <v>64</v>
      </c>
      <c r="AI120" s="6">
        <f>DATEDIF(Member_export_20241206_173759_f48b0b31c0417006138ce4576f294a066f7c[[#This Row],[Member since]],Member_export_20241206_173759_f48b0b31c0417006138ce4576f294a066f7c[[#This Row],[Contrac end date C]],"M")</f>
        <v>26</v>
      </c>
      <c r="AJ120" t="str">
        <f>TEXT(Member_export_20241206_173759_f48b0b31c0417006138ce4576f294a066f7c[[#This Row],[Member since]],"DDDD")</f>
        <v>jueves</v>
      </c>
      <c r="AK120">
        <f>MONTH(Member_export_20241206_173759_f48b0b31c0417006138ce4576f294a066f7c[[#This Row],[Member since]])</f>
        <v>10</v>
      </c>
      <c r="AL120">
        <f>YEAR(Member_export_20241206_173759_f48b0b31c0417006138ce4576f294a066f7c[[#This Row],[Member since]])</f>
        <v>2022</v>
      </c>
    </row>
    <row r="121" spans="1:38" x14ac:dyDescent="0.55000000000000004">
      <c r="A121">
        <v>79788</v>
      </c>
      <c r="B121">
        <v>45987333</v>
      </c>
      <c r="C121" t="s">
        <v>3079</v>
      </c>
      <c r="D121" t="s">
        <v>9</v>
      </c>
      <c r="E121" t="s">
        <v>9</v>
      </c>
      <c r="F121" t="s">
        <v>747</v>
      </c>
      <c r="G121" t="s">
        <v>748</v>
      </c>
      <c r="H121" t="s">
        <v>4022</v>
      </c>
      <c r="I121" s="1">
        <v>36175</v>
      </c>
      <c r="J121" t="s">
        <v>4354</v>
      </c>
      <c r="K121" t="s">
        <v>4355</v>
      </c>
      <c r="L121">
        <v>28047</v>
      </c>
      <c r="M121" t="s">
        <v>4051</v>
      </c>
      <c r="N121" t="s">
        <v>9</v>
      </c>
      <c r="O121">
        <v>652044798</v>
      </c>
      <c r="P121" t="s">
        <v>749</v>
      </c>
      <c r="Q121" t="s">
        <v>18</v>
      </c>
      <c r="R121" t="s">
        <v>4356</v>
      </c>
      <c r="S121" t="s">
        <v>4017</v>
      </c>
      <c r="T121" s="1">
        <v>44867</v>
      </c>
      <c r="U121" t="s">
        <v>9</v>
      </c>
      <c r="V121" t="s">
        <v>4023</v>
      </c>
      <c r="W121" t="s">
        <v>4024</v>
      </c>
      <c r="X121" t="s">
        <v>12</v>
      </c>
      <c r="Y121" s="1">
        <v>44896</v>
      </c>
      <c r="Z121" s="1">
        <v>45657</v>
      </c>
      <c r="AA121">
        <v>5200</v>
      </c>
      <c r="AB121" t="s">
        <v>4017</v>
      </c>
      <c r="AC121">
        <f>MIN(COUNTIF(B:B,Member_export_20241206_173759_f48b0b31c0417006138ce4576f294a066f7c[[#This Row],[Member ID]]),1)-1</f>
        <v>0</v>
      </c>
      <c r="AD12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2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21" s="1">
        <v>45657</v>
      </c>
      <c r="AG121" s="1">
        <f>Member_export_20241206_173759_f48b0b31c0417006138ce4576f294a066f7c[[#This Row],[Price]]/100</f>
        <v>52</v>
      </c>
      <c r="AH121" s="6">
        <f ca="1">DATEDIF(Member_export_20241206_173759_f48b0b31c0417006138ce4576f294a066f7c[[#This Row],[Birthday]],TODAY(),"Y")</f>
        <v>25</v>
      </c>
      <c r="AI121" s="6">
        <f>DATEDIF(Member_export_20241206_173759_f48b0b31c0417006138ce4576f294a066f7c[[#This Row],[Member since]],Member_export_20241206_173759_f48b0b31c0417006138ce4576f294a066f7c[[#This Row],[Contrac end date C]],"M")</f>
        <v>25</v>
      </c>
      <c r="AJ121" t="str">
        <f>TEXT(Member_export_20241206_173759_f48b0b31c0417006138ce4576f294a066f7c[[#This Row],[Member since]],"DDDD")</f>
        <v>miércoles</v>
      </c>
      <c r="AK121">
        <f>MONTH(Member_export_20241206_173759_f48b0b31c0417006138ce4576f294a066f7c[[#This Row],[Member since]])</f>
        <v>11</v>
      </c>
      <c r="AL121">
        <f>YEAR(Member_export_20241206_173759_f48b0b31c0417006138ce4576f294a066f7c[[#This Row],[Member since]])</f>
        <v>2022</v>
      </c>
    </row>
    <row r="122" spans="1:38" x14ac:dyDescent="0.55000000000000004">
      <c r="A122">
        <v>79788</v>
      </c>
      <c r="B122">
        <v>45987591</v>
      </c>
      <c r="C122" t="s">
        <v>2881</v>
      </c>
      <c r="D122" t="s">
        <v>9</v>
      </c>
      <c r="E122" t="s">
        <v>9</v>
      </c>
      <c r="F122" t="s">
        <v>176</v>
      </c>
      <c r="G122" t="s">
        <v>177</v>
      </c>
      <c r="H122" t="s">
        <v>4022</v>
      </c>
      <c r="I122" s="1">
        <v>34928</v>
      </c>
      <c r="J122" t="s">
        <v>4358</v>
      </c>
      <c r="K122" t="s">
        <v>4359</v>
      </c>
      <c r="L122">
        <v>28914</v>
      </c>
      <c r="M122" t="s">
        <v>4016</v>
      </c>
      <c r="N122" t="s">
        <v>9</v>
      </c>
      <c r="O122">
        <v>655682411</v>
      </c>
      <c r="P122" t="s">
        <v>179</v>
      </c>
      <c r="Q122" t="s">
        <v>45</v>
      </c>
      <c r="R122" t="s">
        <v>178</v>
      </c>
      <c r="S122" t="s">
        <v>4017</v>
      </c>
      <c r="T122" s="1">
        <v>43621</v>
      </c>
      <c r="U122" t="s">
        <v>9</v>
      </c>
      <c r="V122" t="s">
        <v>4023</v>
      </c>
      <c r="W122" t="s">
        <v>4024</v>
      </c>
      <c r="X122" t="s">
        <v>30</v>
      </c>
      <c r="Y122" s="1">
        <v>45566</v>
      </c>
      <c r="Z122" s="1">
        <v>45657</v>
      </c>
      <c r="AA122">
        <v>4900</v>
      </c>
      <c r="AB122" t="s">
        <v>4017</v>
      </c>
      <c r="AC122">
        <f>MIN(COUNTIF(B:B,Member_export_20241206_173759_f48b0b31c0417006138ce4576f294a066f7c[[#This Row],[Member ID]]),1)-1</f>
        <v>0</v>
      </c>
      <c r="AD12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2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22" s="1">
        <v>45657</v>
      </c>
      <c r="AG122" s="1">
        <f>Member_export_20241206_173759_f48b0b31c0417006138ce4576f294a066f7c[[#This Row],[Price]]/100</f>
        <v>49</v>
      </c>
      <c r="AH122" s="6">
        <f ca="1">DATEDIF(Member_export_20241206_173759_f48b0b31c0417006138ce4576f294a066f7c[[#This Row],[Birthday]],TODAY(),"Y")</f>
        <v>29</v>
      </c>
      <c r="AI122" s="6">
        <f>DATEDIF(Member_export_20241206_173759_f48b0b31c0417006138ce4576f294a066f7c[[#This Row],[Member since]],Member_export_20241206_173759_f48b0b31c0417006138ce4576f294a066f7c[[#This Row],[Contrac end date C]],"M")</f>
        <v>66</v>
      </c>
      <c r="AJ122" t="str">
        <f>TEXT(Member_export_20241206_173759_f48b0b31c0417006138ce4576f294a066f7c[[#This Row],[Member since]],"DDDD")</f>
        <v>miércoles</v>
      </c>
      <c r="AK122">
        <f>MONTH(Member_export_20241206_173759_f48b0b31c0417006138ce4576f294a066f7c[[#This Row],[Member since]])</f>
        <v>6</v>
      </c>
      <c r="AL122">
        <f>YEAR(Member_export_20241206_173759_f48b0b31c0417006138ce4576f294a066f7c[[#This Row],[Member since]])</f>
        <v>2019</v>
      </c>
    </row>
    <row r="123" spans="1:38" x14ac:dyDescent="0.55000000000000004">
      <c r="A123">
        <v>79788</v>
      </c>
      <c r="B123">
        <v>45987960</v>
      </c>
      <c r="C123" t="s">
        <v>3968</v>
      </c>
      <c r="D123" t="s">
        <v>9</v>
      </c>
      <c r="E123" t="s">
        <v>9</v>
      </c>
      <c r="F123" t="s">
        <v>2762</v>
      </c>
      <c r="G123" t="s">
        <v>2763</v>
      </c>
      <c r="H123" t="s">
        <v>4025</v>
      </c>
      <c r="I123" s="1">
        <v>27273</v>
      </c>
      <c r="J123" t="s">
        <v>4360</v>
      </c>
      <c r="K123" t="s">
        <v>4361</v>
      </c>
      <c r="L123">
        <v>28914</v>
      </c>
      <c r="M123" t="s">
        <v>4016</v>
      </c>
      <c r="N123" t="s">
        <v>9</v>
      </c>
      <c r="O123">
        <v>677878178</v>
      </c>
      <c r="P123" t="s">
        <v>2765</v>
      </c>
      <c r="Q123" t="s">
        <v>18</v>
      </c>
      <c r="R123" t="s">
        <v>2764</v>
      </c>
      <c r="S123" t="s">
        <v>4017</v>
      </c>
      <c r="T123" s="1">
        <v>43342</v>
      </c>
      <c r="U123" t="s">
        <v>9</v>
      </c>
      <c r="V123" t="s">
        <v>4023</v>
      </c>
      <c r="W123" t="s">
        <v>4024</v>
      </c>
      <c r="X123" t="s">
        <v>30</v>
      </c>
      <c r="Y123" s="1">
        <v>45627</v>
      </c>
      <c r="Z123" s="1">
        <v>45657</v>
      </c>
      <c r="AA123">
        <v>4900</v>
      </c>
      <c r="AB123" t="s">
        <v>4017</v>
      </c>
      <c r="AC123">
        <f>MIN(COUNTIF(B:B,Member_export_20241206_173759_f48b0b31c0417006138ce4576f294a066f7c[[#This Row],[Member ID]]),1)-1</f>
        <v>0</v>
      </c>
      <c r="AD12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2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23" s="1">
        <v>45657</v>
      </c>
      <c r="AG123" s="1">
        <f>Member_export_20241206_173759_f48b0b31c0417006138ce4576f294a066f7c[[#This Row],[Price]]/100</f>
        <v>49</v>
      </c>
      <c r="AH123" s="6">
        <f ca="1">DATEDIF(Member_export_20241206_173759_f48b0b31c0417006138ce4576f294a066f7c[[#This Row],[Birthday]],TODAY(),"Y")</f>
        <v>50</v>
      </c>
      <c r="AI123" s="6">
        <f>DATEDIF(Member_export_20241206_173759_f48b0b31c0417006138ce4576f294a066f7c[[#This Row],[Member since]],Member_export_20241206_173759_f48b0b31c0417006138ce4576f294a066f7c[[#This Row],[Contrac end date C]],"M")</f>
        <v>76</v>
      </c>
      <c r="AJ123" t="str">
        <f>TEXT(Member_export_20241206_173759_f48b0b31c0417006138ce4576f294a066f7c[[#This Row],[Member since]],"DDDD")</f>
        <v>jueves</v>
      </c>
      <c r="AK123">
        <f>MONTH(Member_export_20241206_173759_f48b0b31c0417006138ce4576f294a066f7c[[#This Row],[Member since]])</f>
        <v>8</v>
      </c>
      <c r="AL123">
        <f>YEAR(Member_export_20241206_173759_f48b0b31c0417006138ce4576f294a066f7c[[#This Row],[Member since]])</f>
        <v>2018</v>
      </c>
    </row>
    <row r="124" spans="1:38" x14ac:dyDescent="0.55000000000000004">
      <c r="A124">
        <v>79788</v>
      </c>
      <c r="B124">
        <v>45988061</v>
      </c>
      <c r="C124" t="s">
        <v>3836</v>
      </c>
      <c r="D124" t="s">
        <v>9</v>
      </c>
      <c r="E124" t="s">
        <v>9</v>
      </c>
      <c r="F124" t="s">
        <v>2496</v>
      </c>
      <c r="G124" t="s">
        <v>2497</v>
      </c>
      <c r="H124" t="s">
        <v>4022</v>
      </c>
      <c r="I124" s="1">
        <v>29070</v>
      </c>
      <c r="J124" t="s">
        <v>4362</v>
      </c>
      <c r="K124" t="s">
        <v>4363</v>
      </c>
      <c r="L124">
        <v>28914</v>
      </c>
      <c r="M124" t="s">
        <v>4016</v>
      </c>
      <c r="N124" t="s">
        <v>9</v>
      </c>
      <c r="O124">
        <v>620837348</v>
      </c>
      <c r="P124" t="s">
        <v>2498</v>
      </c>
      <c r="Q124" t="s">
        <v>11</v>
      </c>
      <c r="R124" t="s">
        <v>4364</v>
      </c>
      <c r="S124" t="s">
        <v>4017</v>
      </c>
      <c r="T124" s="1">
        <v>44739</v>
      </c>
      <c r="U124" t="s">
        <v>9</v>
      </c>
      <c r="V124" t="s">
        <v>4068</v>
      </c>
      <c r="W124" t="s">
        <v>4029</v>
      </c>
      <c r="X124" t="s">
        <v>30</v>
      </c>
      <c r="Y124" s="1">
        <v>44743</v>
      </c>
      <c r="Z124" s="1">
        <v>45657</v>
      </c>
      <c r="AA124">
        <v>4900</v>
      </c>
      <c r="AB124" t="s">
        <v>4017</v>
      </c>
      <c r="AC124">
        <f>MIN(COUNTIF(B:B,Member_export_20241206_173759_f48b0b31c0417006138ce4576f294a066f7c[[#This Row],[Member ID]]),1)-1</f>
        <v>0</v>
      </c>
      <c r="AD124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12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24" s="1">
        <v>45657</v>
      </c>
      <c r="AG124" s="1">
        <f>Member_export_20241206_173759_f48b0b31c0417006138ce4576f294a066f7c[[#This Row],[Price]]/100</f>
        <v>49</v>
      </c>
      <c r="AH124" s="6">
        <f ca="1">DATEDIF(Member_export_20241206_173759_f48b0b31c0417006138ce4576f294a066f7c[[#This Row],[Birthday]],TODAY(),"Y")</f>
        <v>45</v>
      </c>
      <c r="AI124" s="6">
        <f>DATEDIF(Member_export_20241206_173759_f48b0b31c0417006138ce4576f294a066f7c[[#This Row],[Member since]],Member_export_20241206_173759_f48b0b31c0417006138ce4576f294a066f7c[[#This Row],[Contrac end date C]],"M")</f>
        <v>30</v>
      </c>
      <c r="AJ124" t="str">
        <f>TEXT(Member_export_20241206_173759_f48b0b31c0417006138ce4576f294a066f7c[[#This Row],[Member since]],"DDDD")</f>
        <v>lunes</v>
      </c>
      <c r="AK124">
        <f>MONTH(Member_export_20241206_173759_f48b0b31c0417006138ce4576f294a066f7c[[#This Row],[Member since]])</f>
        <v>6</v>
      </c>
      <c r="AL124">
        <f>YEAR(Member_export_20241206_173759_f48b0b31c0417006138ce4576f294a066f7c[[#This Row],[Member since]])</f>
        <v>2022</v>
      </c>
    </row>
    <row r="125" spans="1:38" x14ac:dyDescent="0.55000000000000004">
      <c r="A125">
        <v>79788</v>
      </c>
      <c r="B125">
        <v>45987184</v>
      </c>
      <c r="C125" t="s">
        <v>3774</v>
      </c>
      <c r="D125" t="s">
        <v>9</v>
      </c>
      <c r="E125" t="s">
        <v>9</v>
      </c>
      <c r="F125" t="s">
        <v>307</v>
      </c>
      <c r="G125" t="s">
        <v>2368</v>
      </c>
      <c r="H125" t="s">
        <v>4022</v>
      </c>
      <c r="I125" s="1">
        <v>28976</v>
      </c>
      <c r="J125" t="s">
        <v>4365</v>
      </c>
      <c r="K125" t="s">
        <v>4366</v>
      </c>
      <c r="L125">
        <v>28914</v>
      </c>
      <c r="M125" t="s">
        <v>4016</v>
      </c>
      <c r="N125" t="s">
        <v>9</v>
      </c>
      <c r="O125">
        <v>651613256</v>
      </c>
      <c r="P125" t="s">
        <v>2109</v>
      </c>
      <c r="Q125" t="s">
        <v>9</v>
      </c>
      <c r="R125" t="s">
        <v>4367</v>
      </c>
      <c r="S125" t="s">
        <v>4017</v>
      </c>
      <c r="T125" s="1">
        <v>43714</v>
      </c>
      <c r="U125" t="s">
        <v>9</v>
      </c>
      <c r="V125" t="s">
        <v>4023</v>
      </c>
      <c r="W125" t="s">
        <v>4024</v>
      </c>
      <c r="X125" t="s">
        <v>12</v>
      </c>
      <c r="Y125" s="1">
        <v>45566</v>
      </c>
      <c r="Z125" s="1">
        <v>45657</v>
      </c>
      <c r="AA125">
        <v>5200</v>
      </c>
      <c r="AB125" t="s">
        <v>4017</v>
      </c>
      <c r="AC125">
        <f>MIN(COUNTIF(B:B,Member_export_20241206_173759_f48b0b31c0417006138ce4576f294a066f7c[[#This Row],[Member ID]]),1)-1</f>
        <v>0</v>
      </c>
      <c r="AD12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2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25" s="1">
        <v>45657</v>
      </c>
      <c r="AG125" s="1">
        <f>Member_export_20241206_173759_f48b0b31c0417006138ce4576f294a066f7c[[#This Row],[Price]]/100</f>
        <v>52</v>
      </c>
      <c r="AH125" s="6">
        <f ca="1">DATEDIF(Member_export_20241206_173759_f48b0b31c0417006138ce4576f294a066f7c[[#This Row],[Birthday]],TODAY(),"Y")</f>
        <v>45</v>
      </c>
      <c r="AI125" s="6">
        <f>DATEDIF(Member_export_20241206_173759_f48b0b31c0417006138ce4576f294a066f7c[[#This Row],[Member since]],Member_export_20241206_173759_f48b0b31c0417006138ce4576f294a066f7c[[#This Row],[Contrac end date C]],"M")</f>
        <v>63</v>
      </c>
      <c r="AJ125" t="str">
        <f>TEXT(Member_export_20241206_173759_f48b0b31c0417006138ce4576f294a066f7c[[#This Row],[Member since]],"DDDD")</f>
        <v>viernes</v>
      </c>
      <c r="AK125">
        <f>MONTH(Member_export_20241206_173759_f48b0b31c0417006138ce4576f294a066f7c[[#This Row],[Member since]])</f>
        <v>9</v>
      </c>
      <c r="AL125">
        <f>YEAR(Member_export_20241206_173759_f48b0b31c0417006138ce4576f294a066f7c[[#This Row],[Member since]])</f>
        <v>2019</v>
      </c>
    </row>
    <row r="126" spans="1:38" x14ac:dyDescent="0.55000000000000004">
      <c r="A126">
        <v>79788</v>
      </c>
      <c r="B126">
        <v>45987217</v>
      </c>
      <c r="C126" t="s">
        <v>3838</v>
      </c>
      <c r="D126" t="s">
        <v>9</v>
      </c>
      <c r="E126" t="s">
        <v>9</v>
      </c>
      <c r="F126" t="s">
        <v>307</v>
      </c>
      <c r="G126" t="s">
        <v>2502</v>
      </c>
      <c r="H126" t="s">
        <v>4022</v>
      </c>
      <c r="I126" s="1">
        <v>29411</v>
      </c>
      <c r="J126" t="s">
        <v>4368</v>
      </c>
      <c r="K126" t="s">
        <v>4369</v>
      </c>
      <c r="L126">
        <v>28914</v>
      </c>
      <c r="M126" t="s">
        <v>4016</v>
      </c>
      <c r="N126" t="s">
        <v>9</v>
      </c>
      <c r="O126">
        <v>616789101</v>
      </c>
      <c r="P126" t="s">
        <v>2503</v>
      </c>
      <c r="Q126" t="s">
        <v>45</v>
      </c>
      <c r="R126" t="s">
        <v>4370</v>
      </c>
      <c r="S126" t="s">
        <v>4017</v>
      </c>
      <c r="T126" s="1">
        <v>43799</v>
      </c>
      <c r="U126" t="s">
        <v>9</v>
      </c>
      <c r="V126" t="s">
        <v>4023</v>
      </c>
      <c r="W126" t="s">
        <v>4029</v>
      </c>
      <c r="X126" t="s">
        <v>12</v>
      </c>
      <c r="Y126" s="1">
        <v>43800</v>
      </c>
      <c r="Z126" s="1">
        <v>45657</v>
      </c>
      <c r="AA126">
        <v>5200</v>
      </c>
      <c r="AB126" t="s">
        <v>4017</v>
      </c>
      <c r="AC126">
        <f>MIN(COUNTIF(B:B,Member_export_20241206_173759_f48b0b31c0417006138ce4576f294a066f7c[[#This Row],[Member ID]]),1)-1</f>
        <v>0</v>
      </c>
      <c r="AD12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2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26" s="1">
        <v>45657</v>
      </c>
      <c r="AG126" s="1">
        <f>Member_export_20241206_173759_f48b0b31c0417006138ce4576f294a066f7c[[#This Row],[Price]]/100</f>
        <v>52</v>
      </c>
      <c r="AH126" s="6">
        <f ca="1">DATEDIF(Member_export_20241206_173759_f48b0b31c0417006138ce4576f294a066f7c[[#This Row],[Birthday]],TODAY(),"Y")</f>
        <v>44</v>
      </c>
      <c r="AI126" s="6">
        <f>DATEDIF(Member_export_20241206_173759_f48b0b31c0417006138ce4576f294a066f7c[[#This Row],[Member since]],Member_export_20241206_173759_f48b0b31c0417006138ce4576f294a066f7c[[#This Row],[Contrac end date C]],"M")</f>
        <v>61</v>
      </c>
      <c r="AJ126" t="str">
        <f>TEXT(Member_export_20241206_173759_f48b0b31c0417006138ce4576f294a066f7c[[#This Row],[Member since]],"DDDD")</f>
        <v>sábado</v>
      </c>
      <c r="AK126">
        <f>MONTH(Member_export_20241206_173759_f48b0b31c0417006138ce4576f294a066f7c[[#This Row],[Member since]])</f>
        <v>11</v>
      </c>
      <c r="AL126">
        <f>YEAR(Member_export_20241206_173759_f48b0b31c0417006138ce4576f294a066f7c[[#This Row],[Member since]])</f>
        <v>2019</v>
      </c>
    </row>
    <row r="127" spans="1:38" x14ac:dyDescent="0.55000000000000004">
      <c r="A127">
        <v>79788</v>
      </c>
      <c r="B127">
        <v>45989586</v>
      </c>
      <c r="C127" t="s">
        <v>3068</v>
      </c>
      <c r="D127" t="s">
        <v>9</v>
      </c>
      <c r="E127" t="s">
        <v>9</v>
      </c>
      <c r="F127" t="s">
        <v>307</v>
      </c>
      <c r="G127" t="s">
        <v>720</v>
      </c>
      <c r="H127" t="s">
        <v>4022</v>
      </c>
      <c r="I127" s="1">
        <v>35737</v>
      </c>
      <c r="J127" t="s">
        <v>4371</v>
      </c>
      <c r="K127" t="s">
        <v>4372</v>
      </c>
      <c r="L127">
        <v>28914</v>
      </c>
      <c r="M127" t="s">
        <v>4016</v>
      </c>
      <c r="N127" t="s">
        <v>9</v>
      </c>
      <c r="O127">
        <v>678447971</v>
      </c>
      <c r="P127" t="s">
        <v>721</v>
      </c>
      <c r="Q127" t="s">
        <v>9</v>
      </c>
      <c r="R127" t="s">
        <v>4373</v>
      </c>
      <c r="S127" t="s">
        <v>4017</v>
      </c>
      <c r="T127" s="1">
        <v>44081</v>
      </c>
      <c r="U127" t="s">
        <v>9</v>
      </c>
      <c r="V127" t="s">
        <v>4023</v>
      </c>
      <c r="W127" t="s">
        <v>4029</v>
      </c>
      <c r="X127" t="s">
        <v>30</v>
      </c>
      <c r="Y127" s="1">
        <v>45444</v>
      </c>
      <c r="Z127" s="1">
        <v>45657</v>
      </c>
      <c r="AA127">
        <v>4900</v>
      </c>
      <c r="AB127" t="s">
        <v>4017</v>
      </c>
      <c r="AC127">
        <f>MIN(COUNTIF(B:B,Member_export_20241206_173759_f48b0b31c0417006138ce4576f294a066f7c[[#This Row],[Member ID]]),1)-1</f>
        <v>0</v>
      </c>
      <c r="AD12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2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27" s="1">
        <v>45657</v>
      </c>
      <c r="AG127" s="1">
        <f>Member_export_20241206_173759_f48b0b31c0417006138ce4576f294a066f7c[[#This Row],[Price]]/100</f>
        <v>49</v>
      </c>
      <c r="AH127" s="6">
        <f ca="1">DATEDIF(Member_export_20241206_173759_f48b0b31c0417006138ce4576f294a066f7c[[#This Row],[Birthday]],TODAY(),"Y")</f>
        <v>27</v>
      </c>
      <c r="AI127" s="6">
        <f>DATEDIF(Member_export_20241206_173759_f48b0b31c0417006138ce4576f294a066f7c[[#This Row],[Member since]],Member_export_20241206_173759_f48b0b31c0417006138ce4576f294a066f7c[[#This Row],[Contrac end date C]],"M")</f>
        <v>51</v>
      </c>
      <c r="AJ127" t="str">
        <f>TEXT(Member_export_20241206_173759_f48b0b31c0417006138ce4576f294a066f7c[[#This Row],[Member since]],"DDDD")</f>
        <v>lunes</v>
      </c>
      <c r="AK127">
        <f>MONTH(Member_export_20241206_173759_f48b0b31c0417006138ce4576f294a066f7c[[#This Row],[Member since]])</f>
        <v>9</v>
      </c>
      <c r="AL127">
        <f>YEAR(Member_export_20241206_173759_f48b0b31c0417006138ce4576f294a066f7c[[#This Row],[Member since]])</f>
        <v>2020</v>
      </c>
    </row>
    <row r="128" spans="1:38" x14ac:dyDescent="0.55000000000000004">
      <c r="A128">
        <v>79788</v>
      </c>
      <c r="B128">
        <v>48105150</v>
      </c>
      <c r="C128" t="s">
        <v>3201</v>
      </c>
      <c r="D128" t="s">
        <v>9</v>
      </c>
      <c r="E128" t="s">
        <v>9</v>
      </c>
      <c r="F128" t="s">
        <v>307</v>
      </c>
      <c r="G128" t="s">
        <v>1064</v>
      </c>
      <c r="H128" t="s">
        <v>4022</v>
      </c>
      <c r="I128" s="1">
        <v>37939</v>
      </c>
      <c r="J128" t="s">
        <v>4374</v>
      </c>
      <c r="K128" t="s">
        <v>4375</v>
      </c>
      <c r="L128">
        <v>28918</v>
      </c>
      <c r="M128" t="s">
        <v>4016</v>
      </c>
      <c r="N128" t="s">
        <v>9</v>
      </c>
      <c r="O128">
        <v>663641139</v>
      </c>
      <c r="P128" t="s">
        <v>1065</v>
      </c>
      <c r="Q128" t="s">
        <v>18</v>
      </c>
      <c r="R128" t="s">
        <v>9</v>
      </c>
      <c r="S128" t="s">
        <v>4017</v>
      </c>
      <c r="T128" s="1">
        <v>45544</v>
      </c>
      <c r="U128" t="s">
        <v>9</v>
      </c>
      <c r="V128" t="s">
        <v>4023</v>
      </c>
      <c r="W128" t="s">
        <v>4029</v>
      </c>
      <c r="X128" t="s">
        <v>12</v>
      </c>
      <c r="Y128" s="1">
        <v>45566</v>
      </c>
      <c r="Z128" s="1">
        <v>45657</v>
      </c>
      <c r="AA128">
        <v>5200</v>
      </c>
      <c r="AB128" t="s">
        <v>4017</v>
      </c>
      <c r="AC128">
        <f>MIN(COUNTIF(B:B,Member_export_20241206_173759_f48b0b31c0417006138ce4576f294a066f7c[[#This Row],[Member ID]]),1)-1</f>
        <v>0</v>
      </c>
      <c r="AD12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2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28" s="1">
        <v>45657</v>
      </c>
      <c r="AG128" s="1">
        <f>Member_export_20241206_173759_f48b0b31c0417006138ce4576f294a066f7c[[#This Row],[Price]]/100</f>
        <v>52</v>
      </c>
      <c r="AH128" s="6">
        <f ca="1">DATEDIF(Member_export_20241206_173759_f48b0b31c0417006138ce4576f294a066f7c[[#This Row],[Birthday]],TODAY(),"Y")</f>
        <v>21</v>
      </c>
      <c r="AI128" s="6">
        <f>DATEDIF(Member_export_20241206_173759_f48b0b31c0417006138ce4576f294a066f7c[[#This Row],[Member since]],Member_export_20241206_173759_f48b0b31c0417006138ce4576f294a066f7c[[#This Row],[Contrac end date C]],"M")</f>
        <v>3</v>
      </c>
      <c r="AJ128" t="str">
        <f>TEXT(Member_export_20241206_173759_f48b0b31c0417006138ce4576f294a066f7c[[#This Row],[Member since]],"DDDD")</f>
        <v>lunes</v>
      </c>
      <c r="AK128">
        <f>MONTH(Member_export_20241206_173759_f48b0b31c0417006138ce4576f294a066f7c[[#This Row],[Member since]])</f>
        <v>9</v>
      </c>
      <c r="AL128">
        <f>YEAR(Member_export_20241206_173759_f48b0b31c0417006138ce4576f294a066f7c[[#This Row],[Member since]])</f>
        <v>2024</v>
      </c>
    </row>
    <row r="129" spans="1:38" x14ac:dyDescent="0.55000000000000004">
      <c r="A129">
        <v>79788</v>
      </c>
      <c r="B129">
        <v>45988541</v>
      </c>
      <c r="C129" t="s">
        <v>3897</v>
      </c>
      <c r="D129" t="s">
        <v>9</v>
      </c>
      <c r="E129" t="s">
        <v>9</v>
      </c>
      <c r="F129" t="s">
        <v>307</v>
      </c>
      <c r="G129" t="s">
        <v>2285</v>
      </c>
      <c r="H129" t="s">
        <v>4022</v>
      </c>
      <c r="I129" s="1">
        <v>38350</v>
      </c>
      <c r="J129" t="s">
        <v>4376</v>
      </c>
      <c r="K129" t="s">
        <v>4377</v>
      </c>
      <c r="L129">
        <v>28914</v>
      </c>
      <c r="M129" t="s">
        <v>4016</v>
      </c>
      <c r="N129" t="s">
        <v>9</v>
      </c>
      <c r="O129">
        <v>634975221</v>
      </c>
      <c r="P129" t="s">
        <v>2621</v>
      </c>
      <c r="Q129" t="s">
        <v>18</v>
      </c>
      <c r="R129" t="s">
        <v>4378</v>
      </c>
      <c r="S129" t="s">
        <v>4017</v>
      </c>
      <c r="T129" s="1">
        <v>45174</v>
      </c>
      <c r="U129" t="s">
        <v>9</v>
      </c>
      <c r="V129" t="s">
        <v>4023</v>
      </c>
      <c r="W129" t="s">
        <v>4024</v>
      </c>
      <c r="X129" t="s">
        <v>30</v>
      </c>
      <c r="Y129" s="1">
        <v>45536</v>
      </c>
      <c r="Z129" s="1">
        <v>45657</v>
      </c>
      <c r="AA129">
        <v>4900</v>
      </c>
      <c r="AB129" t="s">
        <v>4017</v>
      </c>
      <c r="AC129">
        <f>MIN(COUNTIF(B:B,Member_export_20241206_173759_f48b0b31c0417006138ce4576f294a066f7c[[#This Row],[Member ID]]),1)-1</f>
        <v>0</v>
      </c>
      <c r="AD12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2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29" s="1">
        <v>45657</v>
      </c>
      <c r="AG129" s="1">
        <f>Member_export_20241206_173759_f48b0b31c0417006138ce4576f294a066f7c[[#This Row],[Price]]/100</f>
        <v>49</v>
      </c>
      <c r="AH129" s="6">
        <f ca="1">DATEDIF(Member_export_20241206_173759_f48b0b31c0417006138ce4576f294a066f7c[[#This Row],[Birthday]],TODAY(),"Y")</f>
        <v>19</v>
      </c>
      <c r="AI129" s="6">
        <f>DATEDIF(Member_export_20241206_173759_f48b0b31c0417006138ce4576f294a066f7c[[#This Row],[Member since]],Member_export_20241206_173759_f48b0b31c0417006138ce4576f294a066f7c[[#This Row],[Contrac end date C]],"M")</f>
        <v>15</v>
      </c>
      <c r="AJ129" t="str">
        <f>TEXT(Member_export_20241206_173759_f48b0b31c0417006138ce4576f294a066f7c[[#This Row],[Member since]],"DDDD")</f>
        <v>martes</v>
      </c>
      <c r="AK129">
        <f>MONTH(Member_export_20241206_173759_f48b0b31c0417006138ce4576f294a066f7c[[#This Row],[Member since]])</f>
        <v>9</v>
      </c>
      <c r="AL129">
        <f>YEAR(Member_export_20241206_173759_f48b0b31c0417006138ce4576f294a066f7c[[#This Row],[Member since]])</f>
        <v>2023</v>
      </c>
    </row>
    <row r="130" spans="1:38" x14ac:dyDescent="0.55000000000000004">
      <c r="A130">
        <v>79788</v>
      </c>
      <c r="B130">
        <v>45987016</v>
      </c>
      <c r="C130" t="s">
        <v>3863</v>
      </c>
      <c r="D130" t="s">
        <v>9</v>
      </c>
      <c r="E130" t="s">
        <v>9</v>
      </c>
      <c r="F130" t="s">
        <v>307</v>
      </c>
      <c r="G130" t="s">
        <v>2243</v>
      </c>
      <c r="H130" t="s">
        <v>4022</v>
      </c>
      <c r="I130" s="1">
        <v>27941</v>
      </c>
      <c r="J130" t="s">
        <v>4379</v>
      </c>
      <c r="K130" t="s">
        <v>4380</v>
      </c>
      <c r="L130">
        <v>28914</v>
      </c>
      <c r="M130" t="s">
        <v>4016</v>
      </c>
      <c r="N130" t="s">
        <v>9</v>
      </c>
      <c r="O130">
        <v>609435037</v>
      </c>
      <c r="P130" t="s">
        <v>2556</v>
      </c>
      <c r="Q130" t="s">
        <v>113</v>
      </c>
      <c r="R130" t="s">
        <v>4381</v>
      </c>
      <c r="S130" t="s">
        <v>4017</v>
      </c>
      <c r="T130" s="1">
        <v>43370</v>
      </c>
      <c r="U130" t="s">
        <v>9</v>
      </c>
      <c r="V130" t="s">
        <v>4023</v>
      </c>
      <c r="W130" t="s">
        <v>4029</v>
      </c>
      <c r="X130" t="s">
        <v>30</v>
      </c>
      <c r="Y130" s="1">
        <v>43374</v>
      </c>
      <c r="Z130" s="1">
        <v>45657</v>
      </c>
      <c r="AA130">
        <v>4900</v>
      </c>
      <c r="AB130" t="s">
        <v>4017</v>
      </c>
      <c r="AC130">
        <f>MIN(COUNTIF(B:B,Member_export_20241206_173759_f48b0b31c0417006138ce4576f294a066f7c[[#This Row],[Member ID]]),1)-1</f>
        <v>0</v>
      </c>
      <c r="AD13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3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30" s="1">
        <v>45657</v>
      </c>
      <c r="AG130" s="1">
        <f>Member_export_20241206_173759_f48b0b31c0417006138ce4576f294a066f7c[[#This Row],[Price]]/100</f>
        <v>49</v>
      </c>
      <c r="AH130" s="6">
        <f ca="1">DATEDIF(Member_export_20241206_173759_f48b0b31c0417006138ce4576f294a066f7c[[#This Row],[Birthday]],TODAY(),"Y")</f>
        <v>48</v>
      </c>
      <c r="AI130" s="6">
        <f>DATEDIF(Member_export_20241206_173759_f48b0b31c0417006138ce4576f294a066f7c[[#This Row],[Member since]],Member_export_20241206_173759_f48b0b31c0417006138ce4576f294a066f7c[[#This Row],[Contrac end date C]],"M")</f>
        <v>75</v>
      </c>
      <c r="AJ130" t="str">
        <f>TEXT(Member_export_20241206_173759_f48b0b31c0417006138ce4576f294a066f7c[[#This Row],[Member since]],"DDDD")</f>
        <v>jueves</v>
      </c>
      <c r="AK130">
        <f>MONTH(Member_export_20241206_173759_f48b0b31c0417006138ce4576f294a066f7c[[#This Row],[Member since]])</f>
        <v>9</v>
      </c>
      <c r="AL130">
        <f>YEAR(Member_export_20241206_173759_f48b0b31c0417006138ce4576f294a066f7c[[#This Row],[Member since]])</f>
        <v>2018</v>
      </c>
    </row>
    <row r="131" spans="1:38" x14ac:dyDescent="0.55000000000000004">
      <c r="A131">
        <v>79788</v>
      </c>
      <c r="B131">
        <v>45988778</v>
      </c>
      <c r="C131" t="s">
        <v>3565</v>
      </c>
      <c r="D131" t="s">
        <v>9</v>
      </c>
      <c r="E131" t="s">
        <v>9</v>
      </c>
      <c r="F131" t="s">
        <v>307</v>
      </c>
      <c r="G131" t="s">
        <v>1340</v>
      </c>
      <c r="H131" t="s">
        <v>4022</v>
      </c>
      <c r="I131" s="1">
        <v>37390</v>
      </c>
      <c r="J131" t="s">
        <v>4385</v>
      </c>
      <c r="K131" t="s">
        <v>4386</v>
      </c>
      <c r="L131">
        <v>28914</v>
      </c>
      <c r="M131" t="s">
        <v>4016</v>
      </c>
      <c r="N131" t="s">
        <v>9</v>
      </c>
      <c r="O131">
        <v>648026873</v>
      </c>
      <c r="P131" t="s">
        <v>434</v>
      </c>
      <c r="Q131" t="s">
        <v>113</v>
      </c>
      <c r="R131" t="s">
        <v>4387</v>
      </c>
      <c r="S131" t="s">
        <v>4017</v>
      </c>
      <c r="T131" s="1">
        <v>43677</v>
      </c>
      <c r="U131" t="s">
        <v>9</v>
      </c>
      <c r="V131" t="s">
        <v>4023</v>
      </c>
      <c r="W131" t="s">
        <v>4029</v>
      </c>
      <c r="X131" t="s">
        <v>30</v>
      </c>
      <c r="Y131" s="1">
        <v>43678</v>
      </c>
      <c r="Z131" s="1">
        <v>45657</v>
      </c>
      <c r="AA131">
        <v>4900</v>
      </c>
      <c r="AB131" t="s">
        <v>4017</v>
      </c>
      <c r="AC131">
        <f>MIN(COUNTIF(B:B,Member_export_20241206_173759_f48b0b31c0417006138ce4576f294a066f7c[[#This Row],[Member ID]]),1)-1</f>
        <v>0</v>
      </c>
      <c r="AD13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3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31" s="1">
        <v>45657</v>
      </c>
      <c r="AG131" s="1">
        <f>Member_export_20241206_173759_f48b0b31c0417006138ce4576f294a066f7c[[#This Row],[Price]]/100</f>
        <v>49</v>
      </c>
      <c r="AH131" s="6">
        <f ca="1">DATEDIF(Member_export_20241206_173759_f48b0b31c0417006138ce4576f294a066f7c[[#This Row],[Birthday]],TODAY(),"Y")</f>
        <v>22</v>
      </c>
      <c r="AI131" s="6">
        <f>DATEDIF(Member_export_20241206_173759_f48b0b31c0417006138ce4576f294a066f7c[[#This Row],[Member since]],Member_export_20241206_173759_f48b0b31c0417006138ce4576f294a066f7c[[#This Row],[Contrac end date C]],"M")</f>
        <v>65</v>
      </c>
      <c r="AJ131" t="str">
        <f>TEXT(Member_export_20241206_173759_f48b0b31c0417006138ce4576f294a066f7c[[#This Row],[Member since]],"DDDD")</f>
        <v>miércoles</v>
      </c>
      <c r="AK131">
        <f>MONTH(Member_export_20241206_173759_f48b0b31c0417006138ce4576f294a066f7c[[#This Row],[Member since]])</f>
        <v>7</v>
      </c>
      <c r="AL131">
        <f>YEAR(Member_export_20241206_173759_f48b0b31c0417006138ce4576f294a066f7c[[#This Row],[Member since]])</f>
        <v>2019</v>
      </c>
    </row>
    <row r="132" spans="1:38" x14ac:dyDescent="0.55000000000000004">
      <c r="A132">
        <v>79788</v>
      </c>
      <c r="B132">
        <v>49276805</v>
      </c>
      <c r="C132" t="s">
        <v>3082</v>
      </c>
      <c r="D132" t="s">
        <v>9</v>
      </c>
      <c r="E132" t="s">
        <v>9</v>
      </c>
      <c r="F132" t="s">
        <v>307</v>
      </c>
      <c r="G132" t="s">
        <v>758</v>
      </c>
      <c r="H132" t="s">
        <v>4022</v>
      </c>
      <c r="I132" s="1">
        <v>34321</v>
      </c>
      <c r="J132" t="s">
        <v>4388</v>
      </c>
      <c r="K132" t="s">
        <v>4389</v>
      </c>
      <c r="L132">
        <v>28914</v>
      </c>
      <c r="M132" t="s">
        <v>4016</v>
      </c>
      <c r="N132" t="s">
        <v>9</v>
      </c>
      <c r="O132">
        <v>640077051</v>
      </c>
      <c r="P132" t="s">
        <v>759</v>
      </c>
      <c r="Q132" t="s">
        <v>18</v>
      </c>
      <c r="R132" t="s">
        <v>9</v>
      </c>
      <c r="S132" t="s">
        <v>4017</v>
      </c>
      <c r="T132" s="1">
        <v>45601</v>
      </c>
      <c r="U132" t="s">
        <v>9</v>
      </c>
      <c r="V132" t="s">
        <v>4023</v>
      </c>
      <c r="W132" t="s">
        <v>4024</v>
      </c>
      <c r="X132" t="s">
        <v>12</v>
      </c>
      <c r="Y132" s="1">
        <v>45627</v>
      </c>
      <c r="Z132" s="1">
        <v>45657</v>
      </c>
      <c r="AA132">
        <v>5200</v>
      </c>
      <c r="AB132" t="s">
        <v>4017</v>
      </c>
      <c r="AC132">
        <f>MIN(COUNTIF(B:B,Member_export_20241206_173759_f48b0b31c0417006138ce4576f294a066f7c[[#This Row],[Member ID]]),1)-1</f>
        <v>0</v>
      </c>
      <c r="AD13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3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32" s="1">
        <v>45657</v>
      </c>
      <c r="AG132" s="1">
        <f>Member_export_20241206_173759_f48b0b31c0417006138ce4576f294a066f7c[[#This Row],[Price]]/100</f>
        <v>52</v>
      </c>
      <c r="AH132" s="6">
        <f ca="1">DATEDIF(Member_export_20241206_173759_f48b0b31c0417006138ce4576f294a066f7c[[#This Row],[Birthday]],TODAY(),"Y")</f>
        <v>30</v>
      </c>
      <c r="AI132" s="6">
        <f>DATEDIF(Member_export_20241206_173759_f48b0b31c0417006138ce4576f294a066f7c[[#This Row],[Member since]],Member_export_20241206_173759_f48b0b31c0417006138ce4576f294a066f7c[[#This Row],[Contrac end date C]],"M")</f>
        <v>1</v>
      </c>
      <c r="AJ132" t="str">
        <f>TEXT(Member_export_20241206_173759_f48b0b31c0417006138ce4576f294a066f7c[[#This Row],[Member since]],"DDDD")</f>
        <v>martes</v>
      </c>
      <c r="AK132">
        <f>MONTH(Member_export_20241206_173759_f48b0b31c0417006138ce4576f294a066f7c[[#This Row],[Member since]])</f>
        <v>11</v>
      </c>
      <c r="AL132">
        <f>YEAR(Member_export_20241206_173759_f48b0b31c0417006138ce4576f294a066f7c[[#This Row],[Member since]])</f>
        <v>2024</v>
      </c>
    </row>
    <row r="133" spans="1:38" x14ac:dyDescent="0.55000000000000004">
      <c r="A133">
        <v>79788</v>
      </c>
      <c r="B133">
        <v>45989653</v>
      </c>
      <c r="C133" t="s">
        <v>3900</v>
      </c>
      <c r="D133" t="s">
        <v>9</v>
      </c>
      <c r="E133" t="s">
        <v>9</v>
      </c>
      <c r="F133" t="s">
        <v>307</v>
      </c>
      <c r="G133" t="s">
        <v>2627</v>
      </c>
      <c r="H133" t="s">
        <v>4022</v>
      </c>
      <c r="I133" s="1">
        <v>37366</v>
      </c>
      <c r="J133" t="s">
        <v>4390</v>
      </c>
      <c r="K133" t="s">
        <v>4317</v>
      </c>
      <c r="L133">
        <v>28914</v>
      </c>
      <c r="M133" t="s">
        <v>4016</v>
      </c>
      <c r="N133" t="s">
        <v>9</v>
      </c>
      <c r="O133">
        <v>601261184</v>
      </c>
      <c r="P133" t="s">
        <v>2628</v>
      </c>
      <c r="Q133" t="s">
        <v>22</v>
      </c>
      <c r="R133" t="s">
        <v>4391</v>
      </c>
      <c r="S133" t="s">
        <v>4017</v>
      </c>
      <c r="T133" s="1">
        <v>44599</v>
      </c>
      <c r="U133" t="s">
        <v>9</v>
      </c>
      <c r="V133" t="s">
        <v>4023</v>
      </c>
      <c r="W133" t="s">
        <v>4029</v>
      </c>
      <c r="X133" t="s">
        <v>12</v>
      </c>
      <c r="Y133" s="1">
        <v>44621</v>
      </c>
      <c r="Z133" s="1">
        <v>45657</v>
      </c>
      <c r="AA133">
        <v>5200</v>
      </c>
      <c r="AB133" t="s">
        <v>4017</v>
      </c>
      <c r="AC133">
        <f>MIN(COUNTIF(B:B,Member_export_20241206_173759_f48b0b31c0417006138ce4576f294a066f7c[[#This Row],[Member ID]]),1)-1</f>
        <v>0</v>
      </c>
      <c r="AD13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3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33" s="1">
        <v>45657</v>
      </c>
      <c r="AG133" s="1">
        <f>Member_export_20241206_173759_f48b0b31c0417006138ce4576f294a066f7c[[#This Row],[Price]]/100</f>
        <v>52</v>
      </c>
      <c r="AH133" s="6">
        <f ca="1">DATEDIF(Member_export_20241206_173759_f48b0b31c0417006138ce4576f294a066f7c[[#This Row],[Birthday]],TODAY(),"Y")</f>
        <v>22</v>
      </c>
      <c r="AI133" s="6">
        <f>DATEDIF(Member_export_20241206_173759_f48b0b31c0417006138ce4576f294a066f7c[[#This Row],[Member since]],Member_export_20241206_173759_f48b0b31c0417006138ce4576f294a066f7c[[#This Row],[Contrac end date C]],"M")</f>
        <v>34</v>
      </c>
      <c r="AJ133" t="str">
        <f>TEXT(Member_export_20241206_173759_f48b0b31c0417006138ce4576f294a066f7c[[#This Row],[Member since]],"DDDD")</f>
        <v>lunes</v>
      </c>
      <c r="AK133">
        <f>MONTH(Member_export_20241206_173759_f48b0b31c0417006138ce4576f294a066f7c[[#This Row],[Member since]])</f>
        <v>2</v>
      </c>
      <c r="AL133">
        <f>YEAR(Member_export_20241206_173759_f48b0b31c0417006138ce4576f294a066f7c[[#This Row],[Member since]])</f>
        <v>2022</v>
      </c>
    </row>
    <row r="134" spans="1:38" x14ac:dyDescent="0.55000000000000004">
      <c r="A134">
        <v>79788</v>
      </c>
      <c r="B134">
        <v>45987484</v>
      </c>
      <c r="C134" t="s">
        <v>2926</v>
      </c>
      <c r="D134" t="s">
        <v>9</v>
      </c>
      <c r="E134" t="s">
        <v>9</v>
      </c>
      <c r="F134" t="s">
        <v>307</v>
      </c>
      <c r="G134" t="s">
        <v>308</v>
      </c>
      <c r="H134" t="s">
        <v>4022</v>
      </c>
      <c r="I134" s="1">
        <v>38609</v>
      </c>
      <c r="J134" t="s">
        <v>4392</v>
      </c>
      <c r="K134" t="s">
        <v>4393</v>
      </c>
      <c r="L134">
        <v>28914</v>
      </c>
      <c r="M134" t="s">
        <v>4016</v>
      </c>
      <c r="N134" t="s">
        <v>9</v>
      </c>
      <c r="O134">
        <v>644237665</v>
      </c>
      <c r="P134" t="s">
        <v>309</v>
      </c>
      <c r="Q134" t="s">
        <v>11</v>
      </c>
      <c r="R134" t="s">
        <v>4394</v>
      </c>
      <c r="S134" t="s">
        <v>4017</v>
      </c>
      <c r="T134" s="1">
        <v>45203</v>
      </c>
      <c r="U134" t="s">
        <v>9</v>
      </c>
      <c r="V134" t="s">
        <v>4023</v>
      </c>
      <c r="W134" t="s">
        <v>4024</v>
      </c>
      <c r="X134" t="s">
        <v>12</v>
      </c>
      <c r="Y134" s="1">
        <v>45231</v>
      </c>
      <c r="Z134" s="1">
        <v>45657</v>
      </c>
      <c r="AA134">
        <v>5200</v>
      </c>
      <c r="AB134" t="s">
        <v>4017</v>
      </c>
      <c r="AC134">
        <f>MIN(COUNTIF(B:B,Member_export_20241206_173759_f48b0b31c0417006138ce4576f294a066f7c[[#This Row],[Member ID]]),1)-1</f>
        <v>0</v>
      </c>
      <c r="AD13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3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34" s="1">
        <v>45657</v>
      </c>
      <c r="AG134" s="1">
        <f>Member_export_20241206_173759_f48b0b31c0417006138ce4576f294a066f7c[[#This Row],[Price]]/100</f>
        <v>52</v>
      </c>
      <c r="AH134" s="6">
        <f ca="1">DATEDIF(Member_export_20241206_173759_f48b0b31c0417006138ce4576f294a066f7c[[#This Row],[Birthday]],TODAY(),"Y")</f>
        <v>19</v>
      </c>
      <c r="AI134" s="6">
        <f>DATEDIF(Member_export_20241206_173759_f48b0b31c0417006138ce4576f294a066f7c[[#This Row],[Member since]],Member_export_20241206_173759_f48b0b31c0417006138ce4576f294a066f7c[[#This Row],[Contrac end date C]],"M")</f>
        <v>14</v>
      </c>
      <c r="AJ134" t="str">
        <f>TEXT(Member_export_20241206_173759_f48b0b31c0417006138ce4576f294a066f7c[[#This Row],[Member since]],"DDDD")</f>
        <v>miércoles</v>
      </c>
      <c r="AK134">
        <f>MONTH(Member_export_20241206_173759_f48b0b31c0417006138ce4576f294a066f7c[[#This Row],[Member since]])</f>
        <v>10</v>
      </c>
      <c r="AL134">
        <f>YEAR(Member_export_20241206_173759_f48b0b31c0417006138ce4576f294a066f7c[[#This Row],[Member since]])</f>
        <v>2023</v>
      </c>
    </row>
    <row r="135" spans="1:38" x14ac:dyDescent="0.55000000000000004">
      <c r="A135">
        <v>79788</v>
      </c>
      <c r="B135">
        <v>45988246</v>
      </c>
      <c r="C135" t="s">
        <v>3343</v>
      </c>
      <c r="D135" t="s">
        <v>9</v>
      </c>
      <c r="E135" t="s">
        <v>9</v>
      </c>
      <c r="F135" t="s">
        <v>1407</v>
      </c>
      <c r="G135" t="s">
        <v>1060</v>
      </c>
      <c r="H135" t="s">
        <v>4015</v>
      </c>
      <c r="I135" s="1">
        <v>23811</v>
      </c>
      <c r="J135" t="s">
        <v>4395</v>
      </c>
      <c r="K135" t="s">
        <v>4396</v>
      </c>
      <c r="L135">
        <v>28914</v>
      </c>
      <c r="M135" t="s">
        <v>4016</v>
      </c>
      <c r="N135" t="s">
        <v>9</v>
      </c>
      <c r="O135">
        <v>659911580</v>
      </c>
      <c r="P135" t="s">
        <v>1408</v>
      </c>
      <c r="Q135" t="s">
        <v>189</v>
      </c>
      <c r="R135" t="s">
        <v>4397</v>
      </c>
      <c r="S135" t="s">
        <v>4017</v>
      </c>
      <c r="T135" s="1">
        <v>45077</v>
      </c>
      <c r="U135" t="s">
        <v>9</v>
      </c>
      <c r="V135" t="s">
        <v>4040</v>
      </c>
      <c r="W135" t="s">
        <v>4024</v>
      </c>
      <c r="X135" t="s">
        <v>30</v>
      </c>
      <c r="Y135" s="1">
        <v>45078</v>
      </c>
      <c r="Z135" s="1">
        <v>45657</v>
      </c>
      <c r="AA135">
        <v>4900</v>
      </c>
      <c r="AB135" t="s">
        <v>4017</v>
      </c>
      <c r="AC135">
        <f>MIN(COUNTIF(B:B,Member_export_20241206_173759_f48b0b31c0417006138ce4576f294a066f7c[[#This Row],[Member ID]]),1)-1</f>
        <v>0</v>
      </c>
      <c r="AD135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13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35" s="1">
        <v>45657</v>
      </c>
      <c r="AG135" s="1">
        <f>Member_export_20241206_173759_f48b0b31c0417006138ce4576f294a066f7c[[#This Row],[Price]]/100</f>
        <v>49</v>
      </c>
      <c r="AH135" s="6">
        <f ca="1">DATEDIF(Member_export_20241206_173759_f48b0b31c0417006138ce4576f294a066f7c[[#This Row],[Birthday]],TODAY(),"Y")</f>
        <v>59</v>
      </c>
      <c r="AI135" s="6">
        <f>DATEDIF(Member_export_20241206_173759_f48b0b31c0417006138ce4576f294a066f7c[[#This Row],[Member since]],Member_export_20241206_173759_f48b0b31c0417006138ce4576f294a066f7c[[#This Row],[Contrac end date C]],"M")</f>
        <v>19</v>
      </c>
      <c r="AJ135" t="str">
        <f>TEXT(Member_export_20241206_173759_f48b0b31c0417006138ce4576f294a066f7c[[#This Row],[Member since]],"DDDD")</f>
        <v>miércoles</v>
      </c>
      <c r="AK135">
        <f>MONTH(Member_export_20241206_173759_f48b0b31c0417006138ce4576f294a066f7c[[#This Row],[Member since]])</f>
        <v>5</v>
      </c>
      <c r="AL135">
        <f>YEAR(Member_export_20241206_173759_f48b0b31c0417006138ce4576f294a066f7c[[#This Row],[Member since]])</f>
        <v>2023</v>
      </c>
    </row>
    <row r="136" spans="1:38" x14ac:dyDescent="0.55000000000000004">
      <c r="A136">
        <v>79788</v>
      </c>
      <c r="B136">
        <v>48859120</v>
      </c>
      <c r="C136" t="s">
        <v>3822</v>
      </c>
      <c r="D136" t="s">
        <v>9</v>
      </c>
      <c r="E136" t="s">
        <v>9</v>
      </c>
      <c r="F136" t="s">
        <v>2454</v>
      </c>
      <c r="G136" t="s">
        <v>2463</v>
      </c>
      <c r="H136" t="s">
        <v>4025</v>
      </c>
      <c r="I136" s="1">
        <v>39496</v>
      </c>
      <c r="J136" t="s">
        <v>4398</v>
      </c>
      <c r="K136" t="s">
        <v>4399</v>
      </c>
      <c r="L136">
        <v>28914</v>
      </c>
      <c r="M136" t="s">
        <v>4016</v>
      </c>
      <c r="N136" t="s">
        <v>9</v>
      </c>
      <c r="O136">
        <v>683672137</v>
      </c>
      <c r="P136" t="s">
        <v>56</v>
      </c>
      <c r="Q136" t="s">
        <v>277</v>
      </c>
      <c r="R136" t="s">
        <v>9</v>
      </c>
      <c r="S136" t="s">
        <v>4017</v>
      </c>
      <c r="T136" s="1">
        <v>45569</v>
      </c>
      <c r="U136" t="s">
        <v>9</v>
      </c>
      <c r="V136" t="s">
        <v>4023</v>
      </c>
      <c r="W136" t="s">
        <v>4024</v>
      </c>
      <c r="X136" t="s">
        <v>30</v>
      </c>
      <c r="Y136" s="1">
        <v>45597</v>
      </c>
      <c r="Z136" s="1">
        <v>45657</v>
      </c>
      <c r="AA136">
        <v>4900</v>
      </c>
      <c r="AB136" t="s">
        <v>4017</v>
      </c>
      <c r="AC136">
        <f>MIN(COUNTIF(B:B,Member_export_20241206_173759_f48b0b31c0417006138ce4576f294a066f7c[[#This Row],[Member ID]]),1)-1</f>
        <v>0</v>
      </c>
      <c r="AD13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3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36" s="1">
        <v>45657</v>
      </c>
      <c r="AG136" s="1">
        <f>Member_export_20241206_173759_f48b0b31c0417006138ce4576f294a066f7c[[#This Row],[Price]]/100</f>
        <v>49</v>
      </c>
      <c r="AH136" s="6">
        <f ca="1">DATEDIF(Member_export_20241206_173759_f48b0b31c0417006138ce4576f294a066f7c[[#This Row],[Birthday]],TODAY(),"Y")</f>
        <v>16</v>
      </c>
      <c r="AI136" s="6">
        <f>DATEDIF(Member_export_20241206_173759_f48b0b31c0417006138ce4576f294a066f7c[[#This Row],[Member since]],Member_export_20241206_173759_f48b0b31c0417006138ce4576f294a066f7c[[#This Row],[Contrac end date C]],"M")</f>
        <v>2</v>
      </c>
      <c r="AJ136" t="str">
        <f>TEXT(Member_export_20241206_173759_f48b0b31c0417006138ce4576f294a066f7c[[#This Row],[Member since]],"DDDD")</f>
        <v>viernes</v>
      </c>
      <c r="AK136">
        <f>MONTH(Member_export_20241206_173759_f48b0b31c0417006138ce4576f294a066f7c[[#This Row],[Member since]])</f>
        <v>10</v>
      </c>
      <c r="AL136">
        <f>YEAR(Member_export_20241206_173759_f48b0b31c0417006138ce4576f294a066f7c[[#This Row],[Member since]])</f>
        <v>2024</v>
      </c>
    </row>
    <row r="137" spans="1:38" x14ac:dyDescent="0.55000000000000004">
      <c r="A137">
        <v>79788</v>
      </c>
      <c r="B137">
        <v>47367700</v>
      </c>
      <c r="C137" t="s">
        <v>3818</v>
      </c>
      <c r="D137" t="s">
        <v>9</v>
      </c>
      <c r="E137" t="s">
        <v>9</v>
      </c>
      <c r="F137" t="s">
        <v>2454</v>
      </c>
      <c r="G137" t="s">
        <v>2455</v>
      </c>
      <c r="H137" t="s">
        <v>4025</v>
      </c>
      <c r="I137" s="1">
        <v>29270</v>
      </c>
      <c r="J137" t="s">
        <v>4400</v>
      </c>
      <c r="K137" t="s">
        <v>4062</v>
      </c>
      <c r="L137">
        <v>28913</v>
      </c>
      <c r="M137" t="s">
        <v>4016</v>
      </c>
      <c r="N137" t="s">
        <v>9</v>
      </c>
      <c r="O137">
        <v>600251253</v>
      </c>
      <c r="P137" t="s">
        <v>2456</v>
      </c>
      <c r="Q137" t="s">
        <v>261</v>
      </c>
      <c r="R137" t="s">
        <v>4401</v>
      </c>
      <c r="S137" t="s">
        <v>4017</v>
      </c>
      <c r="T137" s="1">
        <v>45489</v>
      </c>
      <c r="U137" t="s">
        <v>9</v>
      </c>
      <c r="V137" t="s">
        <v>4040</v>
      </c>
      <c r="W137" t="s">
        <v>4057</v>
      </c>
      <c r="X137" t="s">
        <v>12</v>
      </c>
      <c r="Y137" s="1">
        <v>45505</v>
      </c>
      <c r="Z137" s="1">
        <v>45657</v>
      </c>
      <c r="AA137">
        <v>5200</v>
      </c>
      <c r="AB137" t="s">
        <v>4017</v>
      </c>
      <c r="AC137">
        <f>MIN(COUNTIF(B:B,Member_export_20241206_173759_f48b0b31c0417006138ce4576f294a066f7c[[#This Row],[Member ID]]),1)-1</f>
        <v>0</v>
      </c>
      <c r="AD137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137" t="str">
        <f>IF(Member_export_20241206_173759_f48b0b31c0417006138ce4576f294a066f7c[[#This Row],[Source]]="","DESCONOCIDA",Member_export_20241206_173759_f48b0b31c0417006138ce4576f294a066f7c[[#This Row],[Source]])</f>
        <v>BÚSQUEDA POR INTERNET</v>
      </c>
      <c r="AF137" s="1">
        <v>45657</v>
      </c>
      <c r="AG137" s="1">
        <f>Member_export_20241206_173759_f48b0b31c0417006138ce4576f294a066f7c[[#This Row],[Price]]/100</f>
        <v>52</v>
      </c>
      <c r="AH137" s="6">
        <f ca="1">DATEDIF(Member_export_20241206_173759_f48b0b31c0417006138ce4576f294a066f7c[[#This Row],[Birthday]],TODAY(),"Y")</f>
        <v>44</v>
      </c>
      <c r="AI137" s="6">
        <f>DATEDIF(Member_export_20241206_173759_f48b0b31c0417006138ce4576f294a066f7c[[#This Row],[Member since]],Member_export_20241206_173759_f48b0b31c0417006138ce4576f294a066f7c[[#This Row],[Contrac end date C]],"M")</f>
        <v>5</v>
      </c>
      <c r="AJ137" t="str">
        <f>TEXT(Member_export_20241206_173759_f48b0b31c0417006138ce4576f294a066f7c[[#This Row],[Member since]],"DDDD")</f>
        <v>martes</v>
      </c>
      <c r="AK137">
        <f>MONTH(Member_export_20241206_173759_f48b0b31c0417006138ce4576f294a066f7c[[#This Row],[Member since]])</f>
        <v>7</v>
      </c>
      <c r="AL137">
        <f>YEAR(Member_export_20241206_173759_f48b0b31c0417006138ce4576f294a066f7c[[#This Row],[Member since]])</f>
        <v>2024</v>
      </c>
    </row>
    <row r="138" spans="1:38" x14ac:dyDescent="0.55000000000000004">
      <c r="A138">
        <v>79788</v>
      </c>
      <c r="B138">
        <v>47905705</v>
      </c>
      <c r="C138" t="s">
        <v>3392</v>
      </c>
      <c r="D138" t="s">
        <v>9</v>
      </c>
      <c r="E138" t="s">
        <v>9</v>
      </c>
      <c r="F138" t="s">
        <v>1524</v>
      </c>
      <c r="G138" t="s">
        <v>1525</v>
      </c>
      <c r="H138" t="s">
        <v>4022</v>
      </c>
      <c r="I138" s="1">
        <v>33551</v>
      </c>
      <c r="J138" t="s">
        <v>4403</v>
      </c>
      <c r="K138" t="s">
        <v>4404</v>
      </c>
      <c r="L138">
        <v>28941</v>
      </c>
      <c r="M138" t="s">
        <v>4060</v>
      </c>
      <c r="N138" t="s">
        <v>9</v>
      </c>
      <c r="O138">
        <v>659205184</v>
      </c>
      <c r="P138" t="s">
        <v>1527</v>
      </c>
      <c r="Q138" t="s">
        <v>22</v>
      </c>
      <c r="R138" t="s">
        <v>1526</v>
      </c>
      <c r="S138" t="s">
        <v>4017</v>
      </c>
      <c r="T138" s="1">
        <v>45530</v>
      </c>
      <c r="U138" t="s">
        <v>9</v>
      </c>
      <c r="V138" t="s">
        <v>4023</v>
      </c>
      <c r="W138" t="s">
        <v>4057</v>
      </c>
      <c r="X138" t="s">
        <v>12</v>
      </c>
      <c r="Y138" s="1">
        <v>45536</v>
      </c>
      <c r="Z138" s="1">
        <v>45657</v>
      </c>
      <c r="AA138">
        <v>5200</v>
      </c>
      <c r="AB138" t="s">
        <v>4017</v>
      </c>
      <c r="AC138">
        <f>MIN(COUNTIF(B:B,Member_export_20241206_173759_f48b0b31c0417006138ce4576f294a066f7c[[#This Row],[Member ID]]),1)-1</f>
        <v>0</v>
      </c>
      <c r="AD13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38" t="str">
        <f>IF(Member_export_20241206_173759_f48b0b31c0417006138ce4576f294a066f7c[[#This Row],[Source]]="","DESCONOCIDA",Member_export_20241206_173759_f48b0b31c0417006138ce4576f294a066f7c[[#This Row],[Source]])</f>
        <v>BÚSQUEDA POR INTERNET</v>
      </c>
      <c r="AF138" s="1">
        <v>45657</v>
      </c>
      <c r="AG138" s="1">
        <f>Member_export_20241206_173759_f48b0b31c0417006138ce4576f294a066f7c[[#This Row],[Price]]/100</f>
        <v>52</v>
      </c>
      <c r="AH138" s="6">
        <f ca="1">DATEDIF(Member_export_20241206_173759_f48b0b31c0417006138ce4576f294a066f7c[[#This Row],[Birthday]],TODAY(),"Y")</f>
        <v>33</v>
      </c>
      <c r="AI138" s="6">
        <f>DATEDIF(Member_export_20241206_173759_f48b0b31c0417006138ce4576f294a066f7c[[#This Row],[Member since]],Member_export_20241206_173759_f48b0b31c0417006138ce4576f294a066f7c[[#This Row],[Contrac end date C]],"M")</f>
        <v>4</v>
      </c>
      <c r="AJ138" t="str">
        <f>TEXT(Member_export_20241206_173759_f48b0b31c0417006138ce4576f294a066f7c[[#This Row],[Member since]],"DDDD")</f>
        <v>lunes</v>
      </c>
      <c r="AK138">
        <f>MONTH(Member_export_20241206_173759_f48b0b31c0417006138ce4576f294a066f7c[[#This Row],[Member since]])</f>
        <v>8</v>
      </c>
      <c r="AL138">
        <f>YEAR(Member_export_20241206_173759_f48b0b31c0417006138ce4576f294a066f7c[[#This Row],[Member since]])</f>
        <v>2024</v>
      </c>
    </row>
    <row r="139" spans="1:38" x14ac:dyDescent="0.55000000000000004">
      <c r="A139">
        <v>79788</v>
      </c>
      <c r="B139">
        <v>48405027</v>
      </c>
      <c r="C139" t="s">
        <v>3706</v>
      </c>
      <c r="D139" t="s">
        <v>9</v>
      </c>
      <c r="E139" t="s">
        <v>9</v>
      </c>
      <c r="F139" t="s">
        <v>974</v>
      </c>
      <c r="G139" t="s">
        <v>2220</v>
      </c>
      <c r="H139" t="s">
        <v>4022</v>
      </c>
      <c r="I139" s="1">
        <v>38765</v>
      </c>
      <c r="J139" t="s">
        <v>4405</v>
      </c>
      <c r="K139" t="s">
        <v>4406</v>
      </c>
      <c r="L139">
        <v>28914</v>
      </c>
      <c r="M139" t="s">
        <v>4016</v>
      </c>
      <c r="N139" t="s">
        <v>9</v>
      </c>
      <c r="O139">
        <v>601270315</v>
      </c>
      <c r="P139" t="s">
        <v>2221</v>
      </c>
      <c r="Q139" t="s">
        <v>9</v>
      </c>
      <c r="R139" t="s">
        <v>9</v>
      </c>
      <c r="S139" t="s">
        <v>4017</v>
      </c>
      <c r="T139" s="1">
        <v>45565</v>
      </c>
      <c r="U139" t="s">
        <v>9</v>
      </c>
      <c r="V139" t="s">
        <v>4023</v>
      </c>
      <c r="W139" t="s">
        <v>4024</v>
      </c>
      <c r="X139" t="s">
        <v>12</v>
      </c>
      <c r="Y139" s="1">
        <v>45566</v>
      </c>
      <c r="Z139" s="1">
        <v>45657</v>
      </c>
      <c r="AA139">
        <v>5200</v>
      </c>
      <c r="AB139" t="s">
        <v>4017</v>
      </c>
      <c r="AC139">
        <f>MIN(COUNTIF(B:B,Member_export_20241206_173759_f48b0b31c0417006138ce4576f294a066f7c[[#This Row],[Member ID]]),1)-1</f>
        <v>0</v>
      </c>
      <c r="AD13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3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39" s="1">
        <v>45657</v>
      </c>
      <c r="AG139" s="1">
        <f>Member_export_20241206_173759_f48b0b31c0417006138ce4576f294a066f7c[[#This Row],[Price]]/100</f>
        <v>52</v>
      </c>
      <c r="AH139" s="6">
        <f ca="1">DATEDIF(Member_export_20241206_173759_f48b0b31c0417006138ce4576f294a066f7c[[#This Row],[Birthday]],TODAY(),"Y")</f>
        <v>18</v>
      </c>
      <c r="AI139" s="6">
        <f>DATEDIF(Member_export_20241206_173759_f48b0b31c0417006138ce4576f294a066f7c[[#This Row],[Member since]],Member_export_20241206_173759_f48b0b31c0417006138ce4576f294a066f7c[[#This Row],[Contrac end date C]],"M")</f>
        <v>3</v>
      </c>
      <c r="AJ139" t="str">
        <f>TEXT(Member_export_20241206_173759_f48b0b31c0417006138ce4576f294a066f7c[[#This Row],[Member since]],"DDDD")</f>
        <v>lunes</v>
      </c>
      <c r="AK139">
        <f>MONTH(Member_export_20241206_173759_f48b0b31c0417006138ce4576f294a066f7c[[#This Row],[Member since]])</f>
        <v>9</v>
      </c>
      <c r="AL139">
        <f>YEAR(Member_export_20241206_173759_f48b0b31c0417006138ce4576f294a066f7c[[#This Row],[Member since]])</f>
        <v>2024</v>
      </c>
    </row>
    <row r="140" spans="1:38" x14ac:dyDescent="0.55000000000000004">
      <c r="A140">
        <v>79788</v>
      </c>
      <c r="B140">
        <v>45989260</v>
      </c>
      <c r="C140" t="s">
        <v>3970</v>
      </c>
      <c r="D140" t="s">
        <v>9</v>
      </c>
      <c r="E140" t="s">
        <v>9</v>
      </c>
      <c r="F140" t="s">
        <v>974</v>
      </c>
      <c r="G140" t="s">
        <v>2768</v>
      </c>
      <c r="H140" t="s">
        <v>4022</v>
      </c>
      <c r="I140" s="1">
        <v>35032</v>
      </c>
      <c r="J140" t="s">
        <v>4408</v>
      </c>
      <c r="K140" t="s">
        <v>4409</v>
      </c>
      <c r="L140">
        <v>28914</v>
      </c>
      <c r="M140" t="s">
        <v>4016</v>
      </c>
      <c r="N140" t="s">
        <v>9</v>
      </c>
      <c r="O140">
        <v>636919380</v>
      </c>
      <c r="P140" t="s">
        <v>2769</v>
      </c>
      <c r="Q140" t="s">
        <v>18</v>
      </c>
      <c r="R140" t="s">
        <v>4410</v>
      </c>
      <c r="S140" t="s">
        <v>4017</v>
      </c>
      <c r="T140" s="1">
        <v>44806</v>
      </c>
      <c r="U140" t="s">
        <v>9</v>
      </c>
      <c r="V140" t="s">
        <v>4023</v>
      </c>
      <c r="W140" t="s">
        <v>4029</v>
      </c>
      <c r="X140" t="s">
        <v>12</v>
      </c>
      <c r="Y140" s="1">
        <v>44835</v>
      </c>
      <c r="Z140" s="1">
        <v>45657</v>
      </c>
      <c r="AA140">
        <v>5200</v>
      </c>
      <c r="AB140" t="s">
        <v>4017</v>
      </c>
      <c r="AC140">
        <f>MIN(COUNTIF(B:B,Member_export_20241206_173759_f48b0b31c0417006138ce4576f294a066f7c[[#This Row],[Member ID]]),1)-1</f>
        <v>0</v>
      </c>
      <c r="AD14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4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40" s="1">
        <v>45657</v>
      </c>
      <c r="AG140" s="1">
        <f>Member_export_20241206_173759_f48b0b31c0417006138ce4576f294a066f7c[[#This Row],[Price]]/100</f>
        <v>52</v>
      </c>
      <c r="AH140" s="6">
        <f ca="1">DATEDIF(Member_export_20241206_173759_f48b0b31c0417006138ce4576f294a066f7c[[#This Row],[Birthday]],TODAY(),"Y")</f>
        <v>29</v>
      </c>
      <c r="AI140" s="6">
        <f>DATEDIF(Member_export_20241206_173759_f48b0b31c0417006138ce4576f294a066f7c[[#This Row],[Member since]],Member_export_20241206_173759_f48b0b31c0417006138ce4576f294a066f7c[[#This Row],[Contrac end date C]],"M")</f>
        <v>27</v>
      </c>
      <c r="AJ140" t="str">
        <f>TEXT(Member_export_20241206_173759_f48b0b31c0417006138ce4576f294a066f7c[[#This Row],[Member since]],"DDDD")</f>
        <v>viernes</v>
      </c>
      <c r="AK140">
        <f>MONTH(Member_export_20241206_173759_f48b0b31c0417006138ce4576f294a066f7c[[#This Row],[Member since]])</f>
        <v>9</v>
      </c>
      <c r="AL140">
        <f>YEAR(Member_export_20241206_173759_f48b0b31c0417006138ce4576f294a066f7c[[#This Row],[Member since]])</f>
        <v>2022</v>
      </c>
    </row>
    <row r="141" spans="1:38" x14ac:dyDescent="0.55000000000000004">
      <c r="A141">
        <v>79788</v>
      </c>
      <c r="B141">
        <v>47227267</v>
      </c>
      <c r="C141" t="s">
        <v>3865</v>
      </c>
      <c r="D141" t="s">
        <v>9</v>
      </c>
      <c r="E141" t="s">
        <v>9</v>
      </c>
      <c r="F141" t="s">
        <v>974</v>
      </c>
      <c r="G141" t="s">
        <v>2559</v>
      </c>
      <c r="H141" t="s">
        <v>4022</v>
      </c>
      <c r="I141" s="1">
        <v>39446</v>
      </c>
      <c r="J141" t="s">
        <v>4411</v>
      </c>
      <c r="K141" t="s">
        <v>4412</v>
      </c>
      <c r="L141">
        <v>28914</v>
      </c>
      <c r="M141" t="s">
        <v>4060</v>
      </c>
      <c r="N141" t="s">
        <v>9</v>
      </c>
      <c r="O141">
        <v>686414549</v>
      </c>
      <c r="P141" t="s">
        <v>2560</v>
      </c>
      <c r="Q141" t="s">
        <v>22</v>
      </c>
      <c r="R141" t="s">
        <v>9</v>
      </c>
      <c r="S141" t="s">
        <v>4017</v>
      </c>
      <c r="T141" s="1">
        <v>45477</v>
      </c>
      <c r="U141" t="s">
        <v>9</v>
      </c>
      <c r="V141" t="s">
        <v>4040</v>
      </c>
      <c r="W141" t="s">
        <v>4024</v>
      </c>
      <c r="X141" t="s">
        <v>12</v>
      </c>
      <c r="Y141" s="1">
        <v>45505</v>
      </c>
      <c r="Z141" s="1">
        <v>45657</v>
      </c>
      <c r="AA141">
        <v>5200</v>
      </c>
      <c r="AB141" t="s">
        <v>4017</v>
      </c>
      <c r="AC141">
        <f>MIN(COUNTIF(B:B,Member_export_20241206_173759_f48b0b31c0417006138ce4576f294a066f7c[[#This Row],[Member ID]]),1)-1</f>
        <v>0</v>
      </c>
      <c r="AD141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14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41" s="1">
        <v>45657</v>
      </c>
      <c r="AG141" s="1">
        <f>Member_export_20241206_173759_f48b0b31c0417006138ce4576f294a066f7c[[#This Row],[Price]]/100</f>
        <v>52</v>
      </c>
      <c r="AH141" s="6">
        <f ca="1">DATEDIF(Member_export_20241206_173759_f48b0b31c0417006138ce4576f294a066f7c[[#This Row],[Birthday]],TODAY(),"Y")</f>
        <v>16</v>
      </c>
      <c r="AI141" s="6">
        <f>DATEDIF(Member_export_20241206_173759_f48b0b31c0417006138ce4576f294a066f7c[[#This Row],[Member since]],Member_export_20241206_173759_f48b0b31c0417006138ce4576f294a066f7c[[#This Row],[Contrac end date C]],"M")</f>
        <v>5</v>
      </c>
      <c r="AJ141" t="str">
        <f>TEXT(Member_export_20241206_173759_f48b0b31c0417006138ce4576f294a066f7c[[#This Row],[Member since]],"DDDD")</f>
        <v>jueves</v>
      </c>
      <c r="AK141">
        <f>MONTH(Member_export_20241206_173759_f48b0b31c0417006138ce4576f294a066f7c[[#This Row],[Member since]])</f>
        <v>7</v>
      </c>
      <c r="AL141">
        <f>YEAR(Member_export_20241206_173759_f48b0b31c0417006138ce4576f294a066f7c[[#This Row],[Member since]])</f>
        <v>2024</v>
      </c>
    </row>
    <row r="142" spans="1:38" x14ac:dyDescent="0.55000000000000004">
      <c r="A142">
        <v>79788</v>
      </c>
      <c r="B142">
        <v>45987356</v>
      </c>
      <c r="C142" t="s">
        <v>3250</v>
      </c>
      <c r="D142" t="s">
        <v>9</v>
      </c>
      <c r="E142" t="s">
        <v>9</v>
      </c>
      <c r="F142" t="s">
        <v>974</v>
      </c>
      <c r="G142" t="s">
        <v>1188</v>
      </c>
      <c r="H142" t="s">
        <v>4015</v>
      </c>
      <c r="I142" s="1">
        <v>34156</v>
      </c>
      <c r="J142" t="s">
        <v>4413</v>
      </c>
      <c r="K142" t="s">
        <v>4145</v>
      </c>
      <c r="L142">
        <v>28914</v>
      </c>
      <c r="M142" t="s">
        <v>4016</v>
      </c>
      <c r="N142" t="s">
        <v>9</v>
      </c>
      <c r="O142">
        <v>630257545</v>
      </c>
      <c r="P142" t="s">
        <v>1189</v>
      </c>
      <c r="Q142" t="s">
        <v>18</v>
      </c>
      <c r="R142" t="s">
        <v>4414</v>
      </c>
      <c r="S142" t="s">
        <v>4017</v>
      </c>
      <c r="T142" s="1">
        <v>44166</v>
      </c>
      <c r="U142" t="s">
        <v>9</v>
      </c>
      <c r="V142" t="s">
        <v>9</v>
      </c>
      <c r="W142" t="s">
        <v>9</v>
      </c>
      <c r="X142" t="s">
        <v>12</v>
      </c>
      <c r="Y142" s="1">
        <v>45474</v>
      </c>
      <c r="Z142" s="1">
        <v>45657</v>
      </c>
      <c r="AA142">
        <v>5200</v>
      </c>
      <c r="AB142" t="s">
        <v>4017</v>
      </c>
      <c r="AC142">
        <f>MIN(COUNTIF(B:B,Member_export_20241206_173759_f48b0b31c0417006138ce4576f294a066f7c[[#This Row],[Member ID]]),1)-1</f>
        <v>0</v>
      </c>
      <c r="AD142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42" t="str">
        <f>IF(Member_export_20241206_173759_f48b0b31c0417006138ce4576f294a066f7c[[#This Row],[Source]]="","DESCONOCIDA",Member_export_20241206_173759_f48b0b31c0417006138ce4576f294a066f7c[[#This Row],[Source]])</f>
        <v>DESCONOCIDA</v>
      </c>
      <c r="AF142" s="1">
        <v>45657</v>
      </c>
      <c r="AG142" s="1">
        <f>Member_export_20241206_173759_f48b0b31c0417006138ce4576f294a066f7c[[#This Row],[Price]]/100</f>
        <v>52</v>
      </c>
      <c r="AH142" s="6">
        <f ca="1">DATEDIF(Member_export_20241206_173759_f48b0b31c0417006138ce4576f294a066f7c[[#This Row],[Birthday]],TODAY(),"Y")</f>
        <v>31</v>
      </c>
      <c r="AI142" s="6">
        <f>DATEDIF(Member_export_20241206_173759_f48b0b31c0417006138ce4576f294a066f7c[[#This Row],[Member since]],Member_export_20241206_173759_f48b0b31c0417006138ce4576f294a066f7c[[#This Row],[Contrac end date C]],"M")</f>
        <v>48</v>
      </c>
      <c r="AJ142" t="str">
        <f>TEXT(Member_export_20241206_173759_f48b0b31c0417006138ce4576f294a066f7c[[#This Row],[Member since]],"DDDD")</f>
        <v>martes</v>
      </c>
      <c r="AK142">
        <f>MONTH(Member_export_20241206_173759_f48b0b31c0417006138ce4576f294a066f7c[[#This Row],[Member since]])</f>
        <v>12</v>
      </c>
      <c r="AL142">
        <f>YEAR(Member_export_20241206_173759_f48b0b31c0417006138ce4576f294a066f7c[[#This Row],[Member since]])</f>
        <v>2020</v>
      </c>
    </row>
    <row r="143" spans="1:38" x14ac:dyDescent="0.55000000000000004">
      <c r="A143">
        <v>79788</v>
      </c>
      <c r="B143">
        <v>45987370</v>
      </c>
      <c r="C143" t="s">
        <v>3168</v>
      </c>
      <c r="D143" t="s">
        <v>9</v>
      </c>
      <c r="E143" t="s">
        <v>9</v>
      </c>
      <c r="F143" t="s">
        <v>974</v>
      </c>
      <c r="G143" t="s">
        <v>975</v>
      </c>
      <c r="H143" t="s">
        <v>4022</v>
      </c>
      <c r="I143" s="1">
        <v>38558</v>
      </c>
      <c r="J143" t="s">
        <v>4415</v>
      </c>
      <c r="K143" t="s">
        <v>4416</v>
      </c>
      <c r="L143">
        <v>28914</v>
      </c>
      <c r="M143" t="s">
        <v>4016</v>
      </c>
      <c r="N143" t="s">
        <v>9</v>
      </c>
      <c r="O143">
        <v>644896801</v>
      </c>
      <c r="P143" t="s">
        <v>976</v>
      </c>
      <c r="Q143" t="s">
        <v>45</v>
      </c>
      <c r="R143" t="s">
        <v>4417</v>
      </c>
      <c r="S143" t="s">
        <v>4017</v>
      </c>
      <c r="T143" s="1">
        <v>45338</v>
      </c>
      <c r="U143" t="s">
        <v>9</v>
      </c>
      <c r="V143" t="s">
        <v>4023</v>
      </c>
      <c r="W143" t="s">
        <v>4024</v>
      </c>
      <c r="X143" t="s">
        <v>48</v>
      </c>
      <c r="Y143" s="1">
        <v>45352</v>
      </c>
      <c r="Z143" s="1">
        <v>45657</v>
      </c>
      <c r="AA143">
        <v>3900</v>
      </c>
      <c r="AB143" t="s">
        <v>4017</v>
      </c>
      <c r="AC143">
        <f>MIN(COUNTIF(B:B,Member_export_20241206_173759_f48b0b31c0417006138ce4576f294a066f7c[[#This Row],[Member ID]]),1)-1</f>
        <v>0</v>
      </c>
      <c r="AD14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4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43" s="1">
        <v>45657</v>
      </c>
      <c r="AG143" s="1">
        <f>Member_export_20241206_173759_f48b0b31c0417006138ce4576f294a066f7c[[#This Row],[Price]]/100</f>
        <v>39</v>
      </c>
      <c r="AH143" s="6">
        <f ca="1">DATEDIF(Member_export_20241206_173759_f48b0b31c0417006138ce4576f294a066f7c[[#This Row],[Birthday]],TODAY(),"Y")</f>
        <v>19</v>
      </c>
      <c r="AI143" s="6">
        <f>DATEDIF(Member_export_20241206_173759_f48b0b31c0417006138ce4576f294a066f7c[[#This Row],[Member since]],Member_export_20241206_173759_f48b0b31c0417006138ce4576f294a066f7c[[#This Row],[Contrac end date C]],"M")</f>
        <v>10</v>
      </c>
      <c r="AJ143" t="str">
        <f>TEXT(Member_export_20241206_173759_f48b0b31c0417006138ce4576f294a066f7c[[#This Row],[Member since]],"DDDD")</f>
        <v>viernes</v>
      </c>
      <c r="AK143">
        <f>MONTH(Member_export_20241206_173759_f48b0b31c0417006138ce4576f294a066f7c[[#This Row],[Member since]])</f>
        <v>2</v>
      </c>
      <c r="AL143">
        <f>YEAR(Member_export_20241206_173759_f48b0b31c0417006138ce4576f294a066f7c[[#This Row],[Member since]])</f>
        <v>2024</v>
      </c>
    </row>
    <row r="144" spans="1:38" x14ac:dyDescent="0.55000000000000004">
      <c r="A144">
        <v>79788</v>
      </c>
      <c r="B144">
        <v>45987280</v>
      </c>
      <c r="C144" t="s">
        <v>3617</v>
      </c>
      <c r="D144" t="s">
        <v>9</v>
      </c>
      <c r="E144" t="s">
        <v>9</v>
      </c>
      <c r="F144" t="s">
        <v>1132</v>
      </c>
      <c r="G144" t="s">
        <v>2013</v>
      </c>
      <c r="H144" t="s">
        <v>4025</v>
      </c>
      <c r="I144" s="1">
        <v>23915</v>
      </c>
      <c r="J144" t="s">
        <v>4418</v>
      </c>
      <c r="K144" t="s">
        <v>4419</v>
      </c>
      <c r="L144">
        <v>28914</v>
      </c>
      <c r="M144" t="s">
        <v>4016</v>
      </c>
      <c r="N144" t="s">
        <v>9</v>
      </c>
      <c r="O144">
        <v>607150381</v>
      </c>
      <c r="P144" t="s">
        <v>2014</v>
      </c>
      <c r="Q144" t="s">
        <v>18</v>
      </c>
      <c r="R144" t="s">
        <v>4420</v>
      </c>
      <c r="S144" t="s">
        <v>4017</v>
      </c>
      <c r="T144" s="1">
        <v>43705</v>
      </c>
      <c r="U144" t="s">
        <v>9</v>
      </c>
      <c r="V144" t="s">
        <v>4144</v>
      </c>
      <c r="W144" t="s">
        <v>4024</v>
      </c>
      <c r="X144" t="s">
        <v>152</v>
      </c>
      <c r="Y144" s="1">
        <v>45444</v>
      </c>
      <c r="Z144" s="1">
        <v>45657</v>
      </c>
      <c r="AA144">
        <v>8200</v>
      </c>
      <c r="AB144" t="s">
        <v>4017</v>
      </c>
      <c r="AC144">
        <f>MIN(COUNTIF(B:B,Member_export_20241206_173759_f48b0b31c0417006138ce4576f294a066f7c[[#This Row],[Member ID]]),1)-1</f>
        <v>0</v>
      </c>
      <c r="AD144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14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44" s="1">
        <v>45657</v>
      </c>
      <c r="AG144" s="1">
        <f>Member_export_20241206_173759_f48b0b31c0417006138ce4576f294a066f7c[[#This Row],[Price]]/100</f>
        <v>82</v>
      </c>
      <c r="AH144" s="6">
        <f ca="1">DATEDIF(Member_export_20241206_173759_f48b0b31c0417006138ce4576f294a066f7c[[#This Row],[Birthday]],TODAY(),"Y")</f>
        <v>59</v>
      </c>
      <c r="AI144" s="6">
        <f>DATEDIF(Member_export_20241206_173759_f48b0b31c0417006138ce4576f294a066f7c[[#This Row],[Member since]],Member_export_20241206_173759_f48b0b31c0417006138ce4576f294a066f7c[[#This Row],[Contrac end date C]],"M")</f>
        <v>64</v>
      </c>
      <c r="AJ144" t="str">
        <f>TEXT(Member_export_20241206_173759_f48b0b31c0417006138ce4576f294a066f7c[[#This Row],[Member since]],"DDDD")</f>
        <v>miércoles</v>
      </c>
      <c r="AK144">
        <f>MONTH(Member_export_20241206_173759_f48b0b31c0417006138ce4576f294a066f7c[[#This Row],[Member since]])</f>
        <v>8</v>
      </c>
      <c r="AL144">
        <f>YEAR(Member_export_20241206_173759_f48b0b31c0417006138ce4576f294a066f7c[[#This Row],[Member since]])</f>
        <v>2019</v>
      </c>
    </row>
    <row r="145" spans="1:38" x14ac:dyDescent="0.55000000000000004">
      <c r="A145">
        <v>79788</v>
      </c>
      <c r="B145">
        <v>45988211</v>
      </c>
      <c r="C145" t="s">
        <v>3227</v>
      </c>
      <c r="D145" t="s">
        <v>9</v>
      </c>
      <c r="E145" t="s">
        <v>9</v>
      </c>
      <c r="F145" t="s">
        <v>1132</v>
      </c>
      <c r="G145" t="s">
        <v>1133</v>
      </c>
      <c r="H145" t="s">
        <v>4015</v>
      </c>
      <c r="I145" s="1">
        <v>39336</v>
      </c>
      <c r="J145" t="s">
        <v>4421</v>
      </c>
      <c r="K145" t="s">
        <v>4422</v>
      </c>
      <c r="L145">
        <v>28914</v>
      </c>
      <c r="M145" t="s">
        <v>4016</v>
      </c>
      <c r="N145" t="s">
        <v>9</v>
      </c>
      <c r="O145">
        <v>626878659</v>
      </c>
      <c r="P145" t="s">
        <v>1134</v>
      </c>
      <c r="Q145" t="s">
        <v>18</v>
      </c>
      <c r="R145" t="s">
        <v>4423</v>
      </c>
      <c r="S145" t="s">
        <v>4017</v>
      </c>
      <c r="T145" s="1">
        <v>45194</v>
      </c>
      <c r="U145" t="s">
        <v>9</v>
      </c>
      <c r="V145" t="s">
        <v>4023</v>
      </c>
      <c r="W145" t="s">
        <v>4024</v>
      </c>
      <c r="X145" t="s">
        <v>30</v>
      </c>
      <c r="Y145" s="1">
        <v>45200</v>
      </c>
      <c r="Z145" s="1">
        <v>45657</v>
      </c>
      <c r="AA145">
        <v>4900</v>
      </c>
      <c r="AB145" t="s">
        <v>4017</v>
      </c>
      <c r="AC145">
        <f>MIN(COUNTIF(B:B,Member_export_20241206_173759_f48b0b31c0417006138ce4576f294a066f7c[[#This Row],[Member ID]]),1)-1</f>
        <v>0</v>
      </c>
      <c r="AD14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4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45" s="1">
        <v>45657</v>
      </c>
      <c r="AG145" s="1">
        <f>Member_export_20241206_173759_f48b0b31c0417006138ce4576f294a066f7c[[#This Row],[Price]]/100</f>
        <v>49</v>
      </c>
      <c r="AH145" s="6">
        <f ca="1">DATEDIF(Member_export_20241206_173759_f48b0b31c0417006138ce4576f294a066f7c[[#This Row],[Birthday]],TODAY(),"Y")</f>
        <v>17</v>
      </c>
      <c r="AI145" s="6">
        <f>DATEDIF(Member_export_20241206_173759_f48b0b31c0417006138ce4576f294a066f7c[[#This Row],[Member since]],Member_export_20241206_173759_f48b0b31c0417006138ce4576f294a066f7c[[#This Row],[Contrac end date C]],"M")</f>
        <v>15</v>
      </c>
      <c r="AJ145" t="str">
        <f>TEXT(Member_export_20241206_173759_f48b0b31c0417006138ce4576f294a066f7c[[#This Row],[Member since]],"DDDD")</f>
        <v>lunes</v>
      </c>
      <c r="AK145">
        <f>MONTH(Member_export_20241206_173759_f48b0b31c0417006138ce4576f294a066f7c[[#This Row],[Member since]])</f>
        <v>9</v>
      </c>
      <c r="AL145">
        <f>YEAR(Member_export_20241206_173759_f48b0b31c0417006138ce4576f294a066f7c[[#This Row],[Member since]])</f>
        <v>2023</v>
      </c>
    </row>
    <row r="146" spans="1:38" x14ac:dyDescent="0.55000000000000004">
      <c r="A146">
        <v>79788</v>
      </c>
      <c r="B146">
        <v>45987265</v>
      </c>
      <c r="C146" t="s">
        <v>3306</v>
      </c>
      <c r="D146" t="s">
        <v>9</v>
      </c>
      <c r="E146" t="s">
        <v>9</v>
      </c>
      <c r="F146" t="s">
        <v>563</v>
      </c>
      <c r="G146" t="s">
        <v>1316</v>
      </c>
      <c r="H146" t="s">
        <v>4022</v>
      </c>
      <c r="I146" s="1">
        <v>34459</v>
      </c>
      <c r="J146" t="s">
        <v>4425</v>
      </c>
      <c r="K146" t="s">
        <v>4426</v>
      </c>
      <c r="L146">
        <v>28914</v>
      </c>
      <c r="M146" t="s">
        <v>4016</v>
      </c>
      <c r="N146" t="s">
        <v>9</v>
      </c>
      <c r="O146">
        <v>629711565</v>
      </c>
      <c r="P146" t="s">
        <v>1317</v>
      </c>
      <c r="Q146" t="s">
        <v>261</v>
      </c>
      <c r="R146" t="s">
        <v>4427</v>
      </c>
      <c r="S146" t="s">
        <v>4017</v>
      </c>
      <c r="T146" s="1">
        <v>44830</v>
      </c>
      <c r="U146" t="s">
        <v>9</v>
      </c>
      <c r="V146" t="s">
        <v>4023</v>
      </c>
      <c r="W146" t="s">
        <v>4029</v>
      </c>
      <c r="X146" t="s">
        <v>12</v>
      </c>
      <c r="Y146" s="1">
        <v>44835</v>
      </c>
      <c r="Z146" s="1">
        <v>45657</v>
      </c>
      <c r="AA146">
        <v>5200</v>
      </c>
      <c r="AB146" t="s">
        <v>4017</v>
      </c>
      <c r="AC146">
        <f>MIN(COUNTIF(B:B,Member_export_20241206_173759_f48b0b31c0417006138ce4576f294a066f7c[[#This Row],[Member ID]]),1)-1</f>
        <v>0</v>
      </c>
      <c r="AD14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4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46" s="1">
        <v>45657</v>
      </c>
      <c r="AG146" s="1">
        <f>Member_export_20241206_173759_f48b0b31c0417006138ce4576f294a066f7c[[#This Row],[Price]]/100</f>
        <v>52</v>
      </c>
      <c r="AH146" s="6">
        <f ca="1">DATEDIF(Member_export_20241206_173759_f48b0b31c0417006138ce4576f294a066f7c[[#This Row],[Birthday]],TODAY(),"Y")</f>
        <v>30</v>
      </c>
      <c r="AI146" s="6">
        <f>DATEDIF(Member_export_20241206_173759_f48b0b31c0417006138ce4576f294a066f7c[[#This Row],[Member since]],Member_export_20241206_173759_f48b0b31c0417006138ce4576f294a066f7c[[#This Row],[Contrac end date C]],"M")</f>
        <v>27</v>
      </c>
      <c r="AJ146" t="str">
        <f>TEXT(Member_export_20241206_173759_f48b0b31c0417006138ce4576f294a066f7c[[#This Row],[Member since]],"DDDD")</f>
        <v>lunes</v>
      </c>
      <c r="AK146">
        <f>MONTH(Member_export_20241206_173759_f48b0b31c0417006138ce4576f294a066f7c[[#This Row],[Member since]])</f>
        <v>9</v>
      </c>
      <c r="AL146">
        <f>YEAR(Member_export_20241206_173759_f48b0b31c0417006138ce4576f294a066f7c[[#This Row],[Member since]])</f>
        <v>2022</v>
      </c>
    </row>
    <row r="147" spans="1:38" x14ac:dyDescent="0.55000000000000004">
      <c r="A147">
        <v>79788</v>
      </c>
      <c r="B147">
        <v>45989669</v>
      </c>
      <c r="C147" t="s">
        <v>3781</v>
      </c>
      <c r="D147" t="s">
        <v>9</v>
      </c>
      <c r="E147" t="s">
        <v>9</v>
      </c>
      <c r="F147" t="s">
        <v>563</v>
      </c>
      <c r="G147" t="s">
        <v>2378</v>
      </c>
      <c r="H147" t="s">
        <v>4022</v>
      </c>
      <c r="I147" s="1">
        <v>27963</v>
      </c>
      <c r="J147" t="s">
        <v>4428</v>
      </c>
      <c r="K147" t="s">
        <v>4429</v>
      </c>
      <c r="L147">
        <v>28914</v>
      </c>
      <c r="M147" t="s">
        <v>4016</v>
      </c>
      <c r="N147" t="s">
        <v>9</v>
      </c>
      <c r="O147">
        <v>699095223</v>
      </c>
      <c r="P147" t="s">
        <v>881</v>
      </c>
      <c r="Q147" t="s">
        <v>22</v>
      </c>
      <c r="R147" t="s">
        <v>2379</v>
      </c>
      <c r="S147" t="s">
        <v>4017</v>
      </c>
      <c r="T147" s="1">
        <v>43509</v>
      </c>
      <c r="U147" t="s">
        <v>9</v>
      </c>
      <c r="V147" t="s">
        <v>4023</v>
      </c>
      <c r="W147" t="s">
        <v>4029</v>
      </c>
      <c r="X147" t="s">
        <v>30</v>
      </c>
      <c r="Y147" s="1">
        <v>45536</v>
      </c>
      <c r="Z147" s="1">
        <v>45657</v>
      </c>
      <c r="AA147">
        <v>4900</v>
      </c>
      <c r="AB147" t="s">
        <v>4017</v>
      </c>
      <c r="AC147">
        <f>MIN(COUNTIF(B:B,Member_export_20241206_173759_f48b0b31c0417006138ce4576f294a066f7c[[#This Row],[Member ID]]),1)-1</f>
        <v>0</v>
      </c>
      <c r="AD14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4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47" s="1">
        <v>45657</v>
      </c>
      <c r="AG147" s="1">
        <f>Member_export_20241206_173759_f48b0b31c0417006138ce4576f294a066f7c[[#This Row],[Price]]/100</f>
        <v>49</v>
      </c>
      <c r="AH147" s="6">
        <f ca="1">DATEDIF(Member_export_20241206_173759_f48b0b31c0417006138ce4576f294a066f7c[[#This Row],[Birthday]],TODAY(),"Y")</f>
        <v>48</v>
      </c>
      <c r="AI147" s="6">
        <f>DATEDIF(Member_export_20241206_173759_f48b0b31c0417006138ce4576f294a066f7c[[#This Row],[Member since]],Member_export_20241206_173759_f48b0b31c0417006138ce4576f294a066f7c[[#This Row],[Contrac end date C]],"M")</f>
        <v>70</v>
      </c>
      <c r="AJ147" t="str">
        <f>TEXT(Member_export_20241206_173759_f48b0b31c0417006138ce4576f294a066f7c[[#This Row],[Member since]],"DDDD")</f>
        <v>miércoles</v>
      </c>
      <c r="AK147">
        <f>MONTH(Member_export_20241206_173759_f48b0b31c0417006138ce4576f294a066f7c[[#This Row],[Member since]])</f>
        <v>2</v>
      </c>
      <c r="AL147">
        <f>YEAR(Member_export_20241206_173759_f48b0b31c0417006138ce4576f294a066f7c[[#This Row],[Member since]])</f>
        <v>2019</v>
      </c>
    </row>
    <row r="148" spans="1:38" x14ac:dyDescent="0.55000000000000004">
      <c r="A148">
        <v>79788</v>
      </c>
      <c r="B148">
        <v>45986923</v>
      </c>
      <c r="C148" t="s">
        <v>3605</v>
      </c>
      <c r="D148" t="s">
        <v>9</v>
      </c>
      <c r="E148" t="s">
        <v>9</v>
      </c>
      <c r="F148" t="s">
        <v>563</v>
      </c>
      <c r="G148" t="s">
        <v>378</v>
      </c>
      <c r="H148" t="s">
        <v>4015</v>
      </c>
      <c r="I148" s="1">
        <v>38198</v>
      </c>
      <c r="J148" t="s">
        <v>4430</v>
      </c>
      <c r="K148" t="s">
        <v>4431</v>
      </c>
      <c r="L148">
        <v>28914</v>
      </c>
      <c r="M148" t="s">
        <v>4016</v>
      </c>
      <c r="N148" t="s">
        <v>9</v>
      </c>
      <c r="O148">
        <v>644851296</v>
      </c>
      <c r="P148" t="s">
        <v>379</v>
      </c>
      <c r="Q148" t="s">
        <v>458</v>
      </c>
      <c r="R148" t="s">
        <v>4432</v>
      </c>
      <c r="S148" t="s">
        <v>4017</v>
      </c>
      <c r="T148" s="1">
        <v>44834</v>
      </c>
      <c r="U148" t="s">
        <v>9</v>
      </c>
      <c r="V148" t="s">
        <v>9</v>
      </c>
      <c r="W148" t="s">
        <v>9</v>
      </c>
      <c r="X148" t="s">
        <v>30</v>
      </c>
      <c r="Y148" s="1">
        <v>44835</v>
      </c>
      <c r="Z148" s="1">
        <v>45657</v>
      </c>
      <c r="AA148">
        <v>4900</v>
      </c>
      <c r="AB148" t="s">
        <v>4017</v>
      </c>
      <c r="AC148">
        <f>MIN(COUNTIF(B:B,Member_export_20241206_173759_f48b0b31c0417006138ce4576f294a066f7c[[#This Row],[Member ID]]),1)-1</f>
        <v>0</v>
      </c>
      <c r="AD148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48" t="str">
        <f>IF(Member_export_20241206_173759_f48b0b31c0417006138ce4576f294a066f7c[[#This Row],[Source]]="","DESCONOCIDA",Member_export_20241206_173759_f48b0b31c0417006138ce4576f294a066f7c[[#This Row],[Source]])</f>
        <v>DESCONOCIDA</v>
      </c>
      <c r="AF148" s="1">
        <v>45657</v>
      </c>
      <c r="AG148" s="1">
        <f>Member_export_20241206_173759_f48b0b31c0417006138ce4576f294a066f7c[[#This Row],[Price]]/100</f>
        <v>49</v>
      </c>
      <c r="AH148" s="6">
        <f ca="1">DATEDIF(Member_export_20241206_173759_f48b0b31c0417006138ce4576f294a066f7c[[#This Row],[Birthday]],TODAY(),"Y")</f>
        <v>20</v>
      </c>
      <c r="AI148" s="6">
        <f>DATEDIF(Member_export_20241206_173759_f48b0b31c0417006138ce4576f294a066f7c[[#This Row],[Member since]],Member_export_20241206_173759_f48b0b31c0417006138ce4576f294a066f7c[[#This Row],[Contrac end date C]],"M")</f>
        <v>27</v>
      </c>
      <c r="AJ148" t="str">
        <f>TEXT(Member_export_20241206_173759_f48b0b31c0417006138ce4576f294a066f7c[[#This Row],[Member since]],"DDDD")</f>
        <v>viernes</v>
      </c>
      <c r="AK148">
        <f>MONTH(Member_export_20241206_173759_f48b0b31c0417006138ce4576f294a066f7c[[#This Row],[Member since]])</f>
        <v>9</v>
      </c>
      <c r="AL148">
        <f>YEAR(Member_export_20241206_173759_f48b0b31c0417006138ce4576f294a066f7c[[#This Row],[Member since]])</f>
        <v>2022</v>
      </c>
    </row>
    <row r="149" spans="1:38" x14ac:dyDescent="0.55000000000000004">
      <c r="A149">
        <v>79788</v>
      </c>
      <c r="B149">
        <v>45987490</v>
      </c>
      <c r="C149" t="s">
        <v>3013</v>
      </c>
      <c r="D149" t="s">
        <v>9</v>
      </c>
      <c r="E149" t="s">
        <v>9</v>
      </c>
      <c r="F149" t="s">
        <v>563</v>
      </c>
      <c r="G149" t="s">
        <v>564</v>
      </c>
      <c r="H149" t="s">
        <v>4022</v>
      </c>
      <c r="I149" s="1">
        <v>38353</v>
      </c>
      <c r="J149" t="s">
        <v>4433</v>
      </c>
      <c r="K149" t="s">
        <v>4224</v>
      </c>
      <c r="L149">
        <v>28914</v>
      </c>
      <c r="M149" t="s">
        <v>4016</v>
      </c>
      <c r="N149" t="s">
        <v>9</v>
      </c>
      <c r="O149">
        <v>683619432</v>
      </c>
      <c r="P149" t="s">
        <v>566</v>
      </c>
      <c r="Q149" t="s">
        <v>22</v>
      </c>
      <c r="R149" t="s">
        <v>565</v>
      </c>
      <c r="S149" t="s">
        <v>4017</v>
      </c>
      <c r="T149" s="1">
        <v>45110</v>
      </c>
      <c r="U149" t="s">
        <v>9</v>
      </c>
      <c r="V149" t="s">
        <v>4023</v>
      </c>
      <c r="W149" t="s">
        <v>4029</v>
      </c>
      <c r="X149" t="s">
        <v>12</v>
      </c>
      <c r="Y149" s="1">
        <v>45505</v>
      </c>
      <c r="Z149" s="1">
        <v>45657</v>
      </c>
      <c r="AA149">
        <v>5200</v>
      </c>
      <c r="AB149" t="s">
        <v>4017</v>
      </c>
      <c r="AC149">
        <f>MIN(COUNTIF(B:B,Member_export_20241206_173759_f48b0b31c0417006138ce4576f294a066f7c[[#This Row],[Member ID]]),1)-1</f>
        <v>0</v>
      </c>
      <c r="AD14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4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49" s="1">
        <v>45657</v>
      </c>
      <c r="AG149" s="1">
        <f>Member_export_20241206_173759_f48b0b31c0417006138ce4576f294a066f7c[[#This Row],[Price]]/100</f>
        <v>52</v>
      </c>
      <c r="AH149" s="6">
        <f ca="1">DATEDIF(Member_export_20241206_173759_f48b0b31c0417006138ce4576f294a066f7c[[#This Row],[Birthday]],TODAY(),"Y")</f>
        <v>19</v>
      </c>
      <c r="AI149" s="6">
        <f>DATEDIF(Member_export_20241206_173759_f48b0b31c0417006138ce4576f294a066f7c[[#This Row],[Member since]],Member_export_20241206_173759_f48b0b31c0417006138ce4576f294a066f7c[[#This Row],[Contrac end date C]],"M")</f>
        <v>17</v>
      </c>
      <c r="AJ149" t="str">
        <f>TEXT(Member_export_20241206_173759_f48b0b31c0417006138ce4576f294a066f7c[[#This Row],[Member since]],"DDDD")</f>
        <v>lunes</v>
      </c>
      <c r="AK149">
        <f>MONTH(Member_export_20241206_173759_f48b0b31c0417006138ce4576f294a066f7c[[#This Row],[Member since]])</f>
        <v>7</v>
      </c>
      <c r="AL149">
        <f>YEAR(Member_export_20241206_173759_f48b0b31c0417006138ce4576f294a066f7c[[#This Row],[Member since]])</f>
        <v>2023</v>
      </c>
    </row>
    <row r="150" spans="1:38" x14ac:dyDescent="0.55000000000000004">
      <c r="A150">
        <v>79788</v>
      </c>
      <c r="B150">
        <v>46970284</v>
      </c>
      <c r="C150" t="s">
        <v>3597</v>
      </c>
      <c r="D150" t="s">
        <v>9</v>
      </c>
      <c r="E150" t="s">
        <v>9</v>
      </c>
      <c r="F150" t="s">
        <v>563</v>
      </c>
      <c r="G150" t="s">
        <v>623</v>
      </c>
      <c r="H150" t="s">
        <v>4022</v>
      </c>
      <c r="I150" s="1">
        <v>30743</v>
      </c>
      <c r="J150" t="s">
        <v>4435</v>
      </c>
      <c r="K150" t="s">
        <v>4436</v>
      </c>
      <c r="L150">
        <v>28914</v>
      </c>
      <c r="M150" t="s">
        <v>4016</v>
      </c>
      <c r="N150" t="s">
        <v>9</v>
      </c>
      <c r="O150">
        <v>690149533</v>
      </c>
      <c r="P150" t="s">
        <v>1952</v>
      </c>
      <c r="Q150" t="s">
        <v>45</v>
      </c>
      <c r="R150" t="s">
        <v>1970</v>
      </c>
      <c r="S150" t="s">
        <v>4017</v>
      </c>
      <c r="T150" s="1">
        <v>45455</v>
      </c>
      <c r="U150" t="s">
        <v>9</v>
      </c>
      <c r="V150" t="s">
        <v>4068</v>
      </c>
      <c r="W150" t="s">
        <v>4437</v>
      </c>
      <c r="X150" t="s">
        <v>12</v>
      </c>
      <c r="Y150" s="1">
        <v>45474</v>
      </c>
      <c r="Z150" s="1">
        <v>45657</v>
      </c>
      <c r="AA150">
        <v>5200</v>
      </c>
      <c r="AB150" t="s">
        <v>4017</v>
      </c>
      <c r="AC150">
        <f>MIN(COUNTIF(B:B,Member_export_20241206_173759_f48b0b31c0417006138ce4576f294a066f7c[[#This Row],[Member ID]]),1)-1</f>
        <v>0</v>
      </c>
      <c r="AD150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150" t="str">
        <f>IF(Member_export_20241206_173759_f48b0b31c0417006138ce4576f294a066f7c[[#This Row],[Source]]="","DESCONOCIDA",Member_export_20241206_173759_f48b0b31c0417006138ce4576f294a066f7c[[#This Row],[Source]])</f>
        <v>REDES SOCIALES</v>
      </c>
      <c r="AF150" s="1">
        <v>45657</v>
      </c>
      <c r="AG150" s="1">
        <f>Member_export_20241206_173759_f48b0b31c0417006138ce4576f294a066f7c[[#This Row],[Price]]/100</f>
        <v>52</v>
      </c>
      <c r="AH150" s="6">
        <f ca="1">DATEDIF(Member_export_20241206_173759_f48b0b31c0417006138ce4576f294a066f7c[[#This Row],[Birthday]],TODAY(),"Y")</f>
        <v>40</v>
      </c>
      <c r="AI150" s="6">
        <f>DATEDIF(Member_export_20241206_173759_f48b0b31c0417006138ce4576f294a066f7c[[#This Row],[Member since]],Member_export_20241206_173759_f48b0b31c0417006138ce4576f294a066f7c[[#This Row],[Contrac end date C]],"M")</f>
        <v>6</v>
      </c>
      <c r="AJ150" t="str">
        <f>TEXT(Member_export_20241206_173759_f48b0b31c0417006138ce4576f294a066f7c[[#This Row],[Member since]],"DDDD")</f>
        <v>miércoles</v>
      </c>
      <c r="AK150">
        <f>MONTH(Member_export_20241206_173759_f48b0b31c0417006138ce4576f294a066f7c[[#This Row],[Member since]])</f>
        <v>6</v>
      </c>
      <c r="AL150">
        <f>YEAR(Member_export_20241206_173759_f48b0b31c0417006138ce4576f294a066f7c[[#This Row],[Member since]])</f>
        <v>2024</v>
      </c>
    </row>
    <row r="151" spans="1:38" x14ac:dyDescent="0.55000000000000004">
      <c r="A151">
        <v>79788</v>
      </c>
      <c r="B151">
        <v>45987202</v>
      </c>
      <c r="C151" t="s">
        <v>3848</v>
      </c>
      <c r="D151" t="s">
        <v>9</v>
      </c>
      <c r="E151" t="s">
        <v>9</v>
      </c>
      <c r="F151" t="s">
        <v>563</v>
      </c>
      <c r="G151" t="s">
        <v>2526</v>
      </c>
      <c r="H151" t="s">
        <v>4022</v>
      </c>
      <c r="I151" s="1">
        <v>34571</v>
      </c>
      <c r="J151" t="s">
        <v>4438</v>
      </c>
      <c r="K151" t="s">
        <v>4439</v>
      </c>
      <c r="L151">
        <v>28914</v>
      </c>
      <c r="M151" t="s">
        <v>4016</v>
      </c>
      <c r="N151" t="s">
        <v>9</v>
      </c>
      <c r="O151">
        <v>667364372</v>
      </c>
      <c r="P151" t="s">
        <v>2527</v>
      </c>
      <c r="Q151" t="s">
        <v>22</v>
      </c>
      <c r="R151" t="s">
        <v>4440</v>
      </c>
      <c r="S151" t="s">
        <v>4017</v>
      </c>
      <c r="T151" s="1">
        <v>44264</v>
      </c>
      <c r="U151" t="s">
        <v>9</v>
      </c>
      <c r="V151" t="s">
        <v>4023</v>
      </c>
      <c r="W151" t="s">
        <v>4029</v>
      </c>
      <c r="X151" t="s">
        <v>12</v>
      </c>
      <c r="Y151" s="1">
        <v>44287</v>
      </c>
      <c r="Z151" s="1">
        <v>45657</v>
      </c>
      <c r="AA151">
        <v>5200</v>
      </c>
      <c r="AB151" t="s">
        <v>4017</v>
      </c>
      <c r="AC151">
        <f>MIN(COUNTIF(B:B,Member_export_20241206_173759_f48b0b31c0417006138ce4576f294a066f7c[[#This Row],[Member ID]]),1)-1</f>
        <v>0</v>
      </c>
      <c r="AD15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5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51" s="1">
        <v>45657</v>
      </c>
      <c r="AG151" s="1">
        <f>Member_export_20241206_173759_f48b0b31c0417006138ce4576f294a066f7c[[#This Row],[Price]]/100</f>
        <v>52</v>
      </c>
      <c r="AH151" s="6">
        <f ca="1">DATEDIF(Member_export_20241206_173759_f48b0b31c0417006138ce4576f294a066f7c[[#This Row],[Birthday]],TODAY(),"Y")</f>
        <v>30</v>
      </c>
      <c r="AI151" s="6">
        <f>DATEDIF(Member_export_20241206_173759_f48b0b31c0417006138ce4576f294a066f7c[[#This Row],[Member since]],Member_export_20241206_173759_f48b0b31c0417006138ce4576f294a066f7c[[#This Row],[Contrac end date C]],"M")</f>
        <v>45</v>
      </c>
      <c r="AJ151" t="str">
        <f>TEXT(Member_export_20241206_173759_f48b0b31c0417006138ce4576f294a066f7c[[#This Row],[Member since]],"DDDD")</f>
        <v>martes</v>
      </c>
      <c r="AK151">
        <f>MONTH(Member_export_20241206_173759_f48b0b31c0417006138ce4576f294a066f7c[[#This Row],[Member since]])</f>
        <v>3</v>
      </c>
      <c r="AL151">
        <f>YEAR(Member_export_20241206_173759_f48b0b31c0417006138ce4576f294a066f7c[[#This Row],[Member since]])</f>
        <v>2021</v>
      </c>
    </row>
    <row r="152" spans="1:38" x14ac:dyDescent="0.55000000000000004">
      <c r="A152">
        <v>79788</v>
      </c>
      <c r="B152">
        <v>45987729</v>
      </c>
      <c r="C152" t="s">
        <v>3503</v>
      </c>
      <c r="D152" t="s">
        <v>9</v>
      </c>
      <c r="E152" t="s">
        <v>9</v>
      </c>
      <c r="F152" t="s">
        <v>563</v>
      </c>
      <c r="G152" t="s">
        <v>1770</v>
      </c>
      <c r="H152" t="s">
        <v>4022</v>
      </c>
      <c r="I152" s="1">
        <v>28978</v>
      </c>
      <c r="J152" t="s">
        <v>4441</v>
      </c>
      <c r="K152" t="s">
        <v>4442</v>
      </c>
      <c r="L152">
        <v>28914</v>
      </c>
      <c r="M152" t="s">
        <v>4016</v>
      </c>
      <c r="N152" t="s">
        <v>9</v>
      </c>
      <c r="O152">
        <v>677195859</v>
      </c>
      <c r="P152" t="s">
        <v>1772</v>
      </c>
      <c r="Q152" t="s">
        <v>11</v>
      </c>
      <c r="R152" t="s">
        <v>1771</v>
      </c>
      <c r="S152" t="s">
        <v>4017</v>
      </c>
      <c r="T152" s="1">
        <v>43740</v>
      </c>
      <c r="U152" t="s">
        <v>9</v>
      </c>
      <c r="V152" t="s">
        <v>4023</v>
      </c>
      <c r="W152" t="s">
        <v>4024</v>
      </c>
      <c r="X152" t="s">
        <v>12</v>
      </c>
      <c r="Y152" s="1">
        <v>43770</v>
      </c>
      <c r="Z152" s="1">
        <v>45657</v>
      </c>
      <c r="AA152">
        <v>5200</v>
      </c>
      <c r="AB152" t="s">
        <v>4017</v>
      </c>
      <c r="AC152">
        <f>MIN(COUNTIF(B:B,Member_export_20241206_173759_f48b0b31c0417006138ce4576f294a066f7c[[#This Row],[Member ID]]),1)-1</f>
        <v>0</v>
      </c>
      <c r="AD15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5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52" s="1">
        <v>45657</v>
      </c>
      <c r="AG152" s="1">
        <f>Member_export_20241206_173759_f48b0b31c0417006138ce4576f294a066f7c[[#This Row],[Price]]/100</f>
        <v>52</v>
      </c>
      <c r="AH152" s="6">
        <f ca="1">DATEDIF(Member_export_20241206_173759_f48b0b31c0417006138ce4576f294a066f7c[[#This Row],[Birthday]],TODAY(),"Y")</f>
        <v>45</v>
      </c>
      <c r="AI152" s="6">
        <f>DATEDIF(Member_export_20241206_173759_f48b0b31c0417006138ce4576f294a066f7c[[#This Row],[Member since]],Member_export_20241206_173759_f48b0b31c0417006138ce4576f294a066f7c[[#This Row],[Contrac end date C]],"M")</f>
        <v>62</v>
      </c>
      <c r="AJ152" t="str">
        <f>TEXT(Member_export_20241206_173759_f48b0b31c0417006138ce4576f294a066f7c[[#This Row],[Member since]],"DDDD")</f>
        <v>miércoles</v>
      </c>
      <c r="AK152">
        <f>MONTH(Member_export_20241206_173759_f48b0b31c0417006138ce4576f294a066f7c[[#This Row],[Member since]])</f>
        <v>10</v>
      </c>
      <c r="AL152">
        <f>YEAR(Member_export_20241206_173759_f48b0b31c0417006138ce4576f294a066f7c[[#This Row],[Member since]])</f>
        <v>2019</v>
      </c>
    </row>
    <row r="153" spans="1:38" x14ac:dyDescent="0.55000000000000004">
      <c r="A153">
        <v>79788</v>
      </c>
      <c r="B153">
        <v>45987422</v>
      </c>
      <c r="C153" t="s">
        <v>3245</v>
      </c>
      <c r="D153" t="s">
        <v>9</v>
      </c>
      <c r="E153" t="s">
        <v>9</v>
      </c>
      <c r="F153" t="s">
        <v>563</v>
      </c>
      <c r="G153" t="s">
        <v>1174</v>
      </c>
      <c r="H153" t="s">
        <v>4022</v>
      </c>
      <c r="I153" s="1">
        <v>26732</v>
      </c>
      <c r="J153" t="s">
        <v>4443</v>
      </c>
      <c r="K153" t="s">
        <v>4141</v>
      </c>
      <c r="L153">
        <v>28914</v>
      </c>
      <c r="M153" t="s">
        <v>4016</v>
      </c>
      <c r="N153" t="s">
        <v>9</v>
      </c>
      <c r="O153">
        <v>606178459</v>
      </c>
      <c r="P153" t="s">
        <v>1176</v>
      </c>
      <c r="Q153" t="s">
        <v>11</v>
      </c>
      <c r="R153" t="s">
        <v>1175</v>
      </c>
      <c r="S153" t="s">
        <v>4017</v>
      </c>
      <c r="T153" s="1">
        <v>43559</v>
      </c>
      <c r="U153" t="s">
        <v>9</v>
      </c>
      <c r="V153" t="s">
        <v>4068</v>
      </c>
      <c r="W153" t="s">
        <v>4029</v>
      </c>
      <c r="X153" t="s">
        <v>12</v>
      </c>
      <c r="Y153" s="1">
        <v>43586</v>
      </c>
      <c r="Z153" s="1">
        <v>45657</v>
      </c>
      <c r="AA153">
        <v>5200</v>
      </c>
      <c r="AB153" t="s">
        <v>4017</v>
      </c>
      <c r="AC153">
        <f>MIN(COUNTIF(B:B,Member_export_20241206_173759_f48b0b31c0417006138ce4576f294a066f7c[[#This Row],[Member ID]]),1)-1</f>
        <v>0</v>
      </c>
      <c r="AD153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15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53" s="1">
        <v>45657</v>
      </c>
      <c r="AG153" s="1">
        <f>Member_export_20241206_173759_f48b0b31c0417006138ce4576f294a066f7c[[#This Row],[Price]]/100</f>
        <v>52</v>
      </c>
      <c r="AH153" s="6">
        <f ca="1">DATEDIF(Member_export_20241206_173759_f48b0b31c0417006138ce4576f294a066f7c[[#This Row],[Birthday]],TODAY(),"Y")</f>
        <v>51</v>
      </c>
      <c r="AI153" s="6">
        <f>DATEDIF(Member_export_20241206_173759_f48b0b31c0417006138ce4576f294a066f7c[[#This Row],[Member since]],Member_export_20241206_173759_f48b0b31c0417006138ce4576f294a066f7c[[#This Row],[Contrac end date C]],"M")</f>
        <v>68</v>
      </c>
      <c r="AJ153" t="str">
        <f>TEXT(Member_export_20241206_173759_f48b0b31c0417006138ce4576f294a066f7c[[#This Row],[Member since]],"DDDD")</f>
        <v>jueves</v>
      </c>
      <c r="AK153">
        <f>MONTH(Member_export_20241206_173759_f48b0b31c0417006138ce4576f294a066f7c[[#This Row],[Member since]])</f>
        <v>4</v>
      </c>
      <c r="AL153">
        <f>YEAR(Member_export_20241206_173759_f48b0b31c0417006138ce4576f294a066f7c[[#This Row],[Member since]])</f>
        <v>2019</v>
      </c>
    </row>
    <row r="154" spans="1:38" x14ac:dyDescent="0.55000000000000004">
      <c r="A154">
        <v>79788</v>
      </c>
      <c r="B154">
        <v>47993263</v>
      </c>
      <c r="C154" t="s">
        <v>3482</v>
      </c>
      <c r="D154" t="s">
        <v>9</v>
      </c>
      <c r="E154" t="s">
        <v>9</v>
      </c>
      <c r="F154" t="s">
        <v>1723</v>
      </c>
      <c r="G154" t="s">
        <v>1724</v>
      </c>
      <c r="H154" t="s">
        <v>4022</v>
      </c>
      <c r="I154" s="1">
        <v>37510</v>
      </c>
      <c r="J154" t="s">
        <v>4444</v>
      </c>
      <c r="K154" t="s">
        <v>4445</v>
      </c>
      <c r="L154">
        <v>28914</v>
      </c>
      <c r="M154" t="s">
        <v>4016</v>
      </c>
      <c r="N154" t="s">
        <v>9</v>
      </c>
      <c r="O154">
        <v>615185663</v>
      </c>
      <c r="P154" t="s">
        <v>1726</v>
      </c>
      <c r="Q154" t="s">
        <v>22</v>
      </c>
      <c r="R154" t="s">
        <v>1725</v>
      </c>
      <c r="S154" t="s">
        <v>4017</v>
      </c>
      <c r="T154" s="1">
        <v>45537</v>
      </c>
      <c r="U154" t="s">
        <v>9</v>
      </c>
      <c r="V154" t="s">
        <v>4023</v>
      </c>
      <c r="W154" t="s">
        <v>4024</v>
      </c>
      <c r="X154" t="s">
        <v>12</v>
      </c>
      <c r="Y154" s="1">
        <v>45566</v>
      </c>
      <c r="Z154" s="1">
        <v>45657</v>
      </c>
      <c r="AA154">
        <v>5200</v>
      </c>
      <c r="AB154" t="s">
        <v>4017</v>
      </c>
      <c r="AC154">
        <f>MIN(COUNTIF(B:B,Member_export_20241206_173759_f48b0b31c0417006138ce4576f294a066f7c[[#This Row],[Member ID]]),1)-1</f>
        <v>0</v>
      </c>
      <c r="AD15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5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54" s="1">
        <v>45657</v>
      </c>
      <c r="AG154" s="1">
        <f>Member_export_20241206_173759_f48b0b31c0417006138ce4576f294a066f7c[[#This Row],[Price]]/100</f>
        <v>52</v>
      </c>
      <c r="AH154" s="6">
        <f ca="1">DATEDIF(Member_export_20241206_173759_f48b0b31c0417006138ce4576f294a066f7c[[#This Row],[Birthday]],TODAY(),"Y")</f>
        <v>22</v>
      </c>
      <c r="AI154" s="6">
        <f>DATEDIF(Member_export_20241206_173759_f48b0b31c0417006138ce4576f294a066f7c[[#This Row],[Member since]],Member_export_20241206_173759_f48b0b31c0417006138ce4576f294a066f7c[[#This Row],[Contrac end date C]],"M")</f>
        <v>3</v>
      </c>
      <c r="AJ154" t="str">
        <f>TEXT(Member_export_20241206_173759_f48b0b31c0417006138ce4576f294a066f7c[[#This Row],[Member since]],"DDDD")</f>
        <v>lunes</v>
      </c>
      <c r="AK154">
        <f>MONTH(Member_export_20241206_173759_f48b0b31c0417006138ce4576f294a066f7c[[#This Row],[Member since]])</f>
        <v>9</v>
      </c>
      <c r="AL154">
        <f>YEAR(Member_export_20241206_173759_f48b0b31c0417006138ce4576f294a066f7c[[#This Row],[Member since]])</f>
        <v>2024</v>
      </c>
    </row>
    <row r="155" spans="1:38" x14ac:dyDescent="0.55000000000000004">
      <c r="A155">
        <v>79788</v>
      </c>
      <c r="B155">
        <v>45989255</v>
      </c>
      <c r="C155" t="s">
        <v>3120</v>
      </c>
      <c r="D155" t="s">
        <v>9</v>
      </c>
      <c r="E155" t="s">
        <v>9</v>
      </c>
      <c r="F155" t="s">
        <v>95</v>
      </c>
      <c r="G155" t="s">
        <v>857</v>
      </c>
      <c r="H155" t="s">
        <v>4022</v>
      </c>
      <c r="I155" s="1">
        <v>38017</v>
      </c>
      <c r="J155" t="s">
        <v>4446</v>
      </c>
      <c r="K155" t="s">
        <v>4447</v>
      </c>
      <c r="L155">
        <v>28914</v>
      </c>
      <c r="M155" t="s">
        <v>4016</v>
      </c>
      <c r="N155" t="s">
        <v>9</v>
      </c>
      <c r="O155">
        <v>601330879</v>
      </c>
      <c r="P155" t="s">
        <v>859</v>
      </c>
      <c r="Q155" t="s">
        <v>18</v>
      </c>
      <c r="R155" t="s">
        <v>858</v>
      </c>
      <c r="S155" t="s">
        <v>4017</v>
      </c>
      <c r="T155" s="1">
        <v>45307</v>
      </c>
      <c r="U155" t="s">
        <v>9</v>
      </c>
      <c r="V155" t="s">
        <v>4023</v>
      </c>
      <c r="W155" t="s">
        <v>4024</v>
      </c>
      <c r="X155" t="s">
        <v>12</v>
      </c>
      <c r="Y155" s="1">
        <v>45323</v>
      </c>
      <c r="Z155" s="1">
        <v>45657</v>
      </c>
      <c r="AA155">
        <v>5200</v>
      </c>
      <c r="AB155" t="s">
        <v>4017</v>
      </c>
      <c r="AC155">
        <f>MIN(COUNTIF(B:B,Member_export_20241206_173759_f48b0b31c0417006138ce4576f294a066f7c[[#This Row],[Member ID]]),1)-1</f>
        <v>0</v>
      </c>
      <c r="AD15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5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55" s="1">
        <v>45657</v>
      </c>
      <c r="AG155" s="1">
        <f>Member_export_20241206_173759_f48b0b31c0417006138ce4576f294a066f7c[[#This Row],[Price]]/100</f>
        <v>52</v>
      </c>
      <c r="AH155" s="6">
        <f ca="1">DATEDIF(Member_export_20241206_173759_f48b0b31c0417006138ce4576f294a066f7c[[#This Row],[Birthday]],TODAY(),"Y")</f>
        <v>20</v>
      </c>
      <c r="AI155" s="6">
        <f>DATEDIF(Member_export_20241206_173759_f48b0b31c0417006138ce4576f294a066f7c[[#This Row],[Member since]],Member_export_20241206_173759_f48b0b31c0417006138ce4576f294a066f7c[[#This Row],[Contrac end date C]],"M")</f>
        <v>11</v>
      </c>
      <c r="AJ155" t="str">
        <f>TEXT(Member_export_20241206_173759_f48b0b31c0417006138ce4576f294a066f7c[[#This Row],[Member since]],"DDDD")</f>
        <v>martes</v>
      </c>
      <c r="AK155">
        <f>MONTH(Member_export_20241206_173759_f48b0b31c0417006138ce4576f294a066f7c[[#This Row],[Member since]])</f>
        <v>1</v>
      </c>
      <c r="AL155">
        <f>YEAR(Member_export_20241206_173759_f48b0b31c0417006138ce4576f294a066f7c[[#This Row],[Member since]])</f>
        <v>2024</v>
      </c>
    </row>
    <row r="156" spans="1:38" x14ac:dyDescent="0.55000000000000004">
      <c r="A156">
        <v>79788</v>
      </c>
      <c r="B156">
        <v>45988651</v>
      </c>
      <c r="C156" t="s">
        <v>3833</v>
      </c>
      <c r="D156" t="s">
        <v>9</v>
      </c>
      <c r="E156" t="s">
        <v>9</v>
      </c>
      <c r="F156" t="s">
        <v>95</v>
      </c>
      <c r="G156" t="s">
        <v>2489</v>
      </c>
      <c r="H156" t="s">
        <v>4022</v>
      </c>
      <c r="I156" s="1">
        <v>29465</v>
      </c>
      <c r="J156" t="s">
        <v>4448</v>
      </c>
      <c r="K156" t="s">
        <v>4162</v>
      </c>
      <c r="L156">
        <v>28914</v>
      </c>
      <c r="M156" t="s">
        <v>4016</v>
      </c>
      <c r="N156" t="s">
        <v>9</v>
      </c>
      <c r="O156">
        <v>610515286</v>
      </c>
      <c r="P156" t="s">
        <v>2490</v>
      </c>
      <c r="Q156" t="s">
        <v>11</v>
      </c>
      <c r="R156" t="s">
        <v>4449</v>
      </c>
      <c r="S156" t="s">
        <v>4017</v>
      </c>
      <c r="T156" s="1">
        <v>45331</v>
      </c>
      <c r="U156" t="s">
        <v>9</v>
      </c>
      <c r="V156" t="s">
        <v>4023</v>
      </c>
      <c r="W156" t="s">
        <v>4029</v>
      </c>
      <c r="X156" t="s">
        <v>12</v>
      </c>
      <c r="Y156" s="1">
        <v>45352</v>
      </c>
      <c r="Z156" s="1">
        <v>45657</v>
      </c>
      <c r="AA156">
        <v>5200</v>
      </c>
      <c r="AB156" t="s">
        <v>4017</v>
      </c>
      <c r="AC156">
        <f>MIN(COUNTIF(B:B,Member_export_20241206_173759_f48b0b31c0417006138ce4576f294a066f7c[[#This Row],[Member ID]]),1)-1</f>
        <v>0</v>
      </c>
      <c r="AD15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5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56" s="1">
        <v>45657</v>
      </c>
      <c r="AG156" s="1">
        <f>Member_export_20241206_173759_f48b0b31c0417006138ce4576f294a066f7c[[#This Row],[Price]]/100</f>
        <v>52</v>
      </c>
      <c r="AH156" s="6">
        <f ca="1">DATEDIF(Member_export_20241206_173759_f48b0b31c0417006138ce4576f294a066f7c[[#This Row],[Birthday]],TODAY(),"Y")</f>
        <v>44</v>
      </c>
      <c r="AI156" s="6">
        <f>DATEDIF(Member_export_20241206_173759_f48b0b31c0417006138ce4576f294a066f7c[[#This Row],[Member since]],Member_export_20241206_173759_f48b0b31c0417006138ce4576f294a066f7c[[#This Row],[Contrac end date C]],"M")</f>
        <v>10</v>
      </c>
      <c r="AJ156" t="str">
        <f>TEXT(Member_export_20241206_173759_f48b0b31c0417006138ce4576f294a066f7c[[#This Row],[Member since]],"DDDD")</f>
        <v>viernes</v>
      </c>
      <c r="AK156">
        <f>MONTH(Member_export_20241206_173759_f48b0b31c0417006138ce4576f294a066f7c[[#This Row],[Member since]])</f>
        <v>2</v>
      </c>
      <c r="AL156">
        <f>YEAR(Member_export_20241206_173759_f48b0b31c0417006138ce4576f294a066f7c[[#This Row],[Member since]])</f>
        <v>2024</v>
      </c>
    </row>
    <row r="157" spans="1:38" x14ac:dyDescent="0.55000000000000004">
      <c r="A157">
        <v>79788</v>
      </c>
      <c r="B157">
        <v>47495741</v>
      </c>
      <c r="C157" t="s">
        <v>2856</v>
      </c>
      <c r="D157" t="s">
        <v>9</v>
      </c>
      <c r="E157" t="s">
        <v>9</v>
      </c>
      <c r="F157" t="s">
        <v>95</v>
      </c>
      <c r="G157" t="s">
        <v>96</v>
      </c>
      <c r="H157" t="s">
        <v>4022</v>
      </c>
      <c r="I157" s="1">
        <v>32770</v>
      </c>
      <c r="J157" t="s">
        <v>4451</v>
      </c>
      <c r="K157" t="s">
        <v>4452</v>
      </c>
      <c r="L157">
        <v>28913</v>
      </c>
      <c r="M157" t="s">
        <v>4016</v>
      </c>
      <c r="N157" t="s">
        <v>9</v>
      </c>
      <c r="O157">
        <v>666146234</v>
      </c>
      <c r="P157" t="s">
        <v>97</v>
      </c>
      <c r="Q157" t="s">
        <v>22</v>
      </c>
      <c r="R157" t="s">
        <v>9</v>
      </c>
      <c r="S157" t="s">
        <v>4017</v>
      </c>
      <c r="T157" s="1">
        <v>45502</v>
      </c>
      <c r="U157" t="s">
        <v>9</v>
      </c>
      <c r="V157" t="s">
        <v>4023</v>
      </c>
      <c r="W157" t="s">
        <v>4024</v>
      </c>
      <c r="X157" t="s">
        <v>12</v>
      </c>
      <c r="Y157" s="1">
        <v>45505</v>
      </c>
      <c r="Z157" s="1">
        <v>45657</v>
      </c>
      <c r="AA157">
        <v>5200</v>
      </c>
      <c r="AB157" t="s">
        <v>4017</v>
      </c>
      <c r="AC157">
        <f>MIN(COUNTIF(B:B,Member_export_20241206_173759_f48b0b31c0417006138ce4576f294a066f7c[[#This Row],[Member ID]]),1)-1</f>
        <v>0</v>
      </c>
      <c r="AD15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5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57" s="1">
        <v>45657</v>
      </c>
      <c r="AG157" s="1">
        <f>Member_export_20241206_173759_f48b0b31c0417006138ce4576f294a066f7c[[#This Row],[Price]]/100</f>
        <v>52</v>
      </c>
      <c r="AH157" s="6">
        <f ca="1">DATEDIF(Member_export_20241206_173759_f48b0b31c0417006138ce4576f294a066f7c[[#This Row],[Birthday]],TODAY(),"Y")</f>
        <v>35</v>
      </c>
      <c r="AI157" s="6">
        <f>DATEDIF(Member_export_20241206_173759_f48b0b31c0417006138ce4576f294a066f7c[[#This Row],[Member since]],Member_export_20241206_173759_f48b0b31c0417006138ce4576f294a066f7c[[#This Row],[Contrac end date C]],"M")</f>
        <v>5</v>
      </c>
      <c r="AJ157" t="str">
        <f>TEXT(Member_export_20241206_173759_f48b0b31c0417006138ce4576f294a066f7c[[#This Row],[Member since]],"DDDD")</f>
        <v>lunes</v>
      </c>
      <c r="AK157">
        <f>MONTH(Member_export_20241206_173759_f48b0b31c0417006138ce4576f294a066f7c[[#This Row],[Member since]])</f>
        <v>7</v>
      </c>
      <c r="AL157">
        <f>YEAR(Member_export_20241206_173759_f48b0b31c0417006138ce4576f294a066f7c[[#This Row],[Member since]])</f>
        <v>2024</v>
      </c>
    </row>
    <row r="158" spans="1:38" x14ac:dyDescent="0.55000000000000004">
      <c r="A158">
        <v>79788</v>
      </c>
      <c r="B158">
        <v>45987518</v>
      </c>
      <c r="C158" t="s">
        <v>2959</v>
      </c>
      <c r="D158" t="s">
        <v>9</v>
      </c>
      <c r="E158" t="s">
        <v>9</v>
      </c>
      <c r="F158" t="s">
        <v>95</v>
      </c>
      <c r="G158" t="s">
        <v>406</v>
      </c>
      <c r="H158" t="s">
        <v>4022</v>
      </c>
      <c r="I158" s="1">
        <v>27901</v>
      </c>
      <c r="J158" t="s">
        <v>4453</v>
      </c>
      <c r="K158" t="s">
        <v>4124</v>
      </c>
      <c r="L158">
        <v>28914</v>
      </c>
      <c r="M158" t="s">
        <v>4016</v>
      </c>
      <c r="N158" t="s">
        <v>9</v>
      </c>
      <c r="O158">
        <v>655611203</v>
      </c>
      <c r="P158" t="s">
        <v>408</v>
      </c>
      <c r="Q158" t="s">
        <v>113</v>
      </c>
      <c r="R158" t="s">
        <v>407</v>
      </c>
      <c r="S158" t="s">
        <v>4017</v>
      </c>
      <c r="T158" s="1">
        <v>43822</v>
      </c>
      <c r="U158" t="s">
        <v>9</v>
      </c>
      <c r="V158" t="s">
        <v>4023</v>
      </c>
      <c r="W158" t="s">
        <v>4029</v>
      </c>
      <c r="X158" t="s">
        <v>12</v>
      </c>
      <c r="Y158" s="1">
        <v>43831</v>
      </c>
      <c r="Z158" s="1">
        <v>45657</v>
      </c>
      <c r="AA158">
        <v>5200</v>
      </c>
      <c r="AB158" t="s">
        <v>4017</v>
      </c>
      <c r="AC158">
        <f>MIN(COUNTIF(B:B,Member_export_20241206_173759_f48b0b31c0417006138ce4576f294a066f7c[[#This Row],[Member ID]]),1)-1</f>
        <v>0</v>
      </c>
      <c r="AD15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5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58" s="1">
        <v>45657</v>
      </c>
      <c r="AG158" s="1">
        <f>Member_export_20241206_173759_f48b0b31c0417006138ce4576f294a066f7c[[#This Row],[Price]]/100</f>
        <v>52</v>
      </c>
      <c r="AH158" s="6">
        <f ca="1">DATEDIF(Member_export_20241206_173759_f48b0b31c0417006138ce4576f294a066f7c[[#This Row],[Birthday]],TODAY(),"Y")</f>
        <v>48</v>
      </c>
      <c r="AI158" s="6">
        <f>DATEDIF(Member_export_20241206_173759_f48b0b31c0417006138ce4576f294a066f7c[[#This Row],[Member since]],Member_export_20241206_173759_f48b0b31c0417006138ce4576f294a066f7c[[#This Row],[Contrac end date C]],"M")</f>
        <v>60</v>
      </c>
      <c r="AJ158" t="str">
        <f>TEXT(Member_export_20241206_173759_f48b0b31c0417006138ce4576f294a066f7c[[#This Row],[Member since]],"DDDD")</f>
        <v>lunes</v>
      </c>
      <c r="AK158">
        <f>MONTH(Member_export_20241206_173759_f48b0b31c0417006138ce4576f294a066f7c[[#This Row],[Member since]])</f>
        <v>12</v>
      </c>
      <c r="AL158">
        <f>YEAR(Member_export_20241206_173759_f48b0b31c0417006138ce4576f294a066f7c[[#This Row],[Member since]])</f>
        <v>2019</v>
      </c>
    </row>
    <row r="159" spans="1:38" x14ac:dyDescent="0.55000000000000004">
      <c r="A159">
        <v>79788</v>
      </c>
      <c r="B159">
        <v>45988936</v>
      </c>
      <c r="C159" t="s">
        <v>3203</v>
      </c>
      <c r="D159" t="s">
        <v>9</v>
      </c>
      <c r="E159" t="s">
        <v>9</v>
      </c>
      <c r="F159" t="s">
        <v>1071</v>
      </c>
      <c r="G159" t="s">
        <v>1072</v>
      </c>
      <c r="H159" t="s">
        <v>4025</v>
      </c>
      <c r="I159" s="1">
        <v>27844</v>
      </c>
      <c r="J159" t="s">
        <v>4454</v>
      </c>
      <c r="K159" t="s">
        <v>4455</v>
      </c>
      <c r="L159">
        <v>28914</v>
      </c>
      <c r="M159" t="s">
        <v>4016</v>
      </c>
      <c r="N159" t="s">
        <v>9</v>
      </c>
      <c r="O159">
        <v>615620470</v>
      </c>
      <c r="P159" t="s">
        <v>385</v>
      </c>
      <c r="Q159" t="s">
        <v>386</v>
      </c>
      <c r="R159" t="s">
        <v>1073</v>
      </c>
      <c r="S159" t="s">
        <v>4017</v>
      </c>
      <c r="T159" s="1">
        <v>45205</v>
      </c>
      <c r="U159" t="s">
        <v>9</v>
      </c>
      <c r="V159" t="s">
        <v>4068</v>
      </c>
      <c r="W159" t="s">
        <v>4029</v>
      </c>
      <c r="X159" t="s">
        <v>30</v>
      </c>
      <c r="Y159" s="1">
        <v>45231</v>
      </c>
      <c r="Z159" s="1">
        <v>45657</v>
      </c>
      <c r="AA159">
        <v>4900</v>
      </c>
      <c r="AB159" t="s">
        <v>4017</v>
      </c>
      <c r="AC159">
        <f>MIN(COUNTIF(B:B,Member_export_20241206_173759_f48b0b31c0417006138ce4576f294a066f7c[[#This Row],[Member ID]]),1)-1</f>
        <v>0</v>
      </c>
      <c r="AD159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15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59" s="1">
        <v>45657</v>
      </c>
      <c r="AG159" s="1">
        <f>Member_export_20241206_173759_f48b0b31c0417006138ce4576f294a066f7c[[#This Row],[Price]]/100</f>
        <v>49</v>
      </c>
      <c r="AH159" s="6">
        <f ca="1">DATEDIF(Member_export_20241206_173759_f48b0b31c0417006138ce4576f294a066f7c[[#This Row],[Birthday]],TODAY(),"Y")</f>
        <v>48</v>
      </c>
      <c r="AI159" s="6">
        <f>DATEDIF(Member_export_20241206_173759_f48b0b31c0417006138ce4576f294a066f7c[[#This Row],[Member since]],Member_export_20241206_173759_f48b0b31c0417006138ce4576f294a066f7c[[#This Row],[Contrac end date C]],"M")</f>
        <v>14</v>
      </c>
      <c r="AJ159" t="str">
        <f>TEXT(Member_export_20241206_173759_f48b0b31c0417006138ce4576f294a066f7c[[#This Row],[Member since]],"DDDD")</f>
        <v>viernes</v>
      </c>
      <c r="AK159">
        <f>MONTH(Member_export_20241206_173759_f48b0b31c0417006138ce4576f294a066f7c[[#This Row],[Member since]])</f>
        <v>10</v>
      </c>
      <c r="AL159">
        <f>YEAR(Member_export_20241206_173759_f48b0b31c0417006138ce4576f294a066f7c[[#This Row],[Member since]])</f>
        <v>2023</v>
      </c>
    </row>
    <row r="160" spans="1:38" x14ac:dyDescent="0.55000000000000004">
      <c r="A160">
        <v>79788</v>
      </c>
      <c r="B160">
        <v>45987792</v>
      </c>
      <c r="C160" t="s">
        <v>3413</v>
      </c>
      <c r="D160" t="s">
        <v>9</v>
      </c>
      <c r="E160" t="s">
        <v>9</v>
      </c>
      <c r="F160" t="s">
        <v>202</v>
      </c>
      <c r="G160" t="s">
        <v>1566</v>
      </c>
      <c r="H160" t="s">
        <v>4022</v>
      </c>
      <c r="I160" s="1">
        <v>38854</v>
      </c>
      <c r="J160" t="s">
        <v>4456</v>
      </c>
      <c r="K160" t="s">
        <v>4457</v>
      </c>
      <c r="L160">
        <v>28914</v>
      </c>
      <c r="M160" t="s">
        <v>4016</v>
      </c>
      <c r="N160" t="s">
        <v>9</v>
      </c>
      <c r="O160">
        <v>683588303</v>
      </c>
      <c r="P160" t="s">
        <v>1567</v>
      </c>
      <c r="Q160" t="s">
        <v>458</v>
      </c>
      <c r="R160" t="s">
        <v>4458</v>
      </c>
      <c r="S160" t="s">
        <v>4017</v>
      </c>
      <c r="T160" s="1">
        <v>45069</v>
      </c>
      <c r="U160" t="s">
        <v>9</v>
      </c>
      <c r="V160" t="s">
        <v>4023</v>
      </c>
      <c r="W160" t="s">
        <v>4024</v>
      </c>
      <c r="X160" t="s">
        <v>30</v>
      </c>
      <c r="Y160" s="1">
        <v>45078</v>
      </c>
      <c r="Z160" s="1">
        <v>45657</v>
      </c>
      <c r="AA160">
        <v>4900</v>
      </c>
      <c r="AB160" t="s">
        <v>4017</v>
      </c>
      <c r="AC160">
        <f>MIN(COUNTIF(B:B,Member_export_20241206_173759_f48b0b31c0417006138ce4576f294a066f7c[[#This Row],[Member ID]]),1)-1</f>
        <v>0</v>
      </c>
      <c r="AD16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6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60" s="1">
        <v>45657</v>
      </c>
      <c r="AG160" s="1">
        <f>Member_export_20241206_173759_f48b0b31c0417006138ce4576f294a066f7c[[#This Row],[Price]]/100</f>
        <v>49</v>
      </c>
      <c r="AH160" s="6">
        <f ca="1">DATEDIF(Member_export_20241206_173759_f48b0b31c0417006138ce4576f294a066f7c[[#This Row],[Birthday]],TODAY(),"Y")</f>
        <v>18</v>
      </c>
      <c r="AI160" s="6">
        <f>DATEDIF(Member_export_20241206_173759_f48b0b31c0417006138ce4576f294a066f7c[[#This Row],[Member since]],Member_export_20241206_173759_f48b0b31c0417006138ce4576f294a066f7c[[#This Row],[Contrac end date C]],"M")</f>
        <v>19</v>
      </c>
      <c r="AJ160" t="str">
        <f>TEXT(Member_export_20241206_173759_f48b0b31c0417006138ce4576f294a066f7c[[#This Row],[Member since]],"DDDD")</f>
        <v>martes</v>
      </c>
      <c r="AK160">
        <f>MONTH(Member_export_20241206_173759_f48b0b31c0417006138ce4576f294a066f7c[[#This Row],[Member since]])</f>
        <v>5</v>
      </c>
      <c r="AL160">
        <f>YEAR(Member_export_20241206_173759_f48b0b31c0417006138ce4576f294a066f7c[[#This Row],[Member since]])</f>
        <v>2023</v>
      </c>
    </row>
    <row r="161" spans="1:38" x14ac:dyDescent="0.55000000000000004">
      <c r="A161">
        <v>79788</v>
      </c>
      <c r="B161">
        <v>45988297</v>
      </c>
      <c r="C161" t="s">
        <v>3580</v>
      </c>
      <c r="D161" t="s">
        <v>9</v>
      </c>
      <c r="E161" t="s">
        <v>9</v>
      </c>
      <c r="F161" t="s">
        <v>202</v>
      </c>
      <c r="G161" t="s">
        <v>1933</v>
      </c>
      <c r="H161" t="s">
        <v>4022</v>
      </c>
      <c r="I161" s="1">
        <v>32275</v>
      </c>
      <c r="J161" t="s">
        <v>4460</v>
      </c>
      <c r="K161" t="s">
        <v>4461</v>
      </c>
      <c r="L161">
        <v>28914</v>
      </c>
      <c r="M161" t="s">
        <v>4016</v>
      </c>
      <c r="N161" t="s">
        <v>9</v>
      </c>
      <c r="O161">
        <v>660963159</v>
      </c>
      <c r="P161" t="s">
        <v>1934</v>
      </c>
      <c r="Q161" t="s">
        <v>113</v>
      </c>
      <c r="R161" t="s">
        <v>4462</v>
      </c>
      <c r="S161" t="s">
        <v>4017</v>
      </c>
      <c r="T161" s="1">
        <v>44229</v>
      </c>
      <c r="U161" t="s">
        <v>9</v>
      </c>
      <c r="V161" t="s">
        <v>4023</v>
      </c>
      <c r="W161" t="s">
        <v>4029</v>
      </c>
      <c r="X161" t="s">
        <v>12</v>
      </c>
      <c r="Y161" s="1">
        <v>44256</v>
      </c>
      <c r="Z161" s="1">
        <v>45657</v>
      </c>
      <c r="AA161">
        <v>5200</v>
      </c>
      <c r="AB161" t="s">
        <v>4017</v>
      </c>
      <c r="AC161">
        <f>MIN(COUNTIF(B:B,Member_export_20241206_173759_f48b0b31c0417006138ce4576f294a066f7c[[#This Row],[Member ID]]),1)-1</f>
        <v>0</v>
      </c>
      <c r="AD16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6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61" s="1">
        <v>45657</v>
      </c>
      <c r="AG161" s="1">
        <f>Member_export_20241206_173759_f48b0b31c0417006138ce4576f294a066f7c[[#This Row],[Price]]/100</f>
        <v>52</v>
      </c>
      <c r="AH161" s="6">
        <f ca="1">DATEDIF(Member_export_20241206_173759_f48b0b31c0417006138ce4576f294a066f7c[[#This Row],[Birthday]],TODAY(),"Y")</f>
        <v>36</v>
      </c>
      <c r="AI161" s="6">
        <f>DATEDIF(Member_export_20241206_173759_f48b0b31c0417006138ce4576f294a066f7c[[#This Row],[Member since]],Member_export_20241206_173759_f48b0b31c0417006138ce4576f294a066f7c[[#This Row],[Contrac end date C]],"M")</f>
        <v>46</v>
      </c>
      <c r="AJ161" t="str">
        <f>TEXT(Member_export_20241206_173759_f48b0b31c0417006138ce4576f294a066f7c[[#This Row],[Member since]],"DDDD")</f>
        <v>martes</v>
      </c>
      <c r="AK161">
        <f>MONTH(Member_export_20241206_173759_f48b0b31c0417006138ce4576f294a066f7c[[#This Row],[Member since]])</f>
        <v>2</v>
      </c>
      <c r="AL161">
        <f>YEAR(Member_export_20241206_173759_f48b0b31c0417006138ce4576f294a066f7c[[#This Row],[Member since]])</f>
        <v>2021</v>
      </c>
    </row>
    <row r="162" spans="1:38" x14ac:dyDescent="0.55000000000000004">
      <c r="A162">
        <v>79788</v>
      </c>
      <c r="B162">
        <v>45988041</v>
      </c>
      <c r="C162" t="s">
        <v>3167</v>
      </c>
      <c r="D162" t="s">
        <v>9</v>
      </c>
      <c r="E162" t="s">
        <v>9</v>
      </c>
      <c r="F162" t="s">
        <v>202</v>
      </c>
      <c r="G162" t="s">
        <v>972</v>
      </c>
      <c r="H162" t="s">
        <v>4022</v>
      </c>
      <c r="I162" s="1">
        <v>30172</v>
      </c>
      <c r="J162" t="s">
        <v>4463</v>
      </c>
      <c r="K162" t="s">
        <v>4464</v>
      </c>
      <c r="L162">
        <v>28914</v>
      </c>
      <c r="M162" t="s">
        <v>4016</v>
      </c>
      <c r="N162" t="s">
        <v>9</v>
      </c>
      <c r="O162">
        <v>669938239</v>
      </c>
      <c r="P162" t="s">
        <v>973</v>
      </c>
      <c r="Q162" t="s">
        <v>11</v>
      </c>
      <c r="R162" t="s">
        <v>4465</v>
      </c>
      <c r="S162" t="s">
        <v>4017</v>
      </c>
      <c r="T162" s="1">
        <v>44455</v>
      </c>
      <c r="U162" t="s">
        <v>9</v>
      </c>
      <c r="V162" t="s">
        <v>4023</v>
      </c>
      <c r="W162" t="s">
        <v>4029</v>
      </c>
      <c r="X162" t="s">
        <v>30</v>
      </c>
      <c r="Y162" s="1">
        <v>44470</v>
      </c>
      <c r="Z162" s="1">
        <v>45657</v>
      </c>
      <c r="AA162">
        <v>4900</v>
      </c>
      <c r="AB162" t="s">
        <v>4017</v>
      </c>
      <c r="AC162">
        <f>MIN(COUNTIF(B:B,Member_export_20241206_173759_f48b0b31c0417006138ce4576f294a066f7c[[#This Row],[Member ID]]),1)-1</f>
        <v>0</v>
      </c>
      <c r="AD16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6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62" s="1">
        <v>45657</v>
      </c>
      <c r="AG162" s="1">
        <f>Member_export_20241206_173759_f48b0b31c0417006138ce4576f294a066f7c[[#This Row],[Price]]/100</f>
        <v>49</v>
      </c>
      <c r="AH162" s="6">
        <f ca="1">DATEDIF(Member_export_20241206_173759_f48b0b31c0417006138ce4576f294a066f7c[[#This Row],[Birthday]],TODAY(),"Y")</f>
        <v>42</v>
      </c>
      <c r="AI162" s="6">
        <f>DATEDIF(Member_export_20241206_173759_f48b0b31c0417006138ce4576f294a066f7c[[#This Row],[Member since]],Member_export_20241206_173759_f48b0b31c0417006138ce4576f294a066f7c[[#This Row],[Contrac end date C]],"M")</f>
        <v>39</v>
      </c>
      <c r="AJ162" t="str">
        <f>TEXT(Member_export_20241206_173759_f48b0b31c0417006138ce4576f294a066f7c[[#This Row],[Member since]],"DDDD")</f>
        <v>jueves</v>
      </c>
      <c r="AK162">
        <f>MONTH(Member_export_20241206_173759_f48b0b31c0417006138ce4576f294a066f7c[[#This Row],[Member since]])</f>
        <v>9</v>
      </c>
      <c r="AL162">
        <f>YEAR(Member_export_20241206_173759_f48b0b31c0417006138ce4576f294a066f7c[[#This Row],[Member since]])</f>
        <v>2021</v>
      </c>
    </row>
    <row r="163" spans="1:38" x14ac:dyDescent="0.55000000000000004">
      <c r="A163">
        <v>79788</v>
      </c>
      <c r="B163">
        <v>45987758</v>
      </c>
      <c r="C163" t="s">
        <v>3804</v>
      </c>
      <c r="D163" t="s">
        <v>9</v>
      </c>
      <c r="E163" t="s">
        <v>9</v>
      </c>
      <c r="F163" t="s">
        <v>202</v>
      </c>
      <c r="G163" t="s">
        <v>838</v>
      </c>
      <c r="H163" t="s">
        <v>4022</v>
      </c>
      <c r="I163" s="1">
        <v>37328</v>
      </c>
      <c r="J163" t="s">
        <v>4466</v>
      </c>
      <c r="K163" t="s">
        <v>4467</v>
      </c>
      <c r="L163">
        <v>28914</v>
      </c>
      <c r="M163" t="s">
        <v>4016</v>
      </c>
      <c r="N163" t="s">
        <v>9</v>
      </c>
      <c r="O163">
        <v>607634003</v>
      </c>
      <c r="P163" t="s">
        <v>2145</v>
      </c>
      <c r="Q163" t="s">
        <v>22</v>
      </c>
      <c r="R163" t="s">
        <v>4468</v>
      </c>
      <c r="S163" t="s">
        <v>4017</v>
      </c>
      <c r="T163" s="1">
        <v>44957</v>
      </c>
      <c r="U163" t="s">
        <v>9</v>
      </c>
      <c r="V163" t="s">
        <v>4040</v>
      </c>
      <c r="W163" t="s">
        <v>4029</v>
      </c>
      <c r="X163" t="s">
        <v>30</v>
      </c>
      <c r="Y163" s="1">
        <v>44958</v>
      </c>
      <c r="Z163" s="1">
        <v>45657</v>
      </c>
      <c r="AA163">
        <v>4900</v>
      </c>
      <c r="AB163" t="s">
        <v>4017</v>
      </c>
      <c r="AC163">
        <f>MIN(COUNTIF(B:B,Member_export_20241206_173759_f48b0b31c0417006138ce4576f294a066f7c[[#This Row],[Member ID]]),1)-1</f>
        <v>0</v>
      </c>
      <c r="AD163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16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63" s="1">
        <v>45657</v>
      </c>
      <c r="AG163" s="1">
        <f>Member_export_20241206_173759_f48b0b31c0417006138ce4576f294a066f7c[[#This Row],[Price]]/100</f>
        <v>49</v>
      </c>
      <c r="AH163" s="6">
        <f ca="1">DATEDIF(Member_export_20241206_173759_f48b0b31c0417006138ce4576f294a066f7c[[#This Row],[Birthday]],TODAY(),"Y")</f>
        <v>22</v>
      </c>
      <c r="AI163" s="6">
        <f>DATEDIF(Member_export_20241206_173759_f48b0b31c0417006138ce4576f294a066f7c[[#This Row],[Member since]],Member_export_20241206_173759_f48b0b31c0417006138ce4576f294a066f7c[[#This Row],[Contrac end date C]],"M")</f>
        <v>23</v>
      </c>
      <c r="AJ163" t="str">
        <f>TEXT(Member_export_20241206_173759_f48b0b31c0417006138ce4576f294a066f7c[[#This Row],[Member since]],"DDDD")</f>
        <v>martes</v>
      </c>
      <c r="AK163">
        <f>MONTH(Member_export_20241206_173759_f48b0b31c0417006138ce4576f294a066f7c[[#This Row],[Member since]])</f>
        <v>1</v>
      </c>
      <c r="AL163">
        <f>YEAR(Member_export_20241206_173759_f48b0b31c0417006138ce4576f294a066f7c[[#This Row],[Member since]])</f>
        <v>2023</v>
      </c>
    </row>
    <row r="164" spans="1:38" x14ac:dyDescent="0.55000000000000004">
      <c r="A164">
        <v>79788</v>
      </c>
      <c r="B164">
        <v>45987403</v>
      </c>
      <c r="C164" t="s">
        <v>3487</v>
      </c>
      <c r="D164" t="s">
        <v>9</v>
      </c>
      <c r="E164" t="s">
        <v>9</v>
      </c>
      <c r="F164" t="s">
        <v>202</v>
      </c>
      <c r="G164" t="s">
        <v>1737</v>
      </c>
      <c r="H164" t="s">
        <v>4022</v>
      </c>
      <c r="I164" s="1">
        <v>29038</v>
      </c>
      <c r="J164" t="s">
        <v>4469</v>
      </c>
      <c r="K164" t="s">
        <v>4470</v>
      </c>
      <c r="L164">
        <v>28918</v>
      </c>
      <c r="M164" t="s">
        <v>4016</v>
      </c>
      <c r="N164" t="s">
        <v>9</v>
      </c>
      <c r="O164">
        <v>622565428</v>
      </c>
      <c r="P164" t="s">
        <v>1738</v>
      </c>
      <c r="Q164" t="s">
        <v>22</v>
      </c>
      <c r="R164" t="s">
        <v>4471</v>
      </c>
      <c r="S164" t="s">
        <v>4017</v>
      </c>
      <c r="T164" s="1">
        <v>44963</v>
      </c>
      <c r="U164" t="s">
        <v>9</v>
      </c>
      <c r="V164" t="s">
        <v>4023</v>
      </c>
      <c r="W164" t="s">
        <v>4472</v>
      </c>
      <c r="X164" t="s">
        <v>12</v>
      </c>
      <c r="Y164" s="1">
        <v>44986</v>
      </c>
      <c r="Z164" s="1">
        <v>45657</v>
      </c>
      <c r="AA164">
        <v>5200</v>
      </c>
      <c r="AB164" t="s">
        <v>4017</v>
      </c>
      <c r="AC164">
        <f>MIN(COUNTIF(B:B,Member_export_20241206_173759_f48b0b31c0417006138ce4576f294a066f7c[[#This Row],[Member ID]]),1)-1</f>
        <v>0</v>
      </c>
      <c r="AD16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64" t="str">
        <f>IF(Member_export_20241206_173759_f48b0b31c0417006138ce4576f294a066f7c[[#This Row],[Source]]="","DESCONOCIDA",Member_export_20241206_173759_f48b0b31c0417006138ce4576f294a066f7c[[#This Row],[Source]])</f>
        <v>PUBLICIDAD O BUZONEO</v>
      </c>
      <c r="AF164" s="1">
        <v>45657</v>
      </c>
      <c r="AG164" s="1">
        <f>Member_export_20241206_173759_f48b0b31c0417006138ce4576f294a066f7c[[#This Row],[Price]]/100</f>
        <v>52</v>
      </c>
      <c r="AH164" s="6">
        <f ca="1">DATEDIF(Member_export_20241206_173759_f48b0b31c0417006138ce4576f294a066f7c[[#This Row],[Birthday]],TODAY(),"Y")</f>
        <v>45</v>
      </c>
      <c r="AI164" s="6">
        <f>DATEDIF(Member_export_20241206_173759_f48b0b31c0417006138ce4576f294a066f7c[[#This Row],[Member since]],Member_export_20241206_173759_f48b0b31c0417006138ce4576f294a066f7c[[#This Row],[Contrac end date C]],"M")</f>
        <v>22</v>
      </c>
      <c r="AJ164" t="str">
        <f>TEXT(Member_export_20241206_173759_f48b0b31c0417006138ce4576f294a066f7c[[#This Row],[Member since]],"DDDD")</f>
        <v>lunes</v>
      </c>
      <c r="AK164">
        <f>MONTH(Member_export_20241206_173759_f48b0b31c0417006138ce4576f294a066f7c[[#This Row],[Member since]])</f>
        <v>2</v>
      </c>
      <c r="AL164">
        <f>YEAR(Member_export_20241206_173759_f48b0b31c0417006138ce4576f294a066f7c[[#This Row],[Member since]])</f>
        <v>2023</v>
      </c>
    </row>
    <row r="165" spans="1:38" x14ac:dyDescent="0.55000000000000004">
      <c r="A165">
        <v>79788</v>
      </c>
      <c r="B165">
        <v>45989573</v>
      </c>
      <c r="C165" t="s">
        <v>3557</v>
      </c>
      <c r="D165" t="s">
        <v>9</v>
      </c>
      <c r="E165" t="s">
        <v>9</v>
      </c>
      <c r="F165" t="s">
        <v>202</v>
      </c>
      <c r="G165" t="s">
        <v>1881</v>
      </c>
      <c r="H165" t="s">
        <v>4022</v>
      </c>
      <c r="I165" s="1">
        <v>26981</v>
      </c>
      <c r="J165" t="s">
        <v>4473</v>
      </c>
      <c r="K165" t="s">
        <v>4474</v>
      </c>
      <c r="L165">
        <v>28914</v>
      </c>
      <c r="M165" t="s">
        <v>4021</v>
      </c>
      <c r="N165" t="s">
        <v>9</v>
      </c>
      <c r="O165">
        <v>606939839</v>
      </c>
      <c r="P165" t="s">
        <v>1883</v>
      </c>
      <c r="Q165" t="s">
        <v>45</v>
      </c>
      <c r="R165" t="s">
        <v>1882</v>
      </c>
      <c r="S165" t="s">
        <v>4017</v>
      </c>
      <c r="T165" s="1">
        <v>43259</v>
      </c>
      <c r="U165" t="s">
        <v>9</v>
      </c>
      <c r="V165" t="s">
        <v>4023</v>
      </c>
      <c r="W165" t="s">
        <v>4029</v>
      </c>
      <c r="X165" t="s">
        <v>86</v>
      </c>
      <c r="Y165" s="1">
        <v>43282</v>
      </c>
      <c r="Z165" s="1">
        <v>45657</v>
      </c>
      <c r="AA165">
        <v>4300</v>
      </c>
      <c r="AB165" t="s">
        <v>4017</v>
      </c>
      <c r="AC165">
        <f>MIN(COUNTIF(B:B,Member_export_20241206_173759_f48b0b31c0417006138ce4576f294a066f7c[[#This Row],[Member ID]]),1)-1</f>
        <v>0</v>
      </c>
      <c r="AD16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6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65" s="1">
        <v>45657</v>
      </c>
      <c r="AG165" s="1">
        <f>Member_export_20241206_173759_f48b0b31c0417006138ce4576f294a066f7c[[#This Row],[Price]]/100</f>
        <v>43</v>
      </c>
      <c r="AH165" s="6">
        <f ca="1">DATEDIF(Member_export_20241206_173759_f48b0b31c0417006138ce4576f294a066f7c[[#This Row],[Birthday]],TODAY(),"Y")</f>
        <v>51</v>
      </c>
      <c r="AI165" s="6">
        <f>DATEDIF(Member_export_20241206_173759_f48b0b31c0417006138ce4576f294a066f7c[[#This Row],[Member since]],Member_export_20241206_173759_f48b0b31c0417006138ce4576f294a066f7c[[#This Row],[Contrac end date C]],"M")</f>
        <v>78</v>
      </c>
      <c r="AJ165" t="str">
        <f>TEXT(Member_export_20241206_173759_f48b0b31c0417006138ce4576f294a066f7c[[#This Row],[Member since]],"DDDD")</f>
        <v>viernes</v>
      </c>
      <c r="AK165">
        <f>MONTH(Member_export_20241206_173759_f48b0b31c0417006138ce4576f294a066f7c[[#This Row],[Member since]])</f>
        <v>6</v>
      </c>
      <c r="AL165">
        <f>YEAR(Member_export_20241206_173759_f48b0b31c0417006138ce4576f294a066f7c[[#This Row],[Member since]])</f>
        <v>2018</v>
      </c>
    </row>
    <row r="166" spans="1:38" x14ac:dyDescent="0.55000000000000004">
      <c r="A166">
        <v>79788</v>
      </c>
      <c r="B166">
        <v>45987053</v>
      </c>
      <c r="C166" t="s">
        <v>3081</v>
      </c>
      <c r="D166" t="s">
        <v>9</v>
      </c>
      <c r="E166" t="s">
        <v>9</v>
      </c>
      <c r="F166" t="s">
        <v>202</v>
      </c>
      <c r="G166" t="s">
        <v>753</v>
      </c>
      <c r="H166" t="s">
        <v>4015</v>
      </c>
      <c r="I166" s="1">
        <v>25859</v>
      </c>
      <c r="J166" t="s">
        <v>4475</v>
      </c>
      <c r="K166" t="s">
        <v>4301</v>
      </c>
      <c r="L166">
        <v>28914</v>
      </c>
      <c r="M166" t="s">
        <v>4016</v>
      </c>
      <c r="N166" t="s">
        <v>9</v>
      </c>
      <c r="O166">
        <v>645255169</v>
      </c>
      <c r="P166" t="s">
        <v>754</v>
      </c>
      <c r="Q166" t="s">
        <v>22</v>
      </c>
      <c r="R166" t="s">
        <v>4098</v>
      </c>
      <c r="S166" t="s">
        <v>4017</v>
      </c>
      <c r="T166" s="1">
        <v>43340</v>
      </c>
      <c r="U166" t="s">
        <v>9</v>
      </c>
      <c r="V166" t="s">
        <v>4023</v>
      </c>
      <c r="W166" t="s">
        <v>4029</v>
      </c>
      <c r="X166" t="s">
        <v>30</v>
      </c>
      <c r="Y166" s="1">
        <v>43344</v>
      </c>
      <c r="Z166" s="1">
        <v>45657</v>
      </c>
      <c r="AA166">
        <v>4900</v>
      </c>
      <c r="AB166" t="s">
        <v>4017</v>
      </c>
      <c r="AC166">
        <f>MIN(COUNTIF(B:B,Member_export_20241206_173759_f48b0b31c0417006138ce4576f294a066f7c[[#This Row],[Member ID]]),1)-1</f>
        <v>0</v>
      </c>
      <c r="AD16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6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66" s="1">
        <v>45657</v>
      </c>
      <c r="AG166" s="1">
        <f>Member_export_20241206_173759_f48b0b31c0417006138ce4576f294a066f7c[[#This Row],[Price]]/100</f>
        <v>49</v>
      </c>
      <c r="AH166" s="6">
        <f ca="1">DATEDIF(Member_export_20241206_173759_f48b0b31c0417006138ce4576f294a066f7c[[#This Row],[Birthday]],TODAY(),"Y")</f>
        <v>54</v>
      </c>
      <c r="AI166" s="6">
        <f>DATEDIF(Member_export_20241206_173759_f48b0b31c0417006138ce4576f294a066f7c[[#This Row],[Member since]],Member_export_20241206_173759_f48b0b31c0417006138ce4576f294a066f7c[[#This Row],[Contrac end date C]],"M")</f>
        <v>76</v>
      </c>
      <c r="AJ166" t="str">
        <f>TEXT(Member_export_20241206_173759_f48b0b31c0417006138ce4576f294a066f7c[[#This Row],[Member since]],"DDDD")</f>
        <v>martes</v>
      </c>
      <c r="AK166">
        <f>MONTH(Member_export_20241206_173759_f48b0b31c0417006138ce4576f294a066f7c[[#This Row],[Member since]])</f>
        <v>8</v>
      </c>
      <c r="AL166">
        <f>YEAR(Member_export_20241206_173759_f48b0b31c0417006138ce4576f294a066f7c[[#This Row],[Member since]])</f>
        <v>2018</v>
      </c>
    </row>
    <row r="167" spans="1:38" x14ac:dyDescent="0.55000000000000004">
      <c r="A167">
        <v>79788</v>
      </c>
      <c r="B167">
        <v>45986997</v>
      </c>
      <c r="C167" t="s">
        <v>2889</v>
      </c>
      <c r="D167" t="s">
        <v>9</v>
      </c>
      <c r="E167" t="s">
        <v>9</v>
      </c>
      <c r="F167" t="s">
        <v>202</v>
      </c>
      <c r="G167" t="s">
        <v>203</v>
      </c>
      <c r="H167" t="s">
        <v>4022</v>
      </c>
      <c r="I167" s="1">
        <v>38838</v>
      </c>
      <c r="J167" t="s">
        <v>4476</v>
      </c>
      <c r="K167" t="s">
        <v>4477</v>
      </c>
      <c r="L167">
        <v>28914</v>
      </c>
      <c r="M167" t="s">
        <v>4016</v>
      </c>
      <c r="N167" t="s">
        <v>9</v>
      </c>
      <c r="O167">
        <v>682036841</v>
      </c>
      <c r="P167" t="s">
        <v>204</v>
      </c>
      <c r="Q167" t="s">
        <v>113</v>
      </c>
      <c r="R167" t="s">
        <v>4478</v>
      </c>
      <c r="S167" t="s">
        <v>4017</v>
      </c>
      <c r="T167" s="1">
        <v>44957</v>
      </c>
      <c r="U167" t="s">
        <v>9</v>
      </c>
      <c r="V167" t="s">
        <v>4023</v>
      </c>
      <c r="W167" t="s">
        <v>4024</v>
      </c>
      <c r="X167" t="s">
        <v>12</v>
      </c>
      <c r="Y167" s="1">
        <v>44958</v>
      </c>
      <c r="Z167" s="1">
        <v>45657</v>
      </c>
      <c r="AA167">
        <v>5200</v>
      </c>
      <c r="AB167" t="s">
        <v>4017</v>
      </c>
      <c r="AC167">
        <f>MIN(COUNTIF(B:B,Member_export_20241206_173759_f48b0b31c0417006138ce4576f294a066f7c[[#This Row],[Member ID]]),1)-1</f>
        <v>0</v>
      </c>
      <c r="AD16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6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67" s="1">
        <v>45657</v>
      </c>
      <c r="AG167" s="1">
        <f>Member_export_20241206_173759_f48b0b31c0417006138ce4576f294a066f7c[[#This Row],[Price]]/100</f>
        <v>52</v>
      </c>
      <c r="AH167" s="6">
        <f ca="1">DATEDIF(Member_export_20241206_173759_f48b0b31c0417006138ce4576f294a066f7c[[#This Row],[Birthday]],TODAY(),"Y")</f>
        <v>18</v>
      </c>
      <c r="AI167" s="6">
        <f>DATEDIF(Member_export_20241206_173759_f48b0b31c0417006138ce4576f294a066f7c[[#This Row],[Member since]],Member_export_20241206_173759_f48b0b31c0417006138ce4576f294a066f7c[[#This Row],[Contrac end date C]],"M")</f>
        <v>23</v>
      </c>
      <c r="AJ167" t="str">
        <f>TEXT(Member_export_20241206_173759_f48b0b31c0417006138ce4576f294a066f7c[[#This Row],[Member since]],"DDDD")</f>
        <v>martes</v>
      </c>
      <c r="AK167">
        <f>MONTH(Member_export_20241206_173759_f48b0b31c0417006138ce4576f294a066f7c[[#This Row],[Member since]])</f>
        <v>1</v>
      </c>
      <c r="AL167">
        <f>YEAR(Member_export_20241206_173759_f48b0b31c0417006138ce4576f294a066f7c[[#This Row],[Member since]])</f>
        <v>2023</v>
      </c>
    </row>
    <row r="168" spans="1:38" x14ac:dyDescent="0.55000000000000004">
      <c r="A168">
        <v>79788</v>
      </c>
      <c r="B168">
        <v>45987749</v>
      </c>
      <c r="C168" t="s">
        <v>2935</v>
      </c>
      <c r="D168" t="s">
        <v>9</v>
      </c>
      <c r="E168" t="s">
        <v>9</v>
      </c>
      <c r="F168" t="s">
        <v>202</v>
      </c>
      <c r="G168" t="s">
        <v>336</v>
      </c>
      <c r="H168" t="s">
        <v>4022</v>
      </c>
      <c r="I168" s="1">
        <v>26872</v>
      </c>
      <c r="J168" t="s">
        <v>4479</v>
      </c>
      <c r="K168" t="s">
        <v>4480</v>
      </c>
      <c r="L168">
        <v>28914</v>
      </c>
      <c r="M168" t="s">
        <v>4016</v>
      </c>
      <c r="N168" t="s">
        <v>9</v>
      </c>
      <c r="O168">
        <v>646739952</v>
      </c>
      <c r="P168" t="s">
        <v>337</v>
      </c>
      <c r="Q168" t="s">
        <v>22</v>
      </c>
      <c r="R168" t="s">
        <v>4481</v>
      </c>
      <c r="S168" t="s">
        <v>4017</v>
      </c>
      <c r="T168" s="1">
        <v>45203</v>
      </c>
      <c r="U168" t="s">
        <v>9</v>
      </c>
      <c r="V168" t="s">
        <v>4023</v>
      </c>
      <c r="W168" t="s">
        <v>4029</v>
      </c>
      <c r="X168" t="s">
        <v>48</v>
      </c>
      <c r="Y168" s="1">
        <v>45231</v>
      </c>
      <c r="Z168" s="1">
        <v>45657</v>
      </c>
      <c r="AA168">
        <v>3900</v>
      </c>
      <c r="AB168" t="s">
        <v>4017</v>
      </c>
      <c r="AC168">
        <f>MIN(COUNTIF(B:B,Member_export_20241206_173759_f48b0b31c0417006138ce4576f294a066f7c[[#This Row],[Member ID]]),1)-1</f>
        <v>0</v>
      </c>
      <c r="AD16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6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68" s="1">
        <v>45657</v>
      </c>
      <c r="AG168" s="1">
        <f>Member_export_20241206_173759_f48b0b31c0417006138ce4576f294a066f7c[[#This Row],[Price]]/100</f>
        <v>39</v>
      </c>
      <c r="AH168" s="6">
        <f ca="1">DATEDIF(Member_export_20241206_173759_f48b0b31c0417006138ce4576f294a066f7c[[#This Row],[Birthday]],TODAY(),"Y")</f>
        <v>51</v>
      </c>
      <c r="AI168" s="6">
        <f>DATEDIF(Member_export_20241206_173759_f48b0b31c0417006138ce4576f294a066f7c[[#This Row],[Member since]],Member_export_20241206_173759_f48b0b31c0417006138ce4576f294a066f7c[[#This Row],[Contrac end date C]],"M")</f>
        <v>14</v>
      </c>
      <c r="AJ168" t="str">
        <f>TEXT(Member_export_20241206_173759_f48b0b31c0417006138ce4576f294a066f7c[[#This Row],[Member since]],"DDDD")</f>
        <v>miércoles</v>
      </c>
      <c r="AK168">
        <f>MONTH(Member_export_20241206_173759_f48b0b31c0417006138ce4576f294a066f7c[[#This Row],[Member since]])</f>
        <v>10</v>
      </c>
      <c r="AL168">
        <f>YEAR(Member_export_20241206_173759_f48b0b31c0417006138ce4576f294a066f7c[[#This Row],[Member since]])</f>
        <v>2023</v>
      </c>
    </row>
    <row r="169" spans="1:38" x14ac:dyDescent="0.55000000000000004">
      <c r="A169">
        <v>79788</v>
      </c>
      <c r="B169">
        <v>45989520</v>
      </c>
      <c r="C169" t="s">
        <v>2893</v>
      </c>
      <c r="D169" t="s">
        <v>9</v>
      </c>
      <c r="E169" t="s">
        <v>9</v>
      </c>
      <c r="F169" t="s">
        <v>202</v>
      </c>
      <c r="G169" t="s">
        <v>215</v>
      </c>
      <c r="H169" t="s">
        <v>4022</v>
      </c>
      <c r="I169" s="1">
        <v>34041</v>
      </c>
      <c r="J169" t="s">
        <v>4482</v>
      </c>
      <c r="K169" t="s">
        <v>4483</v>
      </c>
      <c r="L169">
        <v>28914</v>
      </c>
      <c r="M169" t="s">
        <v>4016</v>
      </c>
      <c r="N169" t="s">
        <v>9</v>
      </c>
      <c r="O169">
        <v>638264724</v>
      </c>
      <c r="P169" t="s">
        <v>216</v>
      </c>
      <c r="Q169" t="s">
        <v>113</v>
      </c>
      <c r="R169" t="s">
        <v>4484</v>
      </c>
      <c r="S169" t="s">
        <v>4017</v>
      </c>
      <c r="T169" s="1">
        <v>43871</v>
      </c>
      <c r="U169" t="s">
        <v>9</v>
      </c>
      <c r="V169" t="s">
        <v>4023</v>
      </c>
      <c r="W169" t="s">
        <v>4029</v>
      </c>
      <c r="X169" t="s">
        <v>30</v>
      </c>
      <c r="Y169" s="1">
        <v>43891</v>
      </c>
      <c r="Z169" s="1">
        <v>45657</v>
      </c>
      <c r="AA169">
        <v>4900</v>
      </c>
      <c r="AB169" t="s">
        <v>4017</v>
      </c>
      <c r="AC169">
        <f>MIN(COUNTIF(B:B,Member_export_20241206_173759_f48b0b31c0417006138ce4576f294a066f7c[[#This Row],[Member ID]]),1)-1</f>
        <v>0</v>
      </c>
      <c r="AD16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6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69" s="1">
        <v>45657</v>
      </c>
      <c r="AG169" s="1">
        <f>Member_export_20241206_173759_f48b0b31c0417006138ce4576f294a066f7c[[#This Row],[Price]]/100</f>
        <v>49</v>
      </c>
      <c r="AH169" s="6">
        <f ca="1">DATEDIF(Member_export_20241206_173759_f48b0b31c0417006138ce4576f294a066f7c[[#This Row],[Birthday]],TODAY(),"Y")</f>
        <v>31</v>
      </c>
      <c r="AI169" s="6">
        <f>DATEDIF(Member_export_20241206_173759_f48b0b31c0417006138ce4576f294a066f7c[[#This Row],[Member since]],Member_export_20241206_173759_f48b0b31c0417006138ce4576f294a066f7c[[#This Row],[Contrac end date C]],"M")</f>
        <v>58</v>
      </c>
      <c r="AJ169" t="str">
        <f>TEXT(Member_export_20241206_173759_f48b0b31c0417006138ce4576f294a066f7c[[#This Row],[Member since]],"DDDD")</f>
        <v>lunes</v>
      </c>
      <c r="AK169">
        <f>MONTH(Member_export_20241206_173759_f48b0b31c0417006138ce4576f294a066f7c[[#This Row],[Member since]])</f>
        <v>2</v>
      </c>
      <c r="AL169">
        <f>YEAR(Member_export_20241206_173759_f48b0b31c0417006138ce4576f294a066f7c[[#This Row],[Member since]])</f>
        <v>2020</v>
      </c>
    </row>
    <row r="170" spans="1:38" x14ac:dyDescent="0.55000000000000004">
      <c r="A170">
        <v>79788</v>
      </c>
      <c r="B170">
        <v>45987598</v>
      </c>
      <c r="C170" t="s">
        <v>3883</v>
      </c>
      <c r="D170" t="s">
        <v>9</v>
      </c>
      <c r="E170" t="s">
        <v>9</v>
      </c>
      <c r="F170" t="s">
        <v>873</v>
      </c>
      <c r="G170" t="s">
        <v>2590</v>
      </c>
      <c r="H170" t="s">
        <v>4025</v>
      </c>
      <c r="I170" s="1">
        <v>26107</v>
      </c>
      <c r="J170" t="s">
        <v>4486</v>
      </c>
      <c r="K170" t="s">
        <v>4487</v>
      </c>
      <c r="L170">
        <v>28914</v>
      </c>
      <c r="M170" t="s">
        <v>4016</v>
      </c>
      <c r="N170" t="s">
        <v>9</v>
      </c>
      <c r="O170">
        <v>639719110</v>
      </c>
      <c r="P170" t="s">
        <v>2591</v>
      </c>
      <c r="Q170" t="s">
        <v>134</v>
      </c>
      <c r="R170" t="s">
        <v>4488</v>
      </c>
      <c r="S170" t="s">
        <v>4017</v>
      </c>
      <c r="T170" s="1">
        <v>44474</v>
      </c>
      <c r="U170" t="s">
        <v>9</v>
      </c>
      <c r="V170" t="s">
        <v>4040</v>
      </c>
      <c r="W170" t="s">
        <v>4024</v>
      </c>
      <c r="X170" t="s">
        <v>30</v>
      </c>
      <c r="Y170" s="1">
        <v>44501</v>
      </c>
      <c r="Z170" s="1">
        <v>45657</v>
      </c>
      <c r="AA170">
        <v>4900</v>
      </c>
      <c r="AB170" t="s">
        <v>4017</v>
      </c>
      <c r="AC170">
        <f>MIN(COUNTIF(B:B,Member_export_20241206_173759_f48b0b31c0417006138ce4576f294a066f7c[[#This Row],[Member ID]]),1)-1</f>
        <v>0</v>
      </c>
      <c r="AD170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17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70" s="1">
        <v>45657</v>
      </c>
      <c r="AG170" s="1">
        <f>Member_export_20241206_173759_f48b0b31c0417006138ce4576f294a066f7c[[#This Row],[Price]]/100</f>
        <v>49</v>
      </c>
      <c r="AH170" s="6">
        <f ca="1">DATEDIF(Member_export_20241206_173759_f48b0b31c0417006138ce4576f294a066f7c[[#This Row],[Birthday]],TODAY(),"Y")</f>
        <v>53</v>
      </c>
      <c r="AI170" s="6">
        <f>DATEDIF(Member_export_20241206_173759_f48b0b31c0417006138ce4576f294a066f7c[[#This Row],[Member since]],Member_export_20241206_173759_f48b0b31c0417006138ce4576f294a066f7c[[#This Row],[Contrac end date C]],"M")</f>
        <v>38</v>
      </c>
      <c r="AJ170" t="str">
        <f>TEXT(Member_export_20241206_173759_f48b0b31c0417006138ce4576f294a066f7c[[#This Row],[Member since]],"DDDD")</f>
        <v>martes</v>
      </c>
      <c r="AK170">
        <f>MONTH(Member_export_20241206_173759_f48b0b31c0417006138ce4576f294a066f7c[[#This Row],[Member since]])</f>
        <v>10</v>
      </c>
      <c r="AL170">
        <f>YEAR(Member_export_20241206_173759_f48b0b31c0417006138ce4576f294a066f7c[[#This Row],[Member since]])</f>
        <v>2021</v>
      </c>
    </row>
    <row r="171" spans="1:38" x14ac:dyDescent="0.55000000000000004">
      <c r="A171">
        <v>79788</v>
      </c>
      <c r="B171">
        <v>46781644</v>
      </c>
      <c r="C171" t="s">
        <v>3874</v>
      </c>
      <c r="D171" t="s">
        <v>9</v>
      </c>
      <c r="E171" t="s">
        <v>9</v>
      </c>
      <c r="F171" t="s">
        <v>873</v>
      </c>
      <c r="G171" t="s">
        <v>2574</v>
      </c>
      <c r="H171" t="s">
        <v>4025</v>
      </c>
      <c r="I171" s="1">
        <v>35275</v>
      </c>
      <c r="J171" t="s">
        <v>4489</v>
      </c>
      <c r="K171" t="s">
        <v>4490</v>
      </c>
      <c r="L171">
        <v>28914</v>
      </c>
      <c r="M171" t="s">
        <v>4016</v>
      </c>
      <c r="N171" t="s">
        <v>9</v>
      </c>
      <c r="O171">
        <v>650769952</v>
      </c>
      <c r="P171" t="s">
        <v>2576</v>
      </c>
      <c r="Q171" t="s">
        <v>45</v>
      </c>
      <c r="R171" t="s">
        <v>2575</v>
      </c>
      <c r="S171" t="s">
        <v>4017</v>
      </c>
      <c r="T171" s="1">
        <v>45383</v>
      </c>
      <c r="U171" t="s">
        <v>9</v>
      </c>
      <c r="V171" t="s">
        <v>4023</v>
      </c>
      <c r="W171" t="s">
        <v>4024</v>
      </c>
      <c r="X171" t="s">
        <v>12</v>
      </c>
      <c r="Y171" s="1">
        <v>45444</v>
      </c>
      <c r="Z171" s="1">
        <v>45657</v>
      </c>
      <c r="AA171">
        <v>5200</v>
      </c>
      <c r="AB171" t="s">
        <v>4017</v>
      </c>
      <c r="AC171">
        <f>MIN(COUNTIF(B:B,Member_export_20241206_173759_f48b0b31c0417006138ce4576f294a066f7c[[#This Row],[Member ID]]),1)-1</f>
        <v>0</v>
      </c>
      <c r="AD17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7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71" s="1">
        <v>45657</v>
      </c>
      <c r="AG171" s="1">
        <f>Member_export_20241206_173759_f48b0b31c0417006138ce4576f294a066f7c[[#This Row],[Price]]/100</f>
        <v>52</v>
      </c>
      <c r="AH171" s="6">
        <f ca="1">DATEDIF(Member_export_20241206_173759_f48b0b31c0417006138ce4576f294a066f7c[[#This Row],[Birthday]],TODAY(),"Y")</f>
        <v>28</v>
      </c>
      <c r="AI171" s="6">
        <f>DATEDIF(Member_export_20241206_173759_f48b0b31c0417006138ce4576f294a066f7c[[#This Row],[Member since]],Member_export_20241206_173759_f48b0b31c0417006138ce4576f294a066f7c[[#This Row],[Contrac end date C]],"M")</f>
        <v>8</v>
      </c>
      <c r="AJ171" t="str">
        <f>TEXT(Member_export_20241206_173759_f48b0b31c0417006138ce4576f294a066f7c[[#This Row],[Member since]],"DDDD")</f>
        <v>lunes</v>
      </c>
      <c r="AK171">
        <f>MONTH(Member_export_20241206_173759_f48b0b31c0417006138ce4576f294a066f7c[[#This Row],[Member since]])</f>
        <v>4</v>
      </c>
      <c r="AL171">
        <f>YEAR(Member_export_20241206_173759_f48b0b31c0417006138ce4576f294a066f7c[[#This Row],[Member since]])</f>
        <v>2024</v>
      </c>
    </row>
    <row r="172" spans="1:38" x14ac:dyDescent="0.55000000000000004">
      <c r="A172">
        <v>79788</v>
      </c>
      <c r="B172">
        <v>45988141</v>
      </c>
      <c r="C172" t="s">
        <v>3126</v>
      </c>
      <c r="D172" t="s">
        <v>9</v>
      </c>
      <c r="E172" t="s">
        <v>9</v>
      </c>
      <c r="F172" t="s">
        <v>873</v>
      </c>
      <c r="G172" t="s">
        <v>874</v>
      </c>
      <c r="H172" t="s">
        <v>4025</v>
      </c>
      <c r="I172" s="1">
        <v>26354</v>
      </c>
      <c r="J172" t="s">
        <v>4491</v>
      </c>
      <c r="K172" t="s">
        <v>4307</v>
      </c>
      <c r="L172">
        <v>28914</v>
      </c>
      <c r="M172" t="s">
        <v>4016</v>
      </c>
      <c r="N172" t="s">
        <v>9</v>
      </c>
      <c r="O172">
        <v>690382690</v>
      </c>
      <c r="P172" t="s">
        <v>469</v>
      </c>
      <c r="Q172" t="s">
        <v>396</v>
      </c>
      <c r="R172" t="s">
        <v>4492</v>
      </c>
      <c r="S172" t="s">
        <v>4017</v>
      </c>
      <c r="T172" s="1">
        <v>44235</v>
      </c>
      <c r="U172" t="s">
        <v>9</v>
      </c>
      <c r="V172" t="s">
        <v>4040</v>
      </c>
      <c r="W172" t="s">
        <v>4029</v>
      </c>
      <c r="X172" t="s">
        <v>30</v>
      </c>
      <c r="Y172" s="1">
        <v>44256</v>
      </c>
      <c r="Z172" s="1">
        <v>45657</v>
      </c>
      <c r="AA172">
        <v>4900</v>
      </c>
      <c r="AB172" t="s">
        <v>4017</v>
      </c>
      <c r="AC172">
        <f>MIN(COUNTIF(B:B,Member_export_20241206_173759_f48b0b31c0417006138ce4576f294a066f7c[[#This Row],[Member ID]]),1)-1</f>
        <v>0</v>
      </c>
      <c r="AD172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17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72" s="1">
        <v>45657</v>
      </c>
      <c r="AG172" s="1">
        <f>Member_export_20241206_173759_f48b0b31c0417006138ce4576f294a066f7c[[#This Row],[Price]]/100</f>
        <v>49</v>
      </c>
      <c r="AH172" s="6">
        <f ca="1">DATEDIF(Member_export_20241206_173759_f48b0b31c0417006138ce4576f294a066f7c[[#This Row],[Birthday]],TODAY(),"Y")</f>
        <v>52</v>
      </c>
      <c r="AI172" s="6">
        <f>DATEDIF(Member_export_20241206_173759_f48b0b31c0417006138ce4576f294a066f7c[[#This Row],[Member since]],Member_export_20241206_173759_f48b0b31c0417006138ce4576f294a066f7c[[#This Row],[Contrac end date C]],"M")</f>
        <v>46</v>
      </c>
      <c r="AJ172" t="str">
        <f>TEXT(Member_export_20241206_173759_f48b0b31c0417006138ce4576f294a066f7c[[#This Row],[Member since]],"DDDD")</f>
        <v>lunes</v>
      </c>
      <c r="AK172">
        <f>MONTH(Member_export_20241206_173759_f48b0b31c0417006138ce4576f294a066f7c[[#This Row],[Member since]])</f>
        <v>2</v>
      </c>
      <c r="AL172">
        <f>YEAR(Member_export_20241206_173759_f48b0b31c0417006138ce4576f294a066f7c[[#This Row],[Member since]])</f>
        <v>2021</v>
      </c>
    </row>
    <row r="173" spans="1:38" x14ac:dyDescent="0.55000000000000004">
      <c r="A173">
        <v>79788</v>
      </c>
      <c r="B173">
        <v>45987913</v>
      </c>
      <c r="C173" t="s">
        <v>3641</v>
      </c>
      <c r="D173" t="s">
        <v>9</v>
      </c>
      <c r="E173" t="s">
        <v>9</v>
      </c>
      <c r="F173" t="s">
        <v>873</v>
      </c>
      <c r="G173" t="s">
        <v>2067</v>
      </c>
      <c r="H173" t="s">
        <v>4015</v>
      </c>
      <c r="I173" s="1">
        <v>26780</v>
      </c>
      <c r="J173" t="s">
        <v>4493</v>
      </c>
      <c r="K173" t="s">
        <v>4494</v>
      </c>
      <c r="L173">
        <v>28914</v>
      </c>
      <c r="M173" t="s">
        <v>4016</v>
      </c>
      <c r="N173" t="s">
        <v>9</v>
      </c>
      <c r="O173">
        <v>636594066</v>
      </c>
      <c r="P173" t="s">
        <v>2068</v>
      </c>
      <c r="Q173" t="s">
        <v>9</v>
      </c>
      <c r="R173" t="s">
        <v>4495</v>
      </c>
      <c r="S173" t="s">
        <v>4017</v>
      </c>
      <c r="T173" s="1">
        <v>43388</v>
      </c>
      <c r="U173" t="s">
        <v>9</v>
      </c>
      <c r="V173" t="s">
        <v>9</v>
      </c>
      <c r="W173" t="s">
        <v>9</v>
      </c>
      <c r="X173" t="s">
        <v>12</v>
      </c>
      <c r="Y173" s="1">
        <v>45444</v>
      </c>
      <c r="Z173" s="1">
        <v>45657</v>
      </c>
      <c r="AA173">
        <v>5200</v>
      </c>
      <c r="AB173" t="s">
        <v>4017</v>
      </c>
      <c r="AC173">
        <f>MIN(COUNTIF(B:B,Member_export_20241206_173759_f48b0b31c0417006138ce4576f294a066f7c[[#This Row],[Member ID]]),1)-1</f>
        <v>0</v>
      </c>
      <c r="AD173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73" t="str">
        <f>IF(Member_export_20241206_173759_f48b0b31c0417006138ce4576f294a066f7c[[#This Row],[Source]]="","DESCONOCIDA",Member_export_20241206_173759_f48b0b31c0417006138ce4576f294a066f7c[[#This Row],[Source]])</f>
        <v>DESCONOCIDA</v>
      </c>
      <c r="AF173" s="1">
        <v>45657</v>
      </c>
      <c r="AG173" s="1">
        <f>Member_export_20241206_173759_f48b0b31c0417006138ce4576f294a066f7c[[#This Row],[Price]]/100</f>
        <v>52</v>
      </c>
      <c r="AH173" s="6">
        <f ca="1">DATEDIF(Member_export_20241206_173759_f48b0b31c0417006138ce4576f294a066f7c[[#This Row],[Birthday]],TODAY(),"Y")</f>
        <v>51</v>
      </c>
      <c r="AI173" s="6">
        <f>DATEDIF(Member_export_20241206_173759_f48b0b31c0417006138ce4576f294a066f7c[[#This Row],[Member since]],Member_export_20241206_173759_f48b0b31c0417006138ce4576f294a066f7c[[#This Row],[Contrac end date C]],"M")</f>
        <v>74</v>
      </c>
      <c r="AJ173" t="str">
        <f>TEXT(Member_export_20241206_173759_f48b0b31c0417006138ce4576f294a066f7c[[#This Row],[Member since]],"DDDD")</f>
        <v>lunes</v>
      </c>
      <c r="AK173">
        <f>MONTH(Member_export_20241206_173759_f48b0b31c0417006138ce4576f294a066f7c[[#This Row],[Member since]])</f>
        <v>10</v>
      </c>
      <c r="AL173">
        <f>YEAR(Member_export_20241206_173759_f48b0b31c0417006138ce4576f294a066f7c[[#This Row],[Member since]])</f>
        <v>2018</v>
      </c>
    </row>
    <row r="174" spans="1:38" x14ac:dyDescent="0.55000000000000004">
      <c r="A174">
        <v>79788</v>
      </c>
      <c r="B174">
        <v>45989820</v>
      </c>
      <c r="C174" t="s">
        <v>3979</v>
      </c>
      <c r="D174" t="s">
        <v>9</v>
      </c>
      <c r="E174" t="s">
        <v>9</v>
      </c>
      <c r="F174" t="s">
        <v>873</v>
      </c>
      <c r="G174" t="s">
        <v>2785</v>
      </c>
      <c r="H174" t="s">
        <v>4015</v>
      </c>
      <c r="I174" s="1">
        <v>28319</v>
      </c>
      <c r="J174" t="s">
        <v>4497</v>
      </c>
      <c r="K174" t="s">
        <v>4498</v>
      </c>
      <c r="L174">
        <v>28914</v>
      </c>
      <c r="M174" t="s">
        <v>4016</v>
      </c>
      <c r="N174" t="s">
        <v>9</v>
      </c>
      <c r="O174">
        <v>687844130</v>
      </c>
      <c r="P174" t="s">
        <v>2787</v>
      </c>
      <c r="Q174" t="s">
        <v>22</v>
      </c>
      <c r="R174" t="s">
        <v>2786</v>
      </c>
      <c r="S174" t="s">
        <v>4017</v>
      </c>
      <c r="T174" s="1">
        <v>45349</v>
      </c>
      <c r="U174" t="s">
        <v>9</v>
      </c>
      <c r="V174" t="s">
        <v>9</v>
      </c>
      <c r="W174" t="s">
        <v>9</v>
      </c>
      <c r="X174" t="s">
        <v>152</v>
      </c>
      <c r="Y174" s="1">
        <v>45352</v>
      </c>
      <c r="Z174" s="1">
        <v>45657</v>
      </c>
      <c r="AA174">
        <v>8200</v>
      </c>
      <c r="AB174" t="s">
        <v>4017</v>
      </c>
      <c r="AC174">
        <f>MIN(COUNTIF(B:B,Member_export_20241206_173759_f48b0b31c0417006138ce4576f294a066f7c[[#This Row],[Member ID]]),1)-1</f>
        <v>0</v>
      </c>
      <c r="AD174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74" t="str">
        <f>IF(Member_export_20241206_173759_f48b0b31c0417006138ce4576f294a066f7c[[#This Row],[Source]]="","DESCONOCIDA",Member_export_20241206_173759_f48b0b31c0417006138ce4576f294a066f7c[[#This Row],[Source]])</f>
        <v>DESCONOCIDA</v>
      </c>
      <c r="AF174" s="1">
        <v>45657</v>
      </c>
      <c r="AG174" s="1">
        <f>Member_export_20241206_173759_f48b0b31c0417006138ce4576f294a066f7c[[#This Row],[Price]]/100</f>
        <v>82</v>
      </c>
      <c r="AH174" s="6">
        <f ca="1">DATEDIF(Member_export_20241206_173759_f48b0b31c0417006138ce4576f294a066f7c[[#This Row],[Birthday]],TODAY(),"Y")</f>
        <v>47</v>
      </c>
      <c r="AI174" s="6">
        <f>DATEDIF(Member_export_20241206_173759_f48b0b31c0417006138ce4576f294a066f7c[[#This Row],[Member since]],Member_export_20241206_173759_f48b0b31c0417006138ce4576f294a066f7c[[#This Row],[Contrac end date C]],"M")</f>
        <v>10</v>
      </c>
      <c r="AJ174" t="str">
        <f>TEXT(Member_export_20241206_173759_f48b0b31c0417006138ce4576f294a066f7c[[#This Row],[Member since]],"DDDD")</f>
        <v>martes</v>
      </c>
      <c r="AK174">
        <f>MONTH(Member_export_20241206_173759_f48b0b31c0417006138ce4576f294a066f7c[[#This Row],[Member since]])</f>
        <v>2</v>
      </c>
      <c r="AL174">
        <f>YEAR(Member_export_20241206_173759_f48b0b31c0417006138ce4576f294a066f7c[[#This Row],[Member since]])</f>
        <v>2024</v>
      </c>
    </row>
    <row r="175" spans="1:38" x14ac:dyDescent="0.55000000000000004">
      <c r="A175">
        <v>79788</v>
      </c>
      <c r="B175">
        <v>45989755</v>
      </c>
      <c r="C175" t="s">
        <v>3495</v>
      </c>
      <c r="D175" t="s">
        <v>9</v>
      </c>
      <c r="E175" t="s">
        <v>9</v>
      </c>
      <c r="F175" t="s">
        <v>1753</v>
      </c>
      <c r="G175" t="s">
        <v>1754</v>
      </c>
      <c r="H175" t="s">
        <v>4022</v>
      </c>
      <c r="I175" s="1">
        <v>23237</v>
      </c>
      <c r="J175" t="s">
        <v>4499</v>
      </c>
      <c r="K175" t="s">
        <v>4249</v>
      </c>
      <c r="L175">
        <v>28914</v>
      </c>
      <c r="M175" t="s">
        <v>4016</v>
      </c>
      <c r="N175" t="s">
        <v>9</v>
      </c>
      <c r="O175">
        <v>633196364</v>
      </c>
      <c r="P175" t="s">
        <v>1755</v>
      </c>
      <c r="Q175" t="s">
        <v>113</v>
      </c>
      <c r="R175" t="s">
        <v>4500</v>
      </c>
      <c r="S175" t="s">
        <v>4017</v>
      </c>
      <c r="T175" s="1">
        <v>44469</v>
      </c>
      <c r="U175" t="s">
        <v>9</v>
      </c>
      <c r="V175" t="s">
        <v>4040</v>
      </c>
      <c r="W175" t="s">
        <v>4024</v>
      </c>
      <c r="X175" t="s">
        <v>30</v>
      </c>
      <c r="Y175" s="1">
        <v>44470</v>
      </c>
      <c r="Z175" s="1">
        <v>45657</v>
      </c>
      <c r="AA175">
        <v>4900</v>
      </c>
      <c r="AB175" t="s">
        <v>4017</v>
      </c>
      <c r="AC175">
        <f>MIN(COUNTIF(B:B,Member_export_20241206_173759_f48b0b31c0417006138ce4576f294a066f7c[[#This Row],[Member ID]]),1)-1</f>
        <v>0</v>
      </c>
      <c r="AD175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17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75" s="1">
        <v>45657</v>
      </c>
      <c r="AG175" s="1">
        <f>Member_export_20241206_173759_f48b0b31c0417006138ce4576f294a066f7c[[#This Row],[Price]]/100</f>
        <v>49</v>
      </c>
      <c r="AH175" s="6">
        <f ca="1">DATEDIF(Member_export_20241206_173759_f48b0b31c0417006138ce4576f294a066f7c[[#This Row],[Birthday]],TODAY(),"Y")</f>
        <v>61</v>
      </c>
      <c r="AI175" s="6">
        <f>DATEDIF(Member_export_20241206_173759_f48b0b31c0417006138ce4576f294a066f7c[[#This Row],[Member since]],Member_export_20241206_173759_f48b0b31c0417006138ce4576f294a066f7c[[#This Row],[Contrac end date C]],"M")</f>
        <v>39</v>
      </c>
      <c r="AJ175" t="str">
        <f>TEXT(Member_export_20241206_173759_f48b0b31c0417006138ce4576f294a066f7c[[#This Row],[Member since]],"DDDD")</f>
        <v>jueves</v>
      </c>
      <c r="AK175">
        <f>MONTH(Member_export_20241206_173759_f48b0b31c0417006138ce4576f294a066f7c[[#This Row],[Member since]])</f>
        <v>9</v>
      </c>
      <c r="AL175">
        <f>YEAR(Member_export_20241206_173759_f48b0b31c0417006138ce4576f294a066f7c[[#This Row],[Member since]])</f>
        <v>2021</v>
      </c>
    </row>
    <row r="176" spans="1:38" x14ac:dyDescent="0.55000000000000004">
      <c r="A176">
        <v>79788</v>
      </c>
      <c r="B176">
        <v>45989666</v>
      </c>
      <c r="C176" t="s">
        <v>2902</v>
      </c>
      <c r="D176" t="s">
        <v>9</v>
      </c>
      <c r="E176" t="s">
        <v>9</v>
      </c>
      <c r="F176" t="s">
        <v>239</v>
      </c>
      <c r="G176" t="s">
        <v>240</v>
      </c>
      <c r="H176" t="s">
        <v>4022</v>
      </c>
      <c r="I176" s="1">
        <v>22752</v>
      </c>
      <c r="J176" t="s">
        <v>4501</v>
      </c>
      <c r="K176" t="s">
        <v>4502</v>
      </c>
      <c r="L176">
        <v>28914</v>
      </c>
      <c r="M176" t="s">
        <v>4016</v>
      </c>
      <c r="N176" t="s">
        <v>9</v>
      </c>
      <c r="O176">
        <v>606863728</v>
      </c>
      <c r="P176" t="s">
        <v>241</v>
      </c>
      <c r="Q176" t="s">
        <v>45</v>
      </c>
      <c r="R176" t="s">
        <v>4503</v>
      </c>
      <c r="S176" t="s">
        <v>4017</v>
      </c>
      <c r="T176" s="1">
        <v>43773</v>
      </c>
      <c r="U176" t="s">
        <v>9</v>
      </c>
      <c r="V176" t="s">
        <v>4023</v>
      </c>
      <c r="W176" t="s">
        <v>4024</v>
      </c>
      <c r="X176" t="s">
        <v>12</v>
      </c>
      <c r="Y176" s="1">
        <v>43800</v>
      </c>
      <c r="Z176" s="1">
        <v>45657</v>
      </c>
      <c r="AA176">
        <v>5200</v>
      </c>
      <c r="AB176" t="s">
        <v>4017</v>
      </c>
      <c r="AC176">
        <f>MIN(COUNTIF(B:B,Member_export_20241206_173759_f48b0b31c0417006138ce4576f294a066f7c[[#This Row],[Member ID]]),1)-1</f>
        <v>0</v>
      </c>
      <c r="AD17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7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76" s="1">
        <v>45657</v>
      </c>
      <c r="AG176" s="1">
        <f>Member_export_20241206_173759_f48b0b31c0417006138ce4576f294a066f7c[[#This Row],[Price]]/100</f>
        <v>52</v>
      </c>
      <c r="AH176" s="6">
        <f ca="1">DATEDIF(Member_export_20241206_173759_f48b0b31c0417006138ce4576f294a066f7c[[#This Row],[Birthday]],TODAY(),"Y")</f>
        <v>62</v>
      </c>
      <c r="AI176" s="6">
        <f>DATEDIF(Member_export_20241206_173759_f48b0b31c0417006138ce4576f294a066f7c[[#This Row],[Member since]],Member_export_20241206_173759_f48b0b31c0417006138ce4576f294a066f7c[[#This Row],[Contrac end date C]],"M")</f>
        <v>61</v>
      </c>
      <c r="AJ176" t="str">
        <f>TEXT(Member_export_20241206_173759_f48b0b31c0417006138ce4576f294a066f7c[[#This Row],[Member since]],"DDDD")</f>
        <v>lunes</v>
      </c>
      <c r="AK176">
        <f>MONTH(Member_export_20241206_173759_f48b0b31c0417006138ce4576f294a066f7c[[#This Row],[Member since]])</f>
        <v>11</v>
      </c>
      <c r="AL176">
        <f>YEAR(Member_export_20241206_173759_f48b0b31c0417006138ce4576f294a066f7c[[#This Row],[Member since]])</f>
        <v>2019</v>
      </c>
    </row>
    <row r="177" spans="1:38" x14ac:dyDescent="0.55000000000000004">
      <c r="A177">
        <v>79788</v>
      </c>
      <c r="B177">
        <v>45989055</v>
      </c>
      <c r="C177" t="s">
        <v>3111</v>
      </c>
      <c r="D177" t="s">
        <v>9</v>
      </c>
      <c r="E177" t="s">
        <v>9</v>
      </c>
      <c r="F177" t="s">
        <v>98</v>
      </c>
      <c r="G177" t="s">
        <v>836</v>
      </c>
      <c r="H177" t="s">
        <v>4015</v>
      </c>
      <c r="I177" s="1">
        <v>27873</v>
      </c>
      <c r="J177" t="s">
        <v>4506</v>
      </c>
      <c r="K177" t="s">
        <v>4507</v>
      </c>
      <c r="L177">
        <v>28914</v>
      </c>
      <c r="M177" t="s">
        <v>4016</v>
      </c>
      <c r="N177" t="s">
        <v>9</v>
      </c>
      <c r="O177">
        <v>677372060</v>
      </c>
      <c r="P177" t="s">
        <v>818</v>
      </c>
      <c r="Q177" t="s">
        <v>134</v>
      </c>
      <c r="R177" t="s">
        <v>837</v>
      </c>
      <c r="S177" t="s">
        <v>4017</v>
      </c>
      <c r="T177" s="1">
        <v>45300</v>
      </c>
      <c r="U177" t="s">
        <v>9</v>
      </c>
      <c r="V177" t="s">
        <v>9</v>
      </c>
      <c r="W177" t="s">
        <v>9</v>
      </c>
      <c r="X177" t="s">
        <v>48</v>
      </c>
      <c r="Y177" s="1">
        <v>45323</v>
      </c>
      <c r="Z177" s="1">
        <v>45657</v>
      </c>
      <c r="AA177">
        <v>3900</v>
      </c>
      <c r="AB177" t="s">
        <v>4017</v>
      </c>
      <c r="AC177">
        <f>MIN(COUNTIF(B:B,Member_export_20241206_173759_f48b0b31c0417006138ce4576f294a066f7c[[#This Row],[Member ID]]),1)-1</f>
        <v>0</v>
      </c>
      <c r="AD177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77" t="str">
        <f>IF(Member_export_20241206_173759_f48b0b31c0417006138ce4576f294a066f7c[[#This Row],[Source]]="","DESCONOCIDA",Member_export_20241206_173759_f48b0b31c0417006138ce4576f294a066f7c[[#This Row],[Source]])</f>
        <v>DESCONOCIDA</v>
      </c>
      <c r="AF177" s="1">
        <v>45657</v>
      </c>
      <c r="AG177" s="1">
        <f>Member_export_20241206_173759_f48b0b31c0417006138ce4576f294a066f7c[[#This Row],[Price]]/100</f>
        <v>39</v>
      </c>
      <c r="AH177" s="6">
        <f ca="1">DATEDIF(Member_export_20241206_173759_f48b0b31c0417006138ce4576f294a066f7c[[#This Row],[Birthday]],TODAY(),"Y")</f>
        <v>48</v>
      </c>
      <c r="AI177" s="6">
        <f>DATEDIF(Member_export_20241206_173759_f48b0b31c0417006138ce4576f294a066f7c[[#This Row],[Member since]],Member_export_20241206_173759_f48b0b31c0417006138ce4576f294a066f7c[[#This Row],[Contrac end date C]],"M")</f>
        <v>11</v>
      </c>
      <c r="AJ177" t="str">
        <f>TEXT(Member_export_20241206_173759_f48b0b31c0417006138ce4576f294a066f7c[[#This Row],[Member since]],"DDDD")</f>
        <v>martes</v>
      </c>
      <c r="AK177">
        <f>MONTH(Member_export_20241206_173759_f48b0b31c0417006138ce4576f294a066f7c[[#This Row],[Member since]])</f>
        <v>1</v>
      </c>
      <c r="AL177">
        <f>YEAR(Member_export_20241206_173759_f48b0b31c0417006138ce4576f294a066f7c[[#This Row],[Member since]])</f>
        <v>2024</v>
      </c>
    </row>
    <row r="178" spans="1:38" x14ac:dyDescent="0.55000000000000004">
      <c r="A178">
        <v>79788</v>
      </c>
      <c r="B178">
        <v>45987816</v>
      </c>
      <c r="C178" t="s">
        <v>3705</v>
      </c>
      <c r="D178" t="s">
        <v>9</v>
      </c>
      <c r="E178" t="s">
        <v>9</v>
      </c>
      <c r="F178" t="s">
        <v>98</v>
      </c>
      <c r="G178" t="s">
        <v>1821</v>
      </c>
      <c r="H178" t="s">
        <v>4022</v>
      </c>
      <c r="I178" s="1">
        <v>36693</v>
      </c>
      <c r="J178" t="s">
        <v>4508</v>
      </c>
      <c r="K178" t="s">
        <v>4509</v>
      </c>
      <c r="L178">
        <v>28914</v>
      </c>
      <c r="M178" t="s">
        <v>4016</v>
      </c>
      <c r="N178" t="s">
        <v>9</v>
      </c>
      <c r="O178">
        <v>601128613</v>
      </c>
      <c r="P178" t="s">
        <v>2219</v>
      </c>
      <c r="Q178" t="s">
        <v>22</v>
      </c>
      <c r="R178" t="s">
        <v>4510</v>
      </c>
      <c r="S178" t="s">
        <v>4017</v>
      </c>
      <c r="T178" s="1">
        <v>44771</v>
      </c>
      <c r="U178" t="s">
        <v>9</v>
      </c>
      <c r="V178" t="s">
        <v>4023</v>
      </c>
      <c r="W178" t="s">
        <v>4029</v>
      </c>
      <c r="X178" t="s">
        <v>30</v>
      </c>
      <c r="Y178" s="1">
        <v>45627</v>
      </c>
      <c r="Z178" s="1">
        <v>45657</v>
      </c>
      <c r="AA178">
        <v>4900</v>
      </c>
      <c r="AB178" t="s">
        <v>4017</v>
      </c>
      <c r="AC178">
        <f>MIN(COUNTIF(B:B,Member_export_20241206_173759_f48b0b31c0417006138ce4576f294a066f7c[[#This Row],[Member ID]]),1)-1</f>
        <v>0</v>
      </c>
      <c r="AD17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7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78" s="1">
        <v>45657</v>
      </c>
      <c r="AG178" s="1">
        <f>Member_export_20241206_173759_f48b0b31c0417006138ce4576f294a066f7c[[#This Row],[Price]]/100</f>
        <v>49</v>
      </c>
      <c r="AH178" s="6">
        <f ca="1">DATEDIF(Member_export_20241206_173759_f48b0b31c0417006138ce4576f294a066f7c[[#This Row],[Birthday]],TODAY(),"Y")</f>
        <v>24</v>
      </c>
      <c r="AI178" s="6">
        <f>DATEDIF(Member_export_20241206_173759_f48b0b31c0417006138ce4576f294a066f7c[[#This Row],[Member since]],Member_export_20241206_173759_f48b0b31c0417006138ce4576f294a066f7c[[#This Row],[Contrac end date C]],"M")</f>
        <v>29</v>
      </c>
      <c r="AJ178" t="str">
        <f>TEXT(Member_export_20241206_173759_f48b0b31c0417006138ce4576f294a066f7c[[#This Row],[Member since]],"DDDD")</f>
        <v>viernes</v>
      </c>
      <c r="AK178">
        <f>MONTH(Member_export_20241206_173759_f48b0b31c0417006138ce4576f294a066f7c[[#This Row],[Member since]])</f>
        <v>7</v>
      </c>
      <c r="AL178">
        <f>YEAR(Member_export_20241206_173759_f48b0b31c0417006138ce4576f294a066f7c[[#This Row],[Member since]])</f>
        <v>2022</v>
      </c>
    </row>
    <row r="179" spans="1:38" x14ac:dyDescent="0.55000000000000004">
      <c r="A179">
        <v>79788</v>
      </c>
      <c r="B179">
        <v>45988427</v>
      </c>
      <c r="C179" t="s">
        <v>3047</v>
      </c>
      <c r="D179" t="s">
        <v>9</v>
      </c>
      <c r="E179" t="s">
        <v>9</v>
      </c>
      <c r="F179" t="s">
        <v>663</v>
      </c>
      <c r="G179" t="s">
        <v>664</v>
      </c>
      <c r="H179" t="s">
        <v>4025</v>
      </c>
      <c r="I179" s="1">
        <v>22541</v>
      </c>
      <c r="J179" t="s">
        <v>4513</v>
      </c>
      <c r="K179" t="s">
        <v>4514</v>
      </c>
      <c r="L179">
        <v>28914</v>
      </c>
      <c r="M179" t="s">
        <v>4016</v>
      </c>
      <c r="N179" t="s">
        <v>9</v>
      </c>
      <c r="O179">
        <v>646157002</v>
      </c>
      <c r="P179" t="s">
        <v>665</v>
      </c>
      <c r="Q179" t="s">
        <v>113</v>
      </c>
      <c r="R179" t="s">
        <v>4515</v>
      </c>
      <c r="S179" t="s">
        <v>4017</v>
      </c>
      <c r="T179" s="1">
        <v>44526</v>
      </c>
      <c r="U179" t="s">
        <v>9</v>
      </c>
      <c r="V179" t="s">
        <v>4023</v>
      </c>
      <c r="W179" t="s">
        <v>4024</v>
      </c>
      <c r="X179" t="s">
        <v>86</v>
      </c>
      <c r="Y179" s="1">
        <v>44531</v>
      </c>
      <c r="Z179" s="1">
        <v>45657</v>
      </c>
      <c r="AA179">
        <v>4300</v>
      </c>
      <c r="AB179" t="s">
        <v>4017</v>
      </c>
      <c r="AC179">
        <f>MIN(COUNTIF(B:B,Member_export_20241206_173759_f48b0b31c0417006138ce4576f294a066f7c[[#This Row],[Member ID]]),1)-1</f>
        <v>0</v>
      </c>
      <c r="AD17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7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79" s="1">
        <v>45657</v>
      </c>
      <c r="AG179" s="1">
        <f>Member_export_20241206_173759_f48b0b31c0417006138ce4576f294a066f7c[[#This Row],[Price]]/100</f>
        <v>43</v>
      </c>
      <c r="AH179" s="6">
        <f ca="1">DATEDIF(Member_export_20241206_173759_f48b0b31c0417006138ce4576f294a066f7c[[#This Row],[Birthday]],TODAY(),"Y")</f>
        <v>63</v>
      </c>
      <c r="AI179" s="6">
        <f>DATEDIF(Member_export_20241206_173759_f48b0b31c0417006138ce4576f294a066f7c[[#This Row],[Member since]],Member_export_20241206_173759_f48b0b31c0417006138ce4576f294a066f7c[[#This Row],[Contrac end date C]],"M")</f>
        <v>37</v>
      </c>
      <c r="AJ179" t="str">
        <f>TEXT(Member_export_20241206_173759_f48b0b31c0417006138ce4576f294a066f7c[[#This Row],[Member since]],"DDDD")</f>
        <v>viernes</v>
      </c>
      <c r="AK179">
        <f>MONTH(Member_export_20241206_173759_f48b0b31c0417006138ce4576f294a066f7c[[#This Row],[Member since]])</f>
        <v>11</v>
      </c>
      <c r="AL179">
        <f>YEAR(Member_export_20241206_173759_f48b0b31c0417006138ce4576f294a066f7c[[#This Row],[Member since]])</f>
        <v>2021</v>
      </c>
    </row>
    <row r="180" spans="1:38" x14ac:dyDescent="0.55000000000000004">
      <c r="A180">
        <v>79788</v>
      </c>
      <c r="B180">
        <v>45986930</v>
      </c>
      <c r="C180" t="s">
        <v>3212</v>
      </c>
      <c r="D180" t="s">
        <v>9</v>
      </c>
      <c r="E180" t="s">
        <v>9</v>
      </c>
      <c r="F180" t="s">
        <v>1092</v>
      </c>
      <c r="G180" t="s">
        <v>1093</v>
      </c>
      <c r="H180" t="s">
        <v>4025</v>
      </c>
      <c r="I180" s="1">
        <v>28304</v>
      </c>
      <c r="J180" t="s">
        <v>4517</v>
      </c>
      <c r="K180" t="s">
        <v>4518</v>
      </c>
      <c r="L180">
        <v>28914</v>
      </c>
      <c r="M180" t="s">
        <v>4016</v>
      </c>
      <c r="N180" t="s">
        <v>9</v>
      </c>
      <c r="O180">
        <v>627740239</v>
      </c>
      <c r="P180" t="s">
        <v>1095</v>
      </c>
      <c r="Q180" t="s">
        <v>45</v>
      </c>
      <c r="R180" t="s">
        <v>1094</v>
      </c>
      <c r="S180" t="s">
        <v>4017</v>
      </c>
      <c r="T180" s="1">
        <v>43257</v>
      </c>
      <c r="U180" t="s">
        <v>9</v>
      </c>
      <c r="V180" t="s">
        <v>4040</v>
      </c>
      <c r="W180" t="s">
        <v>4024</v>
      </c>
      <c r="X180" t="s">
        <v>12</v>
      </c>
      <c r="Y180" s="1">
        <v>43282</v>
      </c>
      <c r="Z180" s="1">
        <v>45657</v>
      </c>
      <c r="AA180">
        <v>5200</v>
      </c>
      <c r="AB180" t="s">
        <v>4017</v>
      </c>
      <c r="AC180">
        <f>MIN(COUNTIF(B:B,Member_export_20241206_173759_f48b0b31c0417006138ce4576f294a066f7c[[#This Row],[Member ID]]),1)-1</f>
        <v>0</v>
      </c>
      <c r="AD180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18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80" s="1">
        <v>45657</v>
      </c>
      <c r="AG180" s="1">
        <f>Member_export_20241206_173759_f48b0b31c0417006138ce4576f294a066f7c[[#This Row],[Price]]/100</f>
        <v>52</v>
      </c>
      <c r="AH180" s="6">
        <f ca="1">DATEDIF(Member_export_20241206_173759_f48b0b31c0417006138ce4576f294a066f7c[[#This Row],[Birthday]],TODAY(),"Y")</f>
        <v>47</v>
      </c>
      <c r="AI180" s="6">
        <f>DATEDIF(Member_export_20241206_173759_f48b0b31c0417006138ce4576f294a066f7c[[#This Row],[Member since]],Member_export_20241206_173759_f48b0b31c0417006138ce4576f294a066f7c[[#This Row],[Contrac end date C]],"M")</f>
        <v>78</v>
      </c>
      <c r="AJ180" t="str">
        <f>TEXT(Member_export_20241206_173759_f48b0b31c0417006138ce4576f294a066f7c[[#This Row],[Member since]],"DDDD")</f>
        <v>miércoles</v>
      </c>
      <c r="AK180">
        <f>MONTH(Member_export_20241206_173759_f48b0b31c0417006138ce4576f294a066f7c[[#This Row],[Member since]])</f>
        <v>6</v>
      </c>
      <c r="AL180">
        <f>YEAR(Member_export_20241206_173759_f48b0b31c0417006138ce4576f294a066f7c[[#This Row],[Member since]])</f>
        <v>2018</v>
      </c>
    </row>
    <row r="181" spans="1:38" x14ac:dyDescent="0.55000000000000004">
      <c r="A181">
        <v>79788</v>
      </c>
      <c r="B181">
        <v>45987523</v>
      </c>
      <c r="C181" t="s">
        <v>3315</v>
      </c>
      <c r="D181" t="s">
        <v>9</v>
      </c>
      <c r="E181" t="s">
        <v>9</v>
      </c>
      <c r="F181" t="s">
        <v>1334</v>
      </c>
      <c r="G181" t="s">
        <v>1335</v>
      </c>
      <c r="H181" t="s">
        <v>4022</v>
      </c>
      <c r="I181" s="1">
        <v>21175</v>
      </c>
      <c r="J181" t="s">
        <v>4519</v>
      </c>
      <c r="K181" t="s">
        <v>4520</v>
      </c>
      <c r="L181">
        <v>28914</v>
      </c>
      <c r="M181" t="s">
        <v>4016</v>
      </c>
      <c r="N181" t="s">
        <v>9</v>
      </c>
      <c r="O181">
        <v>626857699</v>
      </c>
      <c r="P181" t="s">
        <v>1337</v>
      </c>
      <c r="Q181" t="s">
        <v>22</v>
      </c>
      <c r="R181" t="s">
        <v>1336</v>
      </c>
      <c r="S181" t="s">
        <v>4017</v>
      </c>
      <c r="T181" s="1">
        <v>43578</v>
      </c>
      <c r="U181" t="s">
        <v>9</v>
      </c>
      <c r="V181" t="s">
        <v>4023</v>
      </c>
      <c r="W181" t="s">
        <v>4029</v>
      </c>
      <c r="X181" t="s">
        <v>86</v>
      </c>
      <c r="Y181" s="1">
        <v>43586</v>
      </c>
      <c r="Z181" s="1">
        <v>45657</v>
      </c>
      <c r="AA181">
        <v>4300</v>
      </c>
      <c r="AB181" t="s">
        <v>4017</v>
      </c>
      <c r="AC181">
        <f>MIN(COUNTIF(B:B,Member_export_20241206_173759_f48b0b31c0417006138ce4576f294a066f7c[[#This Row],[Member ID]]),1)-1</f>
        <v>0</v>
      </c>
      <c r="AD18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8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81" s="1">
        <v>45657</v>
      </c>
      <c r="AG181" s="1">
        <f>Member_export_20241206_173759_f48b0b31c0417006138ce4576f294a066f7c[[#This Row],[Price]]/100</f>
        <v>43</v>
      </c>
      <c r="AH181" s="6">
        <f ca="1">DATEDIF(Member_export_20241206_173759_f48b0b31c0417006138ce4576f294a066f7c[[#This Row],[Birthday]],TODAY(),"Y")</f>
        <v>66</v>
      </c>
      <c r="AI181" s="6">
        <f>DATEDIF(Member_export_20241206_173759_f48b0b31c0417006138ce4576f294a066f7c[[#This Row],[Member since]],Member_export_20241206_173759_f48b0b31c0417006138ce4576f294a066f7c[[#This Row],[Contrac end date C]],"M")</f>
        <v>68</v>
      </c>
      <c r="AJ181" t="str">
        <f>TEXT(Member_export_20241206_173759_f48b0b31c0417006138ce4576f294a066f7c[[#This Row],[Member since]],"DDDD")</f>
        <v>martes</v>
      </c>
      <c r="AK181">
        <f>MONTH(Member_export_20241206_173759_f48b0b31c0417006138ce4576f294a066f7c[[#This Row],[Member since]])</f>
        <v>4</v>
      </c>
      <c r="AL181">
        <f>YEAR(Member_export_20241206_173759_f48b0b31c0417006138ce4576f294a066f7c[[#This Row],[Member since]])</f>
        <v>2019</v>
      </c>
    </row>
    <row r="182" spans="1:38" x14ac:dyDescent="0.55000000000000004">
      <c r="A182">
        <v>79788</v>
      </c>
      <c r="B182">
        <v>45989551</v>
      </c>
      <c r="C182" t="s">
        <v>3805</v>
      </c>
      <c r="D182" t="s">
        <v>9</v>
      </c>
      <c r="E182" t="s">
        <v>9</v>
      </c>
      <c r="F182" t="s">
        <v>2429</v>
      </c>
      <c r="G182" t="s">
        <v>2430</v>
      </c>
      <c r="H182" t="s">
        <v>4022</v>
      </c>
      <c r="I182" s="1">
        <v>25544</v>
      </c>
      <c r="J182" t="s">
        <v>4521</v>
      </c>
      <c r="K182" t="s">
        <v>4249</v>
      </c>
      <c r="L182">
        <v>28914</v>
      </c>
      <c r="M182" t="s">
        <v>4016</v>
      </c>
      <c r="N182" t="s">
        <v>9</v>
      </c>
      <c r="O182">
        <v>601016967</v>
      </c>
      <c r="P182" t="s">
        <v>1919</v>
      </c>
      <c r="Q182" t="s">
        <v>26</v>
      </c>
      <c r="R182" t="s">
        <v>4522</v>
      </c>
      <c r="S182" t="s">
        <v>4017</v>
      </c>
      <c r="T182" s="1">
        <v>43325</v>
      </c>
      <c r="U182" t="s">
        <v>9</v>
      </c>
      <c r="V182" t="s">
        <v>4023</v>
      </c>
      <c r="W182" t="s">
        <v>4029</v>
      </c>
      <c r="X182" t="s">
        <v>30</v>
      </c>
      <c r="Y182" s="1">
        <v>43344</v>
      </c>
      <c r="Z182" s="1">
        <v>45657</v>
      </c>
      <c r="AA182">
        <v>4900</v>
      </c>
      <c r="AB182" t="s">
        <v>4017</v>
      </c>
      <c r="AC182">
        <f>MIN(COUNTIF(B:B,Member_export_20241206_173759_f48b0b31c0417006138ce4576f294a066f7c[[#This Row],[Member ID]]),1)-1</f>
        <v>0</v>
      </c>
      <c r="AD18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8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82" s="1">
        <v>45657</v>
      </c>
      <c r="AG182" s="1">
        <f>Member_export_20241206_173759_f48b0b31c0417006138ce4576f294a066f7c[[#This Row],[Price]]/100</f>
        <v>49</v>
      </c>
      <c r="AH182" s="6">
        <f ca="1">DATEDIF(Member_export_20241206_173759_f48b0b31c0417006138ce4576f294a066f7c[[#This Row],[Birthday]],TODAY(),"Y")</f>
        <v>55</v>
      </c>
      <c r="AI182" s="6">
        <f>DATEDIF(Member_export_20241206_173759_f48b0b31c0417006138ce4576f294a066f7c[[#This Row],[Member since]],Member_export_20241206_173759_f48b0b31c0417006138ce4576f294a066f7c[[#This Row],[Contrac end date C]],"M")</f>
        <v>76</v>
      </c>
      <c r="AJ182" t="str">
        <f>TEXT(Member_export_20241206_173759_f48b0b31c0417006138ce4576f294a066f7c[[#This Row],[Member since]],"DDDD")</f>
        <v>lunes</v>
      </c>
      <c r="AK182">
        <f>MONTH(Member_export_20241206_173759_f48b0b31c0417006138ce4576f294a066f7c[[#This Row],[Member since]])</f>
        <v>8</v>
      </c>
      <c r="AL182">
        <f>YEAR(Member_export_20241206_173759_f48b0b31c0417006138ce4576f294a066f7c[[#This Row],[Member since]])</f>
        <v>2018</v>
      </c>
    </row>
    <row r="183" spans="1:38" x14ac:dyDescent="0.55000000000000004">
      <c r="A183">
        <v>79788</v>
      </c>
      <c r="B183">
        <v>45989512</v>
      </c>
      <c r="C183" t="s">
        <v>2975</v>
      </c>
      <c r="D183" t="s">
        <v>9</v>
      </c>
      <c r="E183" t="s">
        <v>9</v>
      </c>
      <c r="F183" t="s">
        <v>38</v>
      </c>
      <c r="G183" t="s">
        <v>455</v>
      </c>
      <c r="H183" t="s">
        <v>4025</v>
      </c>
      <c r="I183" s="1">
        <v>30827</v>
      </c>
      <c r="J183" t="s">
        <v>4524</v>
      </c>
      <c r="K183" t="s">
        <v>4525</v>
      </c>
      <c r="L183">
        <v>28914</v>
      </c>
      <c r="M183" t="s">
        <v>4016</v>
      </c>
      <c r="N183" t="s">
        <v>9</v>
      </c>
      <c r="O183">
        <v>667738259</v>
      </c>
      <c r="P183" t="s">
        <v>457</v>
      </c>
      <c r="Q183" t="s">
        <v>458</v>
      </c>
      <c r="R183" t="s">
        <v>456</v>
      </c>
      <c r="S183" t="s">
        <v>4017</v>
      </c>
      <c r="T183" s="1">
        <v>44148</v>
      </c>
      <c r="U183" t="s">
        <v>9</v>
      </c>
      <c r="V183" t="s">
        <v>4023</v>
      </c>
      <c r="W183" t="s">
        <v>4029</v>
      </c>
      <c r="X183" t="s">
        <v>12</v>
      </c>
      <c r="Y183" s="1">
        <v>44166</v>
      </c>
      <c r="Z183" s="1">
        <v>45657</v>
      </c>
      <c r="AA183">
        <v>5200</v>
      </c>
      <c r="AB183" t="s">
        <v>4017</v>
      </c>
      <c r="AC183">
        <f>MIN(COUNTIF(B:B,Member_export_20241206_173759_f48b0b31c0417006138ce4576f294a066f7c[[#This Row],[Member ID]]),1)-1</f>
        <v>0</v>
      </c>
      <c r="AD18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8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83" s="1">
        <v>45657</v>
      </c>
      <c r="AG183" s="1">
        <f>Member_export_20241206_173759_f48b0b31c0417006138ce4576f294a066f7c[[#This Row],[Price]]/100</f>
        <v>52</v>
      </c>
      <c r="AH183" s="6">
        <f ca="1">DATEDIF(Member_export_20241206_173759_f48b0b31c0417006138ce4576f294a066f7c[[#This Row],[Birthday]],TODAY(),"Y")</f>
        <v>40</v>
      </c>
      <c r="AI183" s="6">
        <f>DATEDIF(Member_export_20241206_173759_f48b0b31c0417006138ce4576f294a066f7c[[#This Row],[Member since]],Member_export_20241206_173759_f48b0b31c0417006138ce4576f294a066f7c[[#This Row],[Contrac end date C]],"M")</f>
        <v>49</v>
      </c>
      <c r="AJ183" t="str">
        <f>TEXT(Member_export_20241206_173759_f48b0b31c0417006138ce4576f294a066f7c[[#This Row],[Member since]],"DDDD")</f>
        <v>viernes</v>
      </c>
      <c r="AK183">
        <f>MONTH(Member_export_20241206_173759_f48b0b31c0417006138ce4576f294a066f7c[[#This Row],[Member since]])</f>
        <v>11</v>
      </c>
      <c r="AL183">
        <f>YEAR(Member_export_20241206_173759_f48b0b31c0417006138ce4576f294a066f7c[[#This Row],[Member since]])</f>
        <v>2020</v>
      </c>
    </row>
    <row r="184" spans="1:38" x14ac:dyDescent="0.55000000000000004">
      <c r="A184">
        <v>79788</v>
      </c>
      <c r="B184">
        <v>45987416</v>
      </c>
      <c r="C184" t="s">
        <v>2863</v>
      </c>
      <c r="D184" t="s">
        <v>9</v>
      </c>
      <c r="E184" t="s">
        <v>9</v>
      </c>
      <c r="F184" t="s">
        <v>38</v>
      </c>
      <c r="G184" t="s">
        <v>117</v>
      </c>
      <c r="H184" t="s">
        <v>4022</v>
      </c>
      <c r="I184" s="1">
        <v>31990</v>
      </c>
      <c r="J184" t="s">
        <v>4526</v>
      </c>
      <c r="K184" t="s">
        <v>4054</v>
      </c>
      <c r="L184">
        <v>28914</v>
      </c>
      <c r="M184" t="s">
        <v>4016</v>
      </c>
      <c r="N184" t="s">
        <v>9</v>
      </c>
      <c r="O184">
        <v>660227387</v>
      </c>
      <c r="P184" t="s">
        <v>118</v>
      </c>
      <c r="Q184" t="s">
        <v>113</v>
      </c>
      <c r="R184" t="s">
        <v>4527</v>
      </c>
      <c r="S184" t="s">
        <v>4017</v>
      </c>
      <c r="T184" s="1">
        <v>43773</v>
      </c>
      <c r="U184" t="s">
        <v>9</v>
      </c>
      <c r="V184" t="s">
        <v>4023</v>
      </c>
      <c r="W184" t="s">
        <v>4024</v>
      </c>
      <c r="X184" t="s">
        <v>30</v>
      </c>
      <c r="Y184" s="1">
        <v>43800</v>
      </c>
      <c r="Z184" s="1">
        <v>45657</v>
      </c>
      <c r="AA184">
        <v>4900</v>
      </c>
      <c r="AB184" t="s">
        <v>4017</v>
      </c>
      <c r="AC184">
        <f>MIN(COUNTIF(B:B,Member_export_20241206_173759_f48b0b31c0417006138ce4576f294a066f7c[[#This Row],[Member ID]]),1)-1</f>
        <v>0</v>
      </c>
      <c r="AD18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8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84" s="1">
        <v>45657</v>
      </c>
      <c r="AG184" s="1">
        <f>Member_export_20241206_173759_f48b0b31c0417006138ce4576f294a066f7c[[#This Row],[Price]]/100</f>
        <v>49</v>
      </c>
      <c r="AH184" s="6">
        <f ca="1">DATEDIF(Member_export_20241206_173759_f48b0b31c0417006138ce4576f294a066f7c[[#This Row],[Birthday]],TODAY(),"Y")</f>
        <v>37</v>
      </c>
      <c r="AI184" s="6">
        <f>DATEDIF(Member_export_20241206_173759_f48b0b31c0417006138ce4576f294a066f7c[[#This Row],[Member since]],Member_export_20241206_173759_f48b0b31c0417006138ce4576f294a066f7c[[#This Row],[Contrac end date C]],"M")</f>
        <v>61</v>
      </c>
      <c r="AJ184" t="str">
        <f>TEXT(Member_export_20241206_173759_f48b0b31c0417006138ce4576f294a066f7c[[#This Row],[Member since]],"DDDD")</f>
        <v>lunes</v>
      </c>
      <c r="AK184">
        <f>MONTH(Member_export_20241206_173759_f48b0b31c0417006138ce4576f294a066f7c[[#This Row],[Member since]])</f>
        <v>11</v>
      </c>
      <c r="AL184">
        <f>YEAR(Member_export_20241206_173759_f48b0b31c0417006138ce4576f294a066f7c[[#This Row],[Member since]])</f>
        <v>2019</v>
      </c>
    </row>
    <row r="185" spans="1:38" x14ac:dyDescent="0.55000000000000004">
      <c r="A185">
        <v>79788</v>
      </c>
      <c r="B185">
        <v>45989160</v>
      </c>
      <c r="C185" t="s">
        <v>3072</v>
      </c>
      <c r="D185" t="s">
        <v>9</v>
      </c>
      <c r="E185" t="s">
        <v>9</v>
      </c>
      <c r="F185" t="s">
        <v>38</v>
      </c>
      <c r="G185" t="s">
        <v>728</v>
      </c>
      <c r="H185" t="s">
        <v>4022</v>
      </c>
      <c r="I185" s="1">
        <v>30124</v>
      </c>
      <c r="J185" t="s">
        <v>4528</v>
      </c>
      <c r="K185" t="s">
        <v>4529</v>
      </c>
      <c r="L185">
        <v>28914</v>
      </c>
      <c r="M185" t="s">
        <v>4016</v>
      </c>
      <c r="N185" t="s">
        <v>9</v>
      </c>
      <c r="O185">
        <v>627479139</v>
      </c>
      <c r="P185" t="s">
        <v>730</v>
      </c>
      <c r="Q185" t="s">
        <v>277</v>
      </c>
      <c r="R185" t="s">
        <v>729</v>
      </c>
      <c r="S185" t="s">
        <v>4017</v>
      </c>
      <c r="T185" s="1">
        <v>43258</v>
      </c>
      <c r="U185" t="s">
        <v>9</v>
      </c>
      <c r="V185" t="s">
        <v>4023</v>
      </c>
      <c r="W185" t="s">
        <v>4029</v>
      </c>
      <c r="X185" t="s">
        <v>12</v>
      </c>
      <c r="Y185" s="1">
        <v>45444</v>
      </c>
      <c r="Z185" s="1">
        <v>45657</v>
      </c>
      <c r="AA185">
        <v>5200</v>
      </c>
      <c r="AB185" t="s">
        <v>4017</v>
      </c>
      <c r="AC185">
        <f>MIN(COUNTIF(B:B,Member_export_20241206_173759_f48b0b31c0417006138ce4576f294a066f7c[[#This Row],[Member ID]]),1)-1</f>
        <v>0</v>
      </c>
      <c r="AD18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8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85" s="1">
        <v>45657</v>
      </c>
      <c r="AG185" s="1">
        <f>Member_export_20241206_173759_f48b0b31c0417006138ce4576f294a066f7c[[#This Row],[Price]]/100</f>
        <v>52</v>
      </c>
      <c r="AH185" s="6">
        <f ca="1">DATEDIF(Member_export_20241206_173759_f48b0b31c0417006138ce4576f294a066f7c[[#This Row],[Birthday]],TODAY(),"Y")</f>
        <v>42</v>
      </c>
      <c r="AI185" s="6">
        <f>DATEDIF(Member_export_20241206_173759_f48b0b31c0417006138ce4576f294a066f7c[[#This Row],[Member since]],Member_export_20241206_173759_f48b0b31c0417006138ce4576f294a066f7c[[#This Row],[Contrac end date C]],"M")</f>
        <v>78</v>
      </c>
      <c r="AJ185" t="str">
        <f>TEXT(Member_export_20241206_173759_f48b0b31c0417006138ce4576f294a066f7c[[#This Row],[Member since]],"DDDD")</f>
        <v>jueves</v>
      </c>
      <c r="AK185">
        <f>MONTH(Member_export_20241206_173759_f48b0b31c0417006138ce4576f294a066f7c[[#This Row],[Member since]])</f>
        <v>6</v>
      </c>
      <c r="AL185">
        <f>YEAR(Member_export_20241206_173759_f48b0b31c0417006138ce4576f294a066f7c[[#This Row],[Member since]])</f>
        <v>2018</v>
      </c>
    </row>
    <row r="186" spans="1:38" x14ac:dyDescent="0.55000000000000004">
      <c r="A186">
        <v>79788</v>
      </c>
      <c r="B186">
        <v>45989642</v>
      </c>
      <c r="C186" t="s">
        <v>3969</v>
      </c>
      <c r="D186" t="s">
        <v>9</v>
      </c>
      <c r="E186" t="s">
        <v>9</v>
      </c>
      <c r="F186" t="s">
        <v>38</v>
      </c>
      <c r="G186" t="s">
        <v>2766</v>
      </c>
      <c r="H186" t="s">
        <v>4022</v>
      </c>
      <c r="I186" s="1">
        <v>23825</v>
      </c>
      <c r="J186" t="s">
        <v>4530</v>
      </c>
      <c r="K186" t="s">
        <v>4531</v>
      </c>
      <c r="L186">
        <v>28914</v>
      </c>
      <c r="M186" t="s">
        <v>4016</v>
      </c>
      <c r="N186" t="s">
        <v>9</v>
      </c>
      <c r="O186">
        <v>627096543</v>
      </c>
      <c r="P186" t="s">
        <v>2385</v>
      </c>
      <c r="Q186" t="s">
        <v>45</v>
      </c>
      <c r="R186" t="s">
        <v>2767</v>
      </c>
      <c r="S186" t="s">
        <v>4017</v>
      </c>
      <c r="T186" s="1">
        <v>45056</v>
      </c>
      <c r="U186" t="s">
        <v>9</v>
      </c>
      <c r="V186" t="s">
        <v>4023</v>
      </c>
      <c r="W186" t="s">
        <v>4029</v>
      </c>
      <c r="X186" t="s">
        <v>30</v>
      </c>
      <c r="Y186" s="1">
        <v>45078</v>
      </c>
      <c r="Z186" s="1">
        <v>45657</v>
      </c>
      <c r="AA186">
        <v>4900</v>
      </c>
      <c r="AB186" t="s">
        <v>4017</v>
      </c>
      <c r="AC186">
        <f>MIN(COUNTIF(B:B,Member_export_20241206_173759_f48b0b31c0417006138ce4576f294a066f7c[[#This Row],[Member ID]]),1)-1</f>
        <v>0</v>
      </c>
      <c r="AD18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8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86" s="1">
        <v>45657</v>
      </c>
      <c r="AG186" s="1">
        <f>Member_export_20241206_173759_f48b0b31c0417006138ce4576f294a066f7c[[#This Row],[Price]]/100</f>
        <v>49</v>
      </c>
      <c r="AH186" s="6">
        <f ca="1">DATEDIF(Member_export_20241206_173759_f48b0b31c0417006138ce4576f294a066f7c[[#This Row],[Birthday]],TODAY(),"Y")</f>
        <v>59</v>
      </c>
      <c r="AI186" s="6">
        <f>DATEDIF(Member_export_20241206_173759_f48b0b31c0417006138ce4576f294a066f7c[[#This Row],[Member since]],Member_export_20241206_173759_f48b0b31c0417006138ce4576f294a066f7c[[#This Row],[Contrac end date C]],"M")</f>
        <v>19</v>
      </c>
      <c r="AJ186" t="str">
        <f>TEXT(Member_export_20241206_173759_f48b0b31c0417006138ce4576f294a066f7c[[#This Row],[Member since]],"DDDD")</f>
        <v>miércoles</v>
      </c>
      <c r="AK186">
        <f>MONTH(Member_export_20241206_173759_f48b0b31c0417006138ce4576f294a066f7c[[#This Row],[Member since]])</f>
        <v>5</v>
      </c>
      <c r="AL186">
        <f>YEAR(Member_export_20241206_173759_f48b0b31c0417006138ce4576f294a066f7c[[#This Row],[Member since]])</f>
        <v>2023</v>
      </c>
    </row>
    <row r="187" spans="1:38" x14ac:dyDescent="0.55000000000000004">
      <c r="A187">
        <v>79788</v>
      </c>
      <c r="B187">
        <v>45986966</v>
      </c>
      <c r="C187" t="s">
        <v>3235</v>
      </c>
      <c r="D187" t="s">
        <v>9</v>
      </c>
      <c r="E187" t="s">
        <v>9</v>
      </c>
      <c r="F187" t="s">
        <v>38</v>
      </c>
      <c r="G187" t="s">
        <v>279</v>
      </c>
      <c r="H187" t="s">
        <v>4015</v>
      </c>
      <c r="I187" s="1">
        <v>35111</v>
      </c>
      <c r="J187" t="s">
        <v>4532</v>
      </c>
      <c r="K187" t="s">
        <v>4531</v>
      </c>
      <c r="L187">
        <v>28914</v>
      </c>
      <c r="M187" t="s">
        <v>4016</v>
      </c>
      <c r="N187" t="s">
        <v>9</v>
      </c>
      <c r="O187">
        <v>666606996</v>
      </c>
      <c r="P187" t="s">
        <v>734</v>
      </c>
      <c r="Q187" t="s">
        <v>22</v>
      </c>
      <c r="R187" t="s">
        <v>2767</v>
      </c>
      <c r="S187" t="s">
        <v>4017</v>
      </c>
      <c r="T187" s="1">
        <v>43413</v>
      </c>
      <c r="U187" t="s">
        <v>9</v>
      </c>
      <c r="V187" t="s">
        <v>4023</v>
      </c>
      <c r="W187" t="s">
        <v>4029</v>
      </c>
      <c r="X187" t="s">
        <v>30</v>
      </c>
      <c r="Y187" s="1">
        <v>43435</v>
      </c>
      <c r="Z187" s="1">
        <v>45657</v>
      </c>
      <c r="AA187">
        <v>4900</v>
      </c>
      <c r="AB187" t="s">
        <v>4017</v>
      </c>
      <c r="AC187">
        <f>MIN(COUNTIF(B:B,Member_export_20241206_173759_f48b0b31c0417006138ce4576f294a066f7c[[#This Row],[Member ID]]),1)-1</f>
        <v>0</v>
      </c>
      <c r="AD18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8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87" s="1">
        <v>45657</v>
      </c>
      <c r="AG187" s="1">
        <f>Member_export_20241206_173759_f48b0b31c0417006138ce4576f294a066f7c[[#This Row],[Price]]/100</f>
        <v>49</v>
      </c>
      <c r="AH187" s="6">
        <f ca="1">DATEDIF(Member_export_20241206_173759_f48b0b31c0417006138ce4576f294a066f7c[[#This Row],[Birthday]],TODAY(),"Y")</f>
        <v>28</v>
      </c>
      <c r="AI187" s="6">
        <f>DATEDIF(Member_export_20241206_173759_f48b0b31c0417006138ce4576f294a066f7c[[#This Row],[Member since]],Member_export_20241206_173759_f48b0b31c0417006138ce4576f294a066f7c[[#This Row],[Contrac end date C]],"M")</f>
        <v>73</v>
      </c>
      <c r="AJ187" t="str">
        <f>TEXT(Member_export_20241206_173759_f48b0b31c0417006138ce4576f294a066f7c[[#This Row],[Member since]],"DDDD")</f>
        <v>viernes</v>
      </c>
      <c r="AK187">
        <f>MONTH(Member_export_20241206_173759_f48b0b31c0417006138ce4576f294a066f7c[[#This Row],[Member since]])</f>
        <v>11</v>
      </c>
      <c r="AL187">
        <f>YEAR(Member_export_20241206_173759_f48b0b31c0417006138ce4576f294a066f7c[[#This Row],[Member since]])</f>
        <v>2018</v>
      </c>
    </row>
    <row r="188" spans="1:38" x14ac:dyDescent="0.55000000000000004">
      <c r="A188">
        <v>79788</v>
      </c>
      <c r="B188">
        <v>45987638</v>
      </c>
      <c r="C188" t="s">
        <v>3196</v>
      </c>
      <c r="D188" t="s">
        <v>9</v>
      </c>
      <c r="E188" t="s">
        <v>9</v>
      </c>
      <c r="F188" t="s">
        <v>38</v>
      </c>
      <c r="G188" t="s">
        <v>1051</v>
      </c>
      <c r="H188" t="s">
        <v>4022</v>
      </c>
      <c r="I188" s="1">
        <v>28136</v>
      </c>
      <c r="J188" t="s">
        <v>4533</v>
      </c>
      <c r="K188" t="s">
        <v>4534</v>
      </c>
      <c r="L188">
        <v>28054</v>
      </c>
      <c r="M188" t="s">
        <v>4051</v>
      </c>
      <c r="N188" t="s">
        <v>9</v>
      </c>
      <c r="O188">
        <v>626551721</v>
      </c>
      <c r="P188" t="s">
        <v>1053</v>
      </c>
      <c r="Q188" t="s">
        <v>134</v>
      </c>
      <c r="R188" t="s">
        <v>1052</v>
      </c>
      <c r="S188" t="s">
        <v>4017</v>
      </c>
      <c r="T188" s="1">
        <v>45168</v>
      </c>
      <c r="U188" t="s">
        <v>9</v>
      </c>
      <c r="V188" t="s">
        <v>4068</v>
      </c>
      <c r="W188" t="s">
        <v>4024</v>
      </c>
      <c r="X188" t="s">
        <v>12</v>
      </c>
      <c r="Y188" s="1">
        <v>45170</v>
      </c>
      <c r="Z188" s="1">
        <v>45657</v>
      </c>
      <c r="AA188">
        <v>5200</v>
      </c>
      <c r="AB188" t="s">
        <v>4017</v>
      </c>
      <c r="AC188">
        <f>MIN(COUNTIF(B:B,Member_export_20241206_173759_f48b0b31c0417006138ce4576f294a066f7c[[#This Row],[Member ID]]),1)-1</f>
        <v>0</v>
      </c>
      <c r="AD188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18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88" s="1">
        <v>45657</v>
      </c>
      <c r="AG188" s="1">
        <f>Member_export_20241206_173759_f48b0b31c0417006138ce4576f294a066f7c[[#This Row],[Price]]/100</f>
        <v>52</v>
      </c>
      <c r="AH188" s="6">
        <f ca="1">DATEDIF(Member_export_20241206_173759_f48b0b31c0417006138ce4576f294a066f7c[[#This Row],[Birthday]],TODAY(),"Y")</f>
        <v>47</v>
      </c>
      <c r="AI188" s="6">
        <f>DATEDIF(Member_export_20241206_173759_f48b0b31c0417006138ce4576f294a066f7c[[#This Row],[Member since]],Member_export_20241206_173759_f48b0b31c0417006138ce4576f294a066f7c[[#This Row],[Contrac end date C]],"M")</f>
        <v>16</v>
      </c>
      <c r="AJ188" t="str">
        <f>TEXT(Member_export_20241206_173759_f48b0b31c0417006138ce4576f294a066f7c[[#This Row],[Member since]],"DDDD")</f>
        <v>miércoles</v>
      </c>
      <c r="AK188">
        <f>MONTH(Member_export_20241206_173759_f48b0b31c0417006138ce4576f294a066f7c[[#This Row],[Member since]])</f>
        <v>8</v>
      </c>
      <c r="AL188">
        <f>YEAR(Member_export_20241206_173759_f48b0b31c0417006138ce4576f294a066f7c[[#This Row],[Member since]])</f>
        <v>2023</v>
      </c>
    </row>
    <row r="189" spans="1:38" x14ac:dyDescent="0.55000000000000004">
      <c r="A189">
        <v>79788</v>
      </c>
      <c r="B189">
        <v>45987483</v>
      </c>
      <c r="C189" t="s">
        <v>2930</v>
      </c>
      <c r="D189" t="s">
        <v>9</v>
      </c>
      <c r="E189" t="s">
        <v>9</v>
      </c>
      <c r="F189" t="s">
        <v>38</v>
      </c>
      <c r="G189" t="s">
        <v>320</v>
      </c>
      <c r="H189" t="s">
        <v>4022</v>
      </c>
      <c r="I189" s="1">
        <v>36930</v>
      </c>
      <c r="J189" t="s">
        <v>4535</v>
      </c>
      <c r="K189" t="s">
        <v>4536</v>
      </c>
      <c r="L189">
        <v>28918</v>
      </c>
      <c r="M189" t="s">
        <v>4016</v>
      </c>
      <c r="N189" t="s">
        <v>9</v>
      </c>
      <c r="O189">
        <v>669960648</v>
      </c>
      <c r="P189" t="s">
        <v>321</v>
      </c>
      <c r="Q189" t="s">
        <v>322</v>
      </c>
      <c r="R189" t="s">
        <v>4537</v>
      </c>
      <c r="S189" t="s">
        <v>4017</v>
      </c>
      <c r="T189" s="1">
        <v>44097</v>
      </c>
      <c r="U189" t="s">
        <v>9</v>
      </c>
      <c r="V189" t="s">
        <v>4023</v>
      </c>
      <c r="W189" t="s">
        <v>4024</v>
      </c>
      <c r="X189" t="s">
        <v>12</v>
      </c>
      <c r="Y189" s="1">
        <v>44105</v>
      </c>
      <c r="Z189" s="1">
        <v>45657</v>
      </c>
      <c r="AA189">
        <v>5200</v>
      </c>
      <c r="AB189" t="s">
        <v>4017</v>
      </c>
      <c r="AC189">
        <f>MIN(COUNTIF(B:B,Member_export_20241206_173759_f48b0b31c0417006138ce4576f294a066f7c[[#This Row],[Member ID]]),1)-1</f>
        <v>0</v>
      </c>
      <c r="AD18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8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89" s="1">
        <v>45657</v>
      </c>
      <c r="AG189" s="1">
        <f>Member_export_20241206_173759_f48b0b31c0417006138ce4576f294a066f7c[[#This Row],[Price]]/100</f>
        <v>52</v>
      </c>
      <c r="AH189" s="6">
        <f ca="1">DATEDIF(Member_export_20241206_173759_f48b0b31c0417006138ce4576f294a066f7c[[#This Row],[Birthday]],TODAY(),"Y")</f>
        <v>23</v>
      </c>
      <c r="AI189" s="6">
        <f>DATEDIF(Member_export_20241206_173759_f48b0b31c0417006138ce4576f294a066f7c[[#This Row],[Member since]],Member_export_20241206_173759_f48b0b31c0417006138ce4576f294a066f7c[[#This Row],[Contrac end date C]],"M")</f>
        <v>51</v>
      </c>
      <c r="AJ189" t="str">
        <f>TEXT(Member_export_20241206_173759_f48b0b31c0417006138ce4576f294a066f7c[[#This Row],[Member since]],"DDDD")</f>
        <v>miércoles</v>
      </c>
      <c r="AK189">
        <f>MONTH(Member_export_20241206_173759_f48b0b31c0417006138ce4576f294a066f7c[[#This Row],[Member since]])</f>
        <v>9</v>
      </c>
      <c r="AL189">
        <f>YEAR(Member_export_20241206_173759_f48b0b31c0417006138ce4576f294a066f7c[[#This Row],[Member since]])</f>
        <v>2020</v>
      </c>
    </row>
    <row r="190" spans="1:38" x14ac:dyDescent="0.55000000000000004">
      <c r="A190">
        <v>79788</v>
      </c>
      <c r="B190">
        <v>47495572</v>
      </c>
      <c r="C190" t="s">
        <v>2842</v>
      </c>
      <c r="D190" t="s">
        <v>9</v>
      </c>
      <c r="E190" t="s">
        <v>9</v>
      </c>
      <c r="F190" t="s">
        <v>38</v>
      </c>
      <c r="G190" t="s">
        <v>39</v>
      </c>
      <c r="H190" t="s">
        <v>4022</v>
      </c>
      <c r="I190" s="1">
        <v>38567</v>
      </c>
      <c r="J190" t="s">
        <v>4538</v>
      </c>
      <c r="K190" t="s">
        <v>4539</v>
      </c>
      <c r="L190">
        <v>28914</v>
      </c>
      <c r="M190" t="s">
        <v>4016</v>
      </c>
      <c r="N190" t="s">
        <v>9</v>
      </c>
      <c r="O190">
        <v>660537088</v>
      </c>
      <c r="P190" t="s">
        <v>40</v>
      </c>
      <c r="Q190" t="s">
        <v>22</v>
      </c>
      <c r="R190" t="s">
        <v>9</v>
      </c>
      <c r="S190" t="s">
        <v>4017</v>
      </c>
      <c r="T190" s="1">
        <v>45502</v>
      </c>
      <c r="U190" t="s">
        <v>9</v>
      </c>
      <c r="V190" t="s">
        <v>4023</v>
      </c>
      <c r="W190" t="s">
        <v>4024</v>
      </c>
      <c r="X190" t="s">
        <v>30</v>
      </c>
      <c r="Y190" s="1">
        <v>45566</v>
      </c>
      <c r="Z190" s="1">
        <v>45657</v>
      </c>
      <c r="AA190">
        <v>4900</v>
      </c>
      <c r="AB190" t="s">
        <v>4017</v>
      </c>
      <c r="AC190">
        <f>MIN(COUNTIF(B:B,Member_export_20241206_173759_f48b0b31c0417006138ce4576f294a066f7c[[#This Row],[Member ID]]),1)-1</f>
        <v>0</v>
      </c>
      <c r="AD19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9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90" s="1">
        <v>45657</v>
      </c>
      <c r="AG190" s="1">
        <f>Member_export_20241206_173759_f48b0b31c0417006138ce4576f294a066f7c[[#This Row],[Price]]/100</f>
        <v>49</v>
      </c>
      <c r="AH190" s="6">
        <f ca="1">DATEDIF(Member_export_20241206_173759_f48b0b31c0417006138ce4576f294a066f7c[[#This Row],[Birthday]],TODAY(),"Y")</f>
        <v>19</v>
      </c>
      <c r="AI190" s="6">
        <f>DATEDIF(Member_export_20241206_173759_f48b0b31c0417006138ce4576f294a066f7c[[#This Row],[Member since]],Member_export_20241206_173759_f48b0b31c0417006138ce4576f294a066f7c[[#This Row],[Contrac end date C]],"M")</f>
        <v>5</v>
      </c>
      <c r="AJ190" t="str">
        <f>TEXT(Member_export_20241206_173759_f48b0b31c0417006138ce4576f294a066f7c[[#This Row],[Member since]],"DDDD")</f>
        <v>lunes</v>
      </c>
      <c r="AK190">
        <f>MONTH(Member_export_20241206_173759_f48b0b31c0417006138ce4576f294a066f7c[[#This Row],[Member since]])</f>
        <v>7</v>
      </c>
      <c r="AL190">
        <f>YEAR(Member_export_20241206_173759_f48b0b31c0417006138ce4576f294a066f7c[[#This Row],[Member since]])</f>
        <v>2024</v>
      </c>
    </row>
    <row r="191" spans="1:38" x14ac:dyDescent="0.55000000000000004">
      <c r="A191">
        <v>79788</v>
      </c>
      <c r="B191">
        <v>45987734</v>
      </c>
      <c r="C191" t="s">
        <v>2952</v>
      </c>
      <c r="D191" t="s">
        <v>9</v>
      </c>
      <c r="E191" t="s">
        <v>9</v>
      </c>
      <c r="F191" t="s">
        <v>38</v>
      </c>
      <c r="G191" t="s">
        <v>384</v>
      </c>
      <c r="H191" t="s">
        <v>4022</v>
      </c>
      <c r="I191" s="1">
        <v>28877</v>
      </c>
      <c r="J191" t="s">
        <v>4540</v>
      </c>
      <c r="K191" t="s">
        <v>4541</v>
      </c>
      <c r="L191">
        <v>28914</v>
      </c>
      <c r="M191" t="s">
        <v>4016</v>
      </c>
      <c r="N191" t="s">
        <v>9</v>
      </c>
      <c r="O191">
        <v>620610472</v>
      </c>
      <c r="P191" t="s">
        <v>385</v>
      </c>
      <c r="Q191" t="s">
        <v>386</v>
      </c>
      <c r="R191" t="s">
        <v>4542</v>
      </c>
      <c r="S191" t="s">
        <v>4017</v>
      </c>
      <c r="T191" s="1">
        <v>45205</v>
      </c>
      <c r="U191" t="s">
        <v>9</v>
      </c>
      <c r="V191" t="s">
        <v>4023</v>
      </c>
      <c r="W191" t="s">
        <v>4024</v>
      </c>
      <c r="X191" t="s">
        <v>30</v>
      </c>
      <c r="Y191" s="1">
        <v>45231</v>
      </c>
      <c r="Z191" s="1">
        <v>45657</v>
      </c>
      <c r="AA191">
        <v>4900</v>
      </c>
      <c r="AB191" t="s">
        <v>4017</v>
      </c>
      <c r="AC191">
        <f>MIN(COUNTIF(B:B,Member_export_20241206_173759_f48b0b31c0417006138ce4576f294a066f7c[[#This Row],[Member ID]]),1)-1</f>
        <v>0</v>
      </c>
      <c r="AD19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9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91" s="1">
        <v>45657</v>
      </c>
      <c r="AG191" s="1">
        <f>Member_export_20241206_173759_f48b0b31c0417006138ce4576f294a066f7c[[#This Row],[Price]]/100</f>
        <v>49</v>
      </c>
      <c r="AH191" s="6">
        <f ca="1">DATEDIF(Member_export_20241206_173759_f48b0b31c0417006138ce4576f294a066f7c[[#This Row],[Birthday]],TODAY(),"Y")</f>
        <v>45</v>
      </c>
      <c r="AI191" s="6">
        <f>DATEDIF(Member_export_20241206_173759_f48b0b31c0417006138ce4576f294a066f7c[[#This Row],[Member since]],Member_export_20241206_173759_f48b0b31c0417006138ce4576f294a066f7c[[#This Row],[Contrac end date C]],"M")</f>
        <v>14</v>
      </c>
      <c r="AJ191" t="str">
        <f>TEXT(Member_export_20241206_173759_f48b0b31c0417006138ce4576f294a066f7c[[#This Row],[Member since]],"DDDD")</f>
        <v>viernes</v>
      </c>
      <c r="AK191">
        <f>MONTH(Member_export_20241206_173759_f48b0b31c0417006138ce4576f294a066f7c[[#This Row],[Member since]])</f>
        <v>10</v>
      </c>
      <c r="AL191">
        <f>YEAR(Member_export_20241206_173759_f48b0b31c0417006138ce4576f294a066f7c[[#This Row],[Member since]])</f>
        <v>2023</v>
      </c>
    </row>
    <row r="192" spans="1:38" x14ac:dyDescent="0.55000000000000004">
      <c r="A192">
        <v>79788</v>
      </c>
      <c r="B192">
        <v>46781469</v>
      </c>
      <c r="C192" t="s">
        <v>3341</v>
      </c>
      <c r="D192" t="s">
        <v>9</v>
      </c>
      <c r="E192" t="s">
        <v>9</v>
      </c>
      <c r="F192" t="s">
        <v>87</v>
      </c>
      <c r="G192" t="s">
        <v>1403</v>
      </c>
      <c r="H192" t="s">
        <v>4025</v>
      </c>
      <c r="I192" s="1">
        <v>36168</v>
      </c>
      <c r="J192" t="s">
        <v>4543</v>
      </c>
      <c r="K192" t="s">
        <v>4544</v>
      </c>
      <c r="L192">
        <v>28914</v>
      </c>
      <c r="M192" t="s">
        <v>4016</v>
      </c>
      <c r="N192" t="s">
        <v>9</v>
      </c>
      <c r="O192">
        <v>622021254</v>
      </c>
      <c r="P192" t="s">
        <v>1404</v>
      </c>
      <c r="Q192" t="s">
        <v>22</v>
      </c>
      <c r="R192" t="s">
        <v>4545</v>
      </c>
      <c r="S192" t="s">
        <v>4017</v>
      </c>
      <c r="T192" s="1">
        <v>45383</v>
      </c>
      <c r="U192" t="s">
        <v>9</v>
      </c>
      <c r="V192" t="s">
        <v>4023</v>
      </c>
      <c r="W192" t="s">
        <v>4024</v>
      </c>
      <c r="X192" t="s">
        <v>30</v>
      </c>
      <c r="Y192" s="1">
        <v>45444</v>
      </c>
      <c r="Z192" s="1">
        <v>45657</v>
      </c>
      <c r="AA192">
        <v>4900</v>
      </c>
      <c r="AB192" t="s">
        <v>4017</v>
      </c>
      <c r="AC192">
        <f>MIN(COUNTIF(B:B,Member_export_20241206_173759_f48b0b31c0417006138ce4576f294a066f7c[[#This Row],[Member ID]]),1)-1</f>
        <v>0</v>
      </c>
      <c r="AD19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9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92" s="1">
        <v>45657</v>
      </c>
      <c r="AG192" s="1">
        <f>Member_export_20241206_173759_f48b0b31c0417006138ce4576f294a066f7c[[#This Row],[Price]]/100</f>
        <v>49</v>
      </c>
      <c r="AH192" s="6">
        <f ca="1">DATEDIF(Member_export_20241206_173759_f48b0b31c0417006138ce4576f294a066f7c[[#This Row],[Birthday]],TODAY(),"Y")</f>
        <v>25</v>
      </c>
      <c r="AI192" s="6">
        <f>DATEDIF(Member_export_20241206_173759_f48b0b31c0417006138ce4576f294a066f7c[[#This Row],[Member since]],Member_export_20241206_173759_f48b0b31c0417006138ce4576f294a066f7c[[#This Row],[Contrac end date C]],"M")</f>
        <v>8</v>
      </c>
      <c r="AJ192" t="str">
        <f>TEXT(Member_export_20241206_173759_f48b0b31c0417006138ce4576f294a066f7c[[#This Row],[Member since]],"DDDD")</f>
        <v>lunes</v>
      </c>
      <c r="AK192">
        <f>MONTH(Member_export_20241206_173759_f48b0b31c0417006138ce4576f294a066f7c[[#This Row],[Member since]])</f>
        <v>4</v>
      </c>
      <c r="AL192">
        <f>YEAR(Member_export_20241206_173759_f48b0b31c0417006138ce4576f294a066f7c[[#This Row],[Member since]])</f>
        <v>2024</v>
      </c>
    </row>
    <row r="193" spans="1:38" x14ac:dyDescent="0.55000000000000004">
      <c r="A193">
        <v>79788</v>
      </c>
      <c r="B193">
        <v>46781543</v>
      </c>
      <c r="C193" t="s">
        <v>3435</v>
      </c>
      <c r="D193" t="s">
        <v>9</v>
      </c>
      <c r="E193" t="s">
        <v>9</v>
      </c>
      <c r="F193" t="s">
        <v>87</v>
      </c>
      <c r="G193" t="s">
        <v>1617</v>
      </c>
      <c r="H193" t="s">
        <v>4025</v>
      </c>
      <c r="I193" s="1">
        <v>36001</v>
      </c>
      <c r="J193" t="s">
        <v>4546</v>
      </c>
      <c r="K193" t="s">
        <v>4547</v>
      </c>
      <c r="L193">
        <v>28919</v>
      </c>
      <c r="M193" t="s">
        <v>4016</v>
      </c>
      <c r="N193" t="s">
        <v>9</v>
      </c>
      <c r="O193">
        <v>660464948</v>
      </c>
      <c r="P193" t="s">
        <v>1618</v>
      </c>
      <c r="Q193" t="s">
        <v>22</v>
      </c>
      <c r="R193" t="s">
        <v>4548</v>
      </c>
      <c r="S193" t="s">
        <v>4017</v>
      </c>
      <c r="T193" s="1">
        <v>45397</v>
      </c>
      <c r="U193" t="s">
        <v>9</v>
      </c>
      <c r="V193" t="s">
        <v>4023</v>
      </c>
      <c r="W193" t="s">
        <v>4024</v>
      </c>
      <c r="X193" t="s">
        <v>30</v>
      </c>
      <c r="Y193" s="1">
        <v>45444</v>
      </c>
      <c r="Z193" s="1">
        <v>45657</v>
      </c>
      <c r="AA193">
        <v>4900</v>
      </c>
      <c r="AB193" t="s">
        <v>4017</v>
      </c>
      <c r="AC193">
        <f>MIN(COUNTIF(B:B,Member_export_20241206_173759_f48b0b31c0417006138ce4576f294a066f7c[[#This Row],[Member ID]]),1)-1</f>
        <v>0</v>
      </c>
      <c r="AD19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9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93" s="1">
        <v>45657</v>
      </c>
      <c r="AG193" s="1">
        <f>Member_export_20241206_173759_f48b0b31c0417006138ce4576f294a066f7c[[#This Row],[Price]]/100</f>
        <v>49</v>
      </c>
      <c r="AH193" s="6">
        <f ca="1">DATEDIF(Member_export_20241206_173759_f48b0b31c0417006138ce4576f294a066f7c[[#This Row],[Birthday]],TODAY(),"Y")</f>
        <v>26</v>
      </c>
      <c r="AI193" s="6">
        <f>DATEDIF(Member_export_20241206_173759_f48b0b31c0417006138ce4576f294a066f7c[[#This Row],[Member since]],Member_export_20241206_173759_f48b0b31c0417006138ce4576f294a066f7c[[#This Row],[Contrac end date C]],"M")</f>
        <v>8</v>
      </c>
      <c r="AJ193" t="str">
        <f>TEXT(Member_export_20241206_173759_f48b0b31c0417006138ce4576f294a066f7c[[#This Row],[Member since]],"DDDD")</f>
        <v>lunes</v>
      </c>
      <c r="AK193">
        <f>MONTH(Member_export_20241206_173759_f48b0b31c0417006138ce4576f294a066f7c[[#This Row],[Member since]])</f>
        <v>4</v>
      </c>
      <c r="AL193">
        <f>YEAR(Member_export_20241206_173759_f48b0b31c0417006138ce4576f294a066f7c[[#This Row],[Member since]])</f>
        <v>2024</v>
      </c>
    </row>
    <row r="194" spans="1:38" x14ac:dyDescent="0.55000000000000004">
      <c r="A194">
        <v>79788</v>
      </c>
      <c r="B194">
        <v>45988716</v>
      </c>
      <c r="C194" t="s">
        <v>3438</v>
      </c>
      <c r="D194" t="s">
        <v>9</v>
      </c>
      <c r="E194" t="s">
        <v>9</v>
      </c>
      <c r="F194" t="s">
        <v>87</v>
      </c>
      <c r="G194" t="s">
        <v>1623</v>
      </c>
      <c r="H194" t="s">
        <v>4025</v>
      </c>
      <c r="I194" s="1">
        <v>24635</v>
      </c>
      <c r="J194" t="s">
        <v>4549</v>
      </c>
      <c r="K194" t="s">
        <v>4550</v>
      </c>
      <c r="L194">
        <v>28918</v>
      </c>
      <c r="M194" t="s">
        <v>4016</v>
      </c>
      <c r="N194" t="s">
        <v>9</v>
      </c>
      <c r="O194">
        <v>630938934</v>
      </c>
      <c r="P194" t="s">
        <v>1624</v>
      </c>
      <c r="Q194" t="s">
        <v>26</v>
      </c>
      <c r="R194" t="s">
        <v>4551</v>
      </c>
      <c r="S194" t="s">
        <v>4017</v>
      </c>
      <c r="T194" s="1">
        <v>45033</v>
      </c>
      <c r="U194" t="s">
        <v>9</v>
      </c>
      <c r="V194" t="s">
        <v>4040</v>
      </c>
      <c r="W194" t="s">
        <v>4024</v>
      </c>
      <c r="X194" t="s">
        <v>30</v>
      </c>
      <c r="Y194" s="1">
        <v>45047</v>
      </c>
      <c r="Z194" s="1">
        <v>45657</v>
      </c>
      <c r="AA194">
        <v>4900</v>
      </c>
      <c r="AB194" t="s">
        <v>4017</v>
      </c>
      <c r="AC194">
        <f>MIN(COUNTIF(B:B,Member_export_20241206_173759_f48b0b31c0417006138ce4576f294a066f7c[[#This Row],[Member ID]]),1)-1</f>
        <v>0</v>
      </c>
      <c r="AD194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19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94" s="1">
        <v>45657</v>
      </c>
      <c r="AG194" s="1">
        <f>Member_export_20241206_173759_f48b0b31c0417006138ce4576f294a066f7c[[#This Row],[Price]]/100</f>
        <v>49</v>
      </c>
      <c r="AH194" s="6">
        <f ca="1">DATEDIF(Member_export_20241206_173759_f48b0b31c0417006138ce4576f294a066f7c[[#This Row],[Birthday]],TODAY(),"Y")</f>
        <v>57</v>
      </c>
      <c r="AI194" s="6">
        <f>DATEDIF(Member_export_20241206_173759_f48b0b31c0417006138ce4576f294a066f7c[[#This Row],[Member since]],Member_export_20241206_173759_f48b0b31c0417006138ce4576f294a066f7c[[#This Row],[Contrac end date C]],"M")</f>
        <v>20</v>
      </c>
      <c r="AJ194" t="str">
        <f>TEXT(Member_export_20241206_173759_f48b0b31c0417006138ce4576f294a066f7c[[#This Row],[Member since]],"DDDD")</f>
        <v>lunes</v>
      </c>
      <c r="AK194">
        <f>MONTH(Member_export_20241206_173759_f48b0b31c0417006138ce4576f294a066f7c[[#This Row],[Member since]])</f>
        <v>4</v>
      </c>
      <c r="AL194">
        <f>YEAR(Member_export_20241206_173759_f48b0b31c0417006138ce4576f294a066f7c[[#This Row],[Member since]])</f>
        <v>2023</v>
      </c>
    </row>
    <row r="195" spans="1:38" x14ac:dyDescent="0.55000000000000004">
      <c r="A195">
        <v>79788</v>
      </c>
      <c r="B195">
        <v>45989796</v>
      </c>
      <c r="C195" t="s">
        <v>3518</v>
      </c>
      <c r="D195" t="s">
        <v>9</v>
      </c>
      <c r="E195" t="s">
        <v>9</v>
      </c>
      <c r="F195" t="s">
        <v>87</v>
      </c>
      <c r="G195" t="s">
        <v>1802</v>
      </c>
      <c r="H195" t="s">
        <v>4025</v>
      </c>
      <c r="I195" s="1">
        <v>38079</v>
      </c>
      <c r="J195" t="s">
        <v>4552</v>
      </c>
      <c r="K195" t="s">
        <v>4553</v>
      </c>
      <c r="L195">
        <v>28907</v>
      </c>
      <c r="M195" t="s">
        <v>4018</v>
      </c>
      <c r="N195" t="s">
        <v>9</v>
      </c>
      <c r="O195">
        <v>633063067</v>
      </c>
      <c r="P195" t="s">
        <v>1804</v>
      </c>
      <c r="Q195" t="s">
        <v>1805</v>
      </c>
      <c r="R195" t="s">
        <v>1803</v>
      </c>
      <c r="S195" t="s">
        <v>4017</v>
      </c>
      <c r="T195" s="1">
        <v>45352</v>
      </c>
      <c r="U195" t="s">
        <v>9</v>
      </c>
      <c r="V195" t="s">
        <v>4040</v>
      </c>
      <c r="W195" t="s">
        <v>4024</v>
      </c>
      <c r="X195" t="s">
        <v>12</v>
      </c>
      <c r="Y195" s="1">
        <v>45352</v>
      </c>
      <c r="Z195" s="1">
        <v>45657</v>
      </c>
      <c r="AA195">
        <v>5200</v>
      </c>
      <c r="AB195" t="s">
        <v>4017</v>
      </c>
      <c r="AC195">
        <f>MIN(COUNTIF(B:B,Member_export_20241206_173759_f48b0b31c0417006138ce4576f294a066f7c[[#This Row],[Member ID]]),1)-1</f>
        <v>0</v>
      </c>
      <c r="AD195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19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95" s="1">
        <v>45657</v>
      </c>
      <c r="AG195" s="1">
        <f>Member_export_20241206_173759_f48b0b31c0417006138ce4576f294a066f7c[[#This Row],[Price]]/100</f>
        <v>52</v>
      </c>
      <c r="AH195" s="6">
        <f ca="1">DATEDIF(Member_export_20241206_173759_f48b0b31c0417006138ce4576f294a066f7c[[#This Row],[Birthday]],TODAY(),"Y")</f>
        <v>20</v>
      </c>
      <c r="AI195" s="6">
        <f>DATEDIF(Member_export_20241206_173759_f48b0b31c0417006138ce4576f294a066f7c[[#This Row],[Member since]],Member_export_20241206_173759_f48b0b31c0417006138ce4576f294a066f7c[[#This Row],[Contrac end date C]],"M")</f>
        <v>9</v>
      </c>
      <c r="AJ195" t="str">
        <f>TEXT(Member_export_20241206_173759_f48b0b31c0417006138ce4576f294a066f7c[[#This Row],[Member since]],"DDDD")</f>
        <v>viernes</v>
      </c>
      <c r="AK195">
        <f>MONTH(Member_export_20241206_173759_f48b0b31c0417006138ce4576f294a066f7c[[#This Row],[Member since]])</f>
        <v>3</v>
      </c>
      <c r="AL195">
        <f>YEAR(Member_export_20241206_173759_f48b0b31c0417006138ce4576f294a066f7c[[#This Row],[Member since]])</f>
        <v>2024</v>
      </c>
    </row>
    <row r="196" spans="1:38" x14ac:dyDescent="0.55000000000000004">
      <c r="A196">
        <v>79788</v>
      </c>
      <c r="B196">
        <v>49264905</v>
      </c>
      <c r="C196" t="s">
        <v>3791</v>
      </c>
      <c r="D196" t="s">
        <v>9</v>
      </c>
      <c r="E196" t="s">
        <v>9</v>
      </c>
      <c r="F196" t="s">
        <v>87</v>
      </c>
      <c r="G196" t="s">
        <v>2401</v>
      </c>
      <c r="H196" t="s">
        <v>4025</v>
      </c>
      <c r="I196" s="1">
        <v>39760</v>
      </c>
      <c r="J196" t="s">
        <v>4554</v>
      </c>
      <c r="K196" t="s">
        <v>4555</v>
      </c>
      <c r="L196">
        <v>28914</v>
      </c>
      <c r="M196" t="s">
        <v>4016</v>
      </c>
      <c r="N196" t="s">
        <v>9</v>
      </c>
      <c r="O196">
        <v>644383969</v>
      </c>
      <c r="P196" t="s">
        <v>2402</v>
      </c>
      <c r="Q196" t="s">
        <v>22</v>
      </c>
      <c r="R196" t="s">
        <v>9</v>
      </c>
      <c r="S196" t="s">
        <v>4017</v>
      </c>
      <c r="T196" s="1">
        <v>45600</v>
      </c>
      <c r="U196" t="s">
        <v>9</v>
      </c>
      <c r="V196" t="s">
        <v>4023</v>
      </c>
      <c r="W196" t="s">
        <v>4024</v>
      </c>
      <c r="X196" t="s">
        <v>12</v>
      </c>
      <c r="Y196" s="1">
        <v>45627</v>
      </c>
      <c r="Z196" s="1">
        <v>45657</v>
      </c>
      <c r="AA196">
        <v>5200</v>
      </c>
      <c r="AB196" t="s">
        <v>4017</v>
      </c>
      <c r="AC196">
        <f>MIN(COUNTIF(B:B,Member_export_20241206_173759_f48b0b31c0417006138ce4576f294a066f7c[[#This Row],[Member ID]]),1)-1</f>
        <v>0</v>
      </c>
      <c r="AD19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9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96" s="1">
        <v>45657</v>
      </c>
      <c r="AG196" s="1">
        <f>Member_export_20241206_173759_f48b0b31c0417006138ce4576f294a066f7c[[#This Row],[Price]]/100</f>
        <v>52</v>
      </c>
      <c r="AH196" s="6">
        <f ca="1">DATEDIF(Member_export_20241206_173759_f48b0b31c0417006138ce4576f294a066f7c[[#This Row],[Birthday]],TODAY(),"Y")</f>
        <v>16</v>
      </c>
      <c r="AI196" s="6">
        <f>DATEDIF(Member_export_20241206_173759_f48b0b31c0417006138ce4576f294a066f7c[[#This Row],[Member since]],Member_export_20241206_173759_f48b0b31c0417006138ce4576f294a066f7c[[#This Row],[Contrac end date C]],"M")</f>
        <v>1</v>
      </c>
      <c r="AJ196" t="str">
        <f>TEXT(Member_export_20241206_173759_f48b0b31c0417006138ce4576f294a066f7c[[#This Row],[Member since]],"DDDD")</f>
        <v>lunes</v>
      </c>
      <c r="AK196">
        <f>MONTH(Member_export_20241206_173759_f48b0b31c0417006138ce4576f294a066f7c[[#This Row],[Member since]])</f>
        <v>11</v>
      </c>
      <c r="AL196">
        <f>YEAR(Member_export_20241206_173759_f48b0b31c0417006138ce4576f294a066f7c[[#This Row],[Member since]])</f>
        <v>2024</v>
      </c>
    </row>
    <row r="197" spans="1:38" x14ac:dyDescent="0.55000000000000004">
      <c r="A197">
        <v>79788</v>
      </c>
      <c r="B197">
        <v>45988700</v>
      </c>
      <c r="C197" t="s">
        <v>3985</v>
      </c>
      <c r="D197" t="s">
        <v>9</v>
      </c>
      <c r="E197" t="s">
        <v>9</v>
      </c>
      <c r="F197" t="s">
        <v>87</v>
      </c>
      <c r="G197" t="s">
        <v>1069</v>
      </c>
      <c r="H197" t="s">
        <v>4025</v>
      </c>
      <c r="I197" s="1">
        <v>36260</v>
      </c>
      <c r="J197" t="s">
        <v>4556</v>
      </c>
      <c r="K197" t="s">
        <v>4557</v>
      </c>
      <c r="L197">
        <v>28914</v>
      </c>
      <c r="M197" t="s">
        <v>4016</v>
      </c>
      <c r="N197" t="s">
        <v>9</v>
      </c>
      <c r="O197">
        <v>678506555</v>
      </c>
      <c r="P197" t="s">
        <v>2799</v>
      </c>
      <c r="Q197" t="s">
        <v>22</v>
      </c>
      <c r="R197" t="s">
        <v>4558</v>
      </c>
      <c r="S197" t="s">
        <v>4017</v>
      </c>
      <c r="T197" s="1">
        <v>44873</v>
      </c>
      <c r="U197" t="s">
        <v>9</v>
      </c>
      <c r="V197" t="s">
        <v>4023</v>
      </c>
      <c r="W197" t="s">
        <v>4029</v>
      </c>
      <c r="X197" t="s">
        <v>30</v>
      </c>
      <c r="Y197" s="1">
        <v>44896</v>
      </c>
      <c r="Z197" s="1">
        <v>45657</v>
      </c>
      <c r="AA197">
        <v>4900</v>
      </c>
      <c r="AB197" t="s">
        <v>4017</v>
      </c>
      <c r="AC197">
        <f>MIN(COUNTIF(B:B,Member_export_20241206_173759_f48b0b31c0417006138ce4576f294a066f7c[[#This Row],[Member ID]]),1)-1</f>
        <v>0</v>
      </c>
      <c r="AD19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9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97" s="1">
        <v>45657</v>
      </c>
      <c r="AG197" s="1">
        <f>Member_export_20241206_173759_f48b0b31c0417006138ce4576f294a066f7c[[#This Row],[Price]]/100</f>
        <v>49</v>
      </c>
      <c r="AH197" s="6">
        <f ca="1">DATEDIF(Member_export_20241206_173759_f48b0b31c0417006138ce4576f294a066f7c[[#This Row],[Birthday]],TODAY(),"Y")</f>
        <v>25</v>
      </c>
      <c r="AI197" s="6">
        <f>DATEDIF(Member_export_20241206_173759_f48b0b31c0417006138ce4576f294a066f7c[[#This Row],[Member since]],Member_export_20241206_173759_f48b0b31c0417006138ce4576f294a066f7c[[#This Row],[Contrac end date C]],"M")</f>
        <v>25</v>
      </c>
      <c r="AJ197" t="str">
        <f>TEXT(Member_export_20241206_173759_f48b0b31c0417006138ce4576f294a066f7c[[#This Row],[Member since]],"DDDD")</f>
        <v>martes</v>
      </c>
      <c r="AK197">
        <f>MONTH(Member_export_20241206_173759_f48b0b31c0417006138ce4576f294a066f7c[[#This Row],[Member since]])</f>
        <v>11</v>
      </c>
      <c r="AL197">
        <f>YEAR(Member_export_20241206_173759_f48b0b31c0417006138ce4576f294a066f7c[[#This Row],[Member since]])</f>
        <v>2022</v>
      </c>
    </row>
    <row r="198" spans="1:38" x14ac:dyDescent="0.55000000000000004">
      <c r="A198">
        <v>79788</v>
      </c>
      <c r="B198">
        <v>45987277</v>
      </c>
      <c r="C198" t="s">
        <v>3295</v>
      </c>
      <c r="D198" t="s">
        <v>9</v>
      </c>
      <c r="E198" t="s">
        <v>9</v>
      </c>
      <c r="F198" t="s">
        <v>87</v>
      </c>
      <c r="G198" t="s">
        <v>1291</v>
      </c>
      <c r="H198" t="s">
        <v>4025</v>
      </c>
      <c r="I198" s="1">
        <v>37398</v>
      </c>
      <c r="J198" t="s">
        <v>4559</v>
      </c>
      <c r="K198" t="s">
        <v>4560</v>
      </c>
      <c r="L198">
        <v>28914</v>
      </c>
      <c r="M198" t="s">
        <v>4016</v>
      </c>
      <c r="N198" t="s">
        <v>9</v>
      </c>
      <c r="O198">
        <v>684387755</v>
      </c>
      <c r="P198" t="s">
        <v>1293</v>
      </c>
      <c r="Q198" t="s">
        <v>22</v>
      </c>
      <c r="R198" t="s">
        <v>1292</v>
      </c>
      <c r="S198" t="s">
        <v>4017</v>
      </c>
      <c r="T198" s="1">
        <v>45183</v>
      </c>
      <c r="U198" t="s">
        <v>9</v>
      </c>
      <c r="V198" t="s">
        <v>4023</v>
      </c>
      <c r="W198" t="s">
        <v>4029</v>
      </c>
      <c r="X198" t="s">
        <v>12</v>
      </c>
      <c r="Y198" s="1">
        <v>45200</v>
      </c>
      <c r="Z198" s="1">
        <v>45657</v>
      </c>
      <c r="AA198">
        <v>5200</v>
      </c>
      <c r="AB198" t="s">
        <v>4017</v>
      </c>
      <c r="AC198">
        <f>MIN(COUNTIF(B:B,Member_export_20241206_173759_f48b0b31c0417006138ce4576f294a066f7c[[#This Row],[Member ID]]),1)-1</f>
        <v>0</v>
      </c>
      <c r="AD19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9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98" s="1">
        <v>45657</v>
      </c>
      <c r="AG198" s="1">
        <f>Member_export_20241206_173759_f48b0b31c0417006138ce4576f294a066f7c[[#This Row],[Price]]/100</f>
        <v>52</v>
      </c>
      <c r="AH198" s="6">
        <f ca="1">DATEDIF(Member_export_20241206_173759_f48b0b31c0417006138ce4576f294a066f7c[[#This Row],[Birthday]],TODAY(),"Y")</f>
        <v>22</v>
      </c>
      <c r="AI198" s="6">
        <f>DATEDIF(Member_export_20241206_173759_f48b0b31c0417006138ce4576f294a066f7c[[#This Row],[Member since]],Member_export_20241206_173759_f48b0b31c0417006138ce4576f294a066f7c[[#This Row],[Contrac end date C]],"M")</f>
        <v>15</v>
      </c>
      <c r="AJ198" t="str">
        <f>TEXT(Member_export_20241206_173759_f48b0b31c0417006138ce4576f294a066f7c[[#This Row],[Member since]],"DDDD")</f>
        <v>jueves</v>
      </c>
      <c r="AK198">
        <f>MONTH(Member_export_20241206_173759_f48b0b31c0417006138ce4576f294a066f7c[[#This Row],[Member since]])</f>
        <v>9</v>
      </c>
      <c r="AL198">
        <f>YEAR(Member_export_20241206_173759_f48b0b31c0417006138ce4576f294a066f7c[[#This Row],[Member since]])</f>
        <v>2023</v>
      </c>
    </row>
    <row r="199" spans="1:38" x14ac:dyDescent="0.55000000000000004">
      <c r="A199">
        <v>79788</v>
      </c>
      <c r="B199">
        <v>46781441</v>
      </c>
      <c r="C199" t="s">
        <v>3638</v>
      </c>
      <c r="D199" t="s">
        <v>9</v>
      </c>
      <c r="E199" t="s">
        <v>9</v>
      </c>
      <c r="F199" t="s">
        <v>92</v>
      </c>
      <c r="G199" t="s">
        <v>1895</v>
      </c>
      <c r="H199" t="s">
        <v>4025</v>
      </c>
      <c r="I199" s="1">
        <v>38026</v>
      </c>
      <c r="J199" t="s">
        <v>4561</v>
      </c>
      <c r="K199" t="s">
        <v>4562</v>
      </c>
      <c r="L199">
        <v>28914</v>
      </c>
      <c r="M199" t="s">
        <v>4016</v>
      </c>
      <c r="N199" t="s">
        <v>9</v>
      </c>
      <c r="O199">
        <v>681633687</v>
      </c>
      <c r="P199" t="s">
        <v>2062</v>
      </c>
      <c r="Q199" t="s">
        <v>26</v>
      </c>
      <c r="R199" t="s">
        <v>4563</v>
      </c>
      <c r="S199" t="s">
        <v>4017</v>
      </c>
      <c r="T199" s="1">
        <v>45425</v>
      </c>
      <c r="U199" t="s">
        <v>9</v>
      </c>
      <c r="V199" t="s">
        <v>4023</v>
      </c>
      <c r="W199" t="s">
        <v>4024</v>
      </c>
      <c r="X199" t="s">
        <v>30</v>
      </c>
      <c r="Y199" s="1">
        <v>45444</v>
      </c>
      <c r="Z199" s="1">
        <v>45657</v>
      </c>
      <c r="AA199">
        <v>4900</v>
      </c>
      <c r="AB199" t="s">
        <v>4017</v>
      </c>
      <c r="AC199">
        <f>MIN(COUNTIF(B:B,Member_export_20241206_173759_f48b0b31c0417006138ce4576f294a066f7c[[#This Row],[Member ID]]),1)-1</f>
        <v>0</v>
      </c>
      <c r="AD19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9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99" s="1">
        <v>45657</v>
      </c>
      <c r="AG199" s="1">
        <f>Member_export_20241206_173759_f48b0b31c0417006138ce4576f294a066f7c[[#This Row],[Price]]/100</f>
        <v>49</v>
      </c>
      <c r="AH199" s="6">
        <f ca="1">DATEDIF(Member_export_20241206_173759_f48b0b31c0417006138ce4576f294a066f7c[[#This Row],[Birthday]],TODAY(),"Y")</f>
        <v>20</v>
      </c>
      <c r="AI199" s="6">
        <f>DATEDIF(Member_export_20241206_173759_f48b0b31c0417006138ce4576f294a066f7c[[#This Row],[Member since]],Member_export_20241206_173759_f48b0b31c0417006138ce4576f294a066f7c[[#This Row],[Contrac end date C]],"M")</f>
        <v>7</v>
      </c>
      <c r="AJ199" t="str">
        <f>TEXT(Member_export_20241206_173759_f48b0b31c0417006138ce4576f294a066f7c[[#This Row],[Member since]],"DDDD")</f>
        <v>lunes</v>
      </c>
      <c r="AK199">
        <f>MONTH(Member_export_20241206_173759_f48b0b31c0417006138ce4576f294a066f7c[[#This Row],[Member since]])</f>
        <v>5</v>
      </c>
      <c r="AL199">
        <f>YEAR(Member_export_20241206_173759_f48b0b31c0417006138ce4576f294a066f7c[[#This Row],[Member since]])</f>
        <v>2024</v>
      </c>
    </row>
    <row r="200" spans="1:38" x14ac:dyDescent="0.55000000000000004">
      <c r="A200">
        <v>79788</v>
      </c>
      <c r="B200">
        <v>45986943</v>
      </c>
      <c r="C200" t="s">
        <v>3283</v>
      </c>
      <c r="D200" t="s">
        <v>9</v>
      </c>
      <c r="E200" t="s">
        <v>9</v>
      </c>
      <c r="F200" t="s">
        <v>92</v>
      </c>
      <c r="G200" t="s">
        <v>1261</v>
      </c>
      <c r="H200" t="s">
        <v>4025</v>
      </c>
      <c r="I200" s="1">
        <v>27965</v>
      </c>
      <c r="J200" t="s">
        <v>4564</v>
      </c>
      <c r="K200" t="s">
        <v>4565</v>
      </c>
      <c r="L200">
        <v>28914</v>
      </c>
      <c r="M200" t="s">
        <v>4016</v>
      </c>
      <c r="N200" t="s">
        <v>9</v>
      </c>
      <c r="O200">
        <v>619021196</v>
      </c>
      <c r="P200" t="s">
        <v>1263</v>
      </c>
      <c r="Q200" t="s">
        <v>277</v>
      </c>
      <c r="R200" t="s">
        <v>1262</v>
      </c>
      <c r="S200" t="s">
        <v>4017</v>
      </c>
      <c r="T200" s="1">
        <v>43705</v>
      </c>
      <c r="U200" t="s">
        <v>9</v>
      </c>
      <c r="V200" t="s">
        <v>4023</v>
      </c>
      <c r="W200" t="s">
        <v>4029</v>
      </c>
      <c r="X200" t="s">
        <v>30</v>
      </c>
      <c r="Y200" s="1">
        <v>45444</v>
      </c>
      <c r="Z200" s="1">
        <v>45657</v>
      </c>
      <c r="AA200">
        <v>4900</v>
      </c>
      <c r="AB200" t="s">
        <v>4017</v>
      </c>
      <c r="AC200">
        <f>MIN(COUNTIF(B:B,Member_export_20241206_173759_f48b0b31c0417006138ce4576f294a066f7c[[#This Row],[Member ID]]),1)-1</f>
        <v>0</v>
      </c>
      <c r="AD20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0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00" s="1">
        <v>45657</v>
      </c>
      <c r="AG200" s="1">
        <f>Member_export_20241206_173759_f48b0b31c0417006138ce4576f294a066f7c[[#This Row],[Price]]/100</f>
        <v>49</v>
      </c>
      <c r="AH200" s="6">
        <f ca="1">DATEDIF(Member_export_20241206_173759_f48b0b31c0417006138ce4576f294a066f7c[[#This Row],[Birthday]],TODAY(),"Y")</f>
        <v>48</v>
      </c>
      <c r="AI200" s="6">
        <f>DATEDIF(Member_export_20241206_173759_f48b0b31c0417006138ce4576f294a066f7c[[#This Row],[Member since]],Member_export_20241206_173759_f48b0b31c0417006138ce4576f294a066f7c[[#This Row],[Contrac end date C]],"M")</f>
        <v>64</v>
      </c>
      <c r="AJ200" t="str">
        <f>TEXT(Member_export_20241206_173759_f48b0b31c0417006138ce4576f294a066f7c[[#This Row],[Member since]],"DDDD")</f>
        <v>miércoles</v>
      </c>
      <c r="AK200">
        <f>MONTH(Member_export_20241206_173759_f48b0b31c0417006138ce4576f294a066f7c[[#This Row],[Member since]])</f>
        <v>8</v>
      </c>
      <c r="AL200">
        <f>YEAR(Member_export_20241206_173759_f48b0b31c0417006138ce4576f294a066f7c[[#This Row],[Member since]])</f>
        <v>2019</v>
      </c>
    </row>
    <row r="201" spans="1:38" x14ac:dyDescent="0.55000000000000004">
      <c r="A201">
        <v>79788</v>
      </c>
      <c r="B201">
        <v>45988482</v>
      </c>
      <c r="C201" t="s">
        <v>2964</v>
      </c>
      <c r="D201" t="s">
        <v>9</v>
      </c>
      <c r="E201" t="s">
        <v>9</v>
      </c>
      <c r="F201" t="s">
        <v>92</v>
      </c>
      <c r="G201" t="s">
        <v>420</v>
      </c>
      <c r="H201" t="s">
        <v>4025</v>
      </c>
      <c r="I201" s="1">
        <v>33605</v>
      </c>
      <c r="J201" t="s">
        <v>4566</v>
      </c>
      <c r="K201" t="s">
        <v>4567</v>
      </c>
      <c r="L201">
        <v>28914</v>
      </c>
      <c r="M201" t="s">
        <v>4016</v>
      </c>
      <c r="N201" t="s">
        <v>9</v>
      </c>
      <c r="O201">
        <v>639431357</v>
      </c>
      <c r="P201" t="s">
        <v>422</v>
      </c>
      <c r="Q201" t="s">
        <v>11</v>
      </c>
      <c r="R201" t="s">
        <v>421</v>
      </c>
      <c r="S201" t="s">
        <v>4017</v>
      </c>
      <c r="T201" s="1">
        <v>45341</v>
      </c>
      <c r="U201" t="s">
        <v>9</v>
      </c>
      <c r="V201" t="s">
        <v>4023</v>
      </c>
      <c r="W201" t="s">
        <v>4024</v>
      </c>
      <c r="X201" t="s">
        <v>30</v>
      </c>
      <c r="Y201" s="1">
        <v>45352</v>
      </c>
      <c r="Z201" s="1">
        <v>45657</v>
      </c>
      <c r="AA201">
        <v>4900</v>
      </c>
      <c r="AB201" t="s">
        <v>4017</v>
      </c>
      <c r="AC201">
        <f>MIN(COUNTIF(B:B,Member_export_20241206_173759_f48b0b31c0417006138ce4576f294a066f7c[[#This Row],[Member ID]]),1)-1</f>
        <v>0</v>
      </c>
      <c r="AD20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0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01" s="1">
        <v>45657</v>
      </c>
      <c r="AG201" s="1">
        <f>Member_export_20241206_173759_f48b0b31c0417006138ce4576f294a066f7c[[#This Row],[Price]]/100</f>
        <v>49</v>
      </c>
      <c r="AH201" s="6">
        <f ca="1">DATEDIF(Member_export_20241206_173759_f48b0b31c0417006138ce4576f294a066f7c[[#This Row],[Birthday]],TODAY(),"Y")</f>
        <v>32</v>
      </c>
      <c r="AI201" s="6">
        <f>DATEDIF(Member_export_20241206_173759_f48b0b31c0417006138ce4576f294a066f7c[[#This Row],[Member since]],Member_export_20241206_173759_f48b0b31c0417006138ce4576f294a066f7c[[#This Row],[Contrac end date C]],"M")</f>
        <v>10</v>
      </c>
      <c r="AJ201" t="str">
        <f>TEXT(Member_export_20241206_173759_f48b0b31c0417006138ce4576f294a066f7c[[#This Row],[Member since]],"DDDD")</f>
        <v>lunes</v>
      </c>
      <c r="AK201">
        <f>MONTH(Member_export_20241206_173759_f48b0b31c0417006138ce4576f294a066f7c[[#This Row],[Member since]])</f>
        <v>2</v>
      </c>
      <c r="AL201">
        <f>YEAR(Member_export_20241206_173759_f48b0b31c0417006138ce4576f294a066f7c[[#This Row],[Member since]])</f>
        <v>2024</v>
      </c>
    </row>
    <row r="202" spans="1:38" x14ac:dyDescent="0.55000000000000004">
      <c r="A202">
        <v>79788</v>
      </c>
      <c r="B202">
        <v>45988495</v>
      </c>
      <c r="C202" t="s">
        <v>3667</v>
      </c>
      <c r="D202" t="s">
        <v>9</v>
      </c>
      <c r="E202" t="s">
        <v>9</v>
      </c>
      <c r="F202" t="s">
        <v>92</v>
      </c>
      <c r="G202" t="s">
        <v>2134</v>
      </c>
      <c r="H202" t="s">
        <v>4025</v>
      </c>
      <c r="I202" s="1">
        <v>33337</v>
      </c>
      <c r="J202" t="s">
        <v>4568</v>
      </c>
      <c r="K202" t="s">
        <v>4569</v>
      </c>
      <c r="L202">
        <v>28914</v>
      </c>
      <c r="M202" t="s">
        <v>4016</v>
      </c>
      <c r="N202" t="s">
        <v>9</v>
      </c>
      <c r="O202">
        <v>680819909</v>
      </c>
      <c r="P202" t="s">
        <v>2135</v>
      </c>
      <c r="Q202" t="s">
        <v>22</v>
      </c>
      <c r="R202" t="s">
        <v>4570</v>
      </c>
      <c r="S202" t="s">
        <v>4017</v>
      </c>
      <c r="T202" s="1">
        <v>45324</v>
      </c>
      <c r="U202" t="s">
        <v>9</v>
      </c>
      <c r="V202" t="s">
        <v>4023</v>
      </c>
      <c r="W202" t="s">
        <v>4024</v>
      </c>
      <c r="X202" t="s">
        <v>30</v>
      </c>
      <c r="Y202" s="1">
        <v>45352</v>
      </c>
      <c r="Z202" s="1">
        <v>45657</v>
      </c>
      <c r="AA202">
        <v>4900</v>
      </c>
      <c r="AB202" t="s">
        <v>4017</v>
      </c>
      <c r="AC202">
        <f>MIN(COUNTIF(B:B,Member_export_20241206_173759_f48b0b31c0417006138ce4576f294a066f7c[[#This Row],[Member ID]]),1)-1</f>
        <v>0</v>
      </c>
      <c r="AD20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0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02" s="1">
        <v>45657</v>
      </c>
      <c r="AG202" s="1">
        <f>Member_export_20241206_173759_f48b0b31c0417006138ce4576f294a066f7c[[#This Row],[Price]]/100</f>
        <v>49</v>
      </c>
      <c r="AH202" s="6">
        <f ca="1">DATEDIF(Member_export_20241206_173759_f48b0b31c0417006138ce4576f294a066f7c[[#This Row],[Birthday]],TODAY(),"Y")</f>
        <v>33</v>
      </c>
      <c r="AI202" s="6">
        <f>DATEDIF(Member_export_20241206_173759_f48b0b31c0417006138ce4576f294a066f7c[[#This Row],[Member since]],Member_export_20241206_173759_f48b0b31c0417006138ce4576f294a066f7c[[#This Row],[Contrac end date C]],"M")</f>
        <v>10</v>
      </c>
      <c r="AJ202" t="str">
        <f>TEXT(Member_export_20241206_173759_f48b0b31c0417006138ce4576f294a066f7c[[#This Row],[Member since]],"DDDD")</f>
        <v>viernes</v>
      </c>
      <c r="AK202">
        <f>MONTH(Member_export_20241206_173759_f48b0b31c0417006138ce4576f294a066f7c[[#This Row],[Member since]])</f>
        <v>2</v>
      </c>
      <c r="AL202">
        <f>YEAR(Member_export_20241206_173759_f48b0b31c0417006138ce4576f294a066f7c[[#This Row],[Member since]])</f>
        <v>2024</v>
      </c>
    </row>
    <row r="203" spans="1:38" x14ac:dyDescent="0.55000000000000004">
      <c r="A203">
        <v>79788</v>
      </c>
      <c r="B203">
        <v>45987052</v>
      </c>
      <c r="C203" t="s">
        <v>2855</v>
      </c>
      <c r="D203" t="s">
        <v>9</v>
      </c>
      <c r="E203" t="s">
        <v>9</v>
      </c>
      <c r="F203" t="s">
        <v>92</v>
      </c>
      <c r="G203" t="s">
        <v>93</v>
      </c>
      <c r="H203" t="s">
        <v>4025</v>
      </c>
      <c r="I203" s="1">
        <v>37043</v>
      </c>
      <c r="J203" t="s">
        <v>4571</v>
      </c>
      <c r="K203" t="s">
        <v>4572</v>
      </c>
      <c r="L203">
        <v>28914</v>
      </c>
      <c r="M203" t="s">
        <v>4016</v>
      </c>
      <c r="N203" t="s">
        <v>9</v>
      </c>
      <c r="O203">
        <v>655772897</v>
      </c>
      <c r="P203" t="s">
        <v>94</v>
      </c>
      <c r="Q203" t="s">
        <v>45</v>
      </c>
      <c r="R203" t="s">
        <v>9</v>
      </c>
      <c r="S203" t="s">
        <v>4017</v>
      </c>
      <c r="T203" s="1">
        <v>45180</v>
      </c>
      <c r="U203" t="s">
        <v>9</v>
      </c>
      <c r="V203" t="s">
        <v>4023</v>
      </c>
      <c r="W203" t="s">
        <v>4024</v>
      </c>
      <c r="X203" t="s">
        <v>30</v>
      </c>
      <c r="Y203" s="1">
        <v>45200</v>
      </c>
      <c r="Z203" s="1">
        <v>45657</v>
      </c>
      <c r="AA203">
        <v>4900</v>
      </c>
      <c r="AB203" t="s">
        <v>4017</v>
      </c>
      <c r="AC203">
        <f>MIN(COUNTIF(B:B,Member_export_20241206_173759_f48b0b31c0417006138ce4576f294a066f7c[[#This Row],[Member ID]]),1)-1</f>
        <v>0</v>
      </c>
      <c r="AD20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0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03" s="1">
        <v>45657</v>
      </c>
      <c r="AG203" s="1">
        <f>Member_export_20241206_173759_f48b0b31c0417006138ce4576f294a066f7c[[#This Row],[Price]]/100</f>
        <v>49</v>
      </c>
      <c r="AH203" s="6">
        <f ca="1">DATEDIF(Member_export_20241206_173759_f48b0b31c0417006138ce4576f294a066f7c[[#This Row],[Birthday]],TODAY(),"Y")</f>
        <v>23</v>
      </c>
      <c r="AI203" s="6">
        <f>DATEDIF(Member_export_20241206_173759_f48b0b31c0417006138ce4576f294a066f7c[[#This Row],[Member since]],Member_export_20241206_173759_f48b0b31c0417006138ce4576f294a066f7c[[#This Row],[Contrac end date C]],"M")</f>
        <v>15</v>
      </c>
      <c r="AJ203" t="str">
        <f>TEXT(Member_export_20241206_173759_f48b0b31c0417006138ce4576f294a066f7c[[#This Row],[Member since]],"DDDD")</f>
        <v>lunes</v>
      </c>
      <c r="AK203">
        <f>MONTH(Member_export_20241206_173759_f48b0b31c0417006138ce4576f294a066f7c[[#This Row],[Member since]])</f>
        <v>9</v>
      </c>
      <c r="AL203">
        <f>YEAR(Member_export_20241206_173759_f48b0b31c0417006138ce4576f294a066f7c[[#This Row],[Member since]])</f>
        <v>2023</v>
      </c>
    </row>
    <row r="204" spans="1:38" x14ac:dyDescent="0.55000000000000004">
      <c r="A204">
        <v>79788</v>
      </c>
      <c r="B204">
        <v>45987432</v>
      </c>
      <c r="C204" t="s">
        <v>3087</v>
      </c>
      <c r="D204" t="s">
        <v>9</v>
      </c>
      <c r="E204" t="s">
        <v>9</v>
      </c>
      <c r="F204" t="s">
        <v>92</v>
      </c>
      <c r="G204" t="s">
        <v>772</v>
      </c>
      <c r="H204" t="s">
        <v>4025</v>
      </c>
      <c r="I204" s="1">
        <v>29985</v>
      </c>
      <c r="J204" t="s">
        <v>4573</v>
      </c>
      <c r="K204" t="s">
        <v>4574</v>
      </c>
      <c r="L204">
        <v>28914</v>
      </c>
      <c r="M204" t="s">
        <v>4016</v>
      </c>
      <c r="N204" t="s">
        <v>9</v>
      </c>
      <c r="O204">
        <v>676047133</v>
      </c>
      <c r="P204" t="s">
        <v>774</v>
      </c>
      <c r="Q204" t="s">
        <v>11</v>
      </c>
      <c r="R204" t="s">
        <v>773</v>
      </c>
      <c r="S204" t="s">
        <v>4017</v>
      </c>
      <c r="T204" s="1">
        <v>44809</v>
      </c>
      <c r="U204" t="s">
        <v>9</v>
      </c>
      <c r="V204" t="s">
        <v>4144</v>
      </c>
      <c r="W204" t="s">
        <v>4029</v>
      </c>
      <c r="X204" t="s">
        <v>30</v>
      </c>
      <c r="Y204" s="1">
        <v>44835</v>
      </c>
      <c r="Z204" s="1">
        <v>45657</v>
      </c>
      <c r="AA204">
        <v>4900</v>
      </c>
      <c r="AB204" t="s">
        <v>4017</v>
      </c>
      <c r="AC204">
        <f>MIN(COUNTIF(B:B,Member_export_20241206_173759_f48b0b31c0417006138ce4576f294a066f7c[[#This Row],[Member ID]]),1)-1</f>
        <v>0</v>
      </c>
      <c r="AD204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20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04" s="1">
        <v>45657</v>
      </c>
      <c r="AG204" s="1">
        <f>Member_export_20241206_173759_f48b0b31c0417006138ce4576f294a066f7c[[#This Row],[Price]]/100</f>
        <v>49</v>
      </c>
      <c r="AH204" s="6">
        <f ca="1">DATEDIF(Member_export_20241206_173759_f48b0b31c0417006138ce4576f294a066f7c[[#This Row],[Birthday]],TODAY(),"Y")</f>
        <v>42</v>
      </c>
      <c r="AI204" s="6">
        <f>DATEDIF(Member_export_20241206_173759_f48b0b31c0417006138ce4576f294a066f7c[[#This Row],[Member since]],Member_export_20241206_173759_f48b0b31c0417006138ce4576f294a066f7c[[#This Row],[Contrac end date C]],"M")</f>
        <v>27</v>
      </c>
      <c r="AJ204" t="str">
        <f>TEXT(Member_export_20241206_173759_f48b0b31c0417006138ce4576f294a066f7c[[#This Row],[Member since]],"DDDD")</f>
        <v>lunes</v>
      </c>
      <c r="AK204">
        <f>MONTH(Member_export_20241206_173759_f48b0b31c0417006138ce4576f294a066f7c[[#This Row],[Member since]])</f>
        <v>9</v>
      </c>
      <c r="AL204">
        <f>YEAR(Member_export_20241206_173759_f48b0b31c0417006138ce4576f294a066f7c[[#This Row],[Member since]])</f>
        <v>2022</v>
      </c>
    </row>
    <row r="205" spans="1:38" x14ac:dyDescent="0.55000000000000004">
      <c r="A205">
        <v>79788</v>
      </c>
      <c r="B205">
        <v>45989687</v>
      </c>
      <c r="C205" t="s">
        <v>3570</v>
      </c>
      <c r="D205" t="s">
        <v>9</v>
      </c>
      <c r="E205" t="s">
        <v>9</v>
      </c>
      <c r="F205" t="s">
        <v>92</v>
      </c>
      <c r="G205" t="s">
        <v>1912</v>
      </c>
      <c r="H205" t="s">
        <v>4025</v>
      </c>
      <c r="I205" s="1">
        <v>34109</v>
      </c>
      <c r="J205" t="s">
        <v>4575</v>
      </c>
      <c r="K205" t="s">
        <v>4576</v>
      </c>
      <c r="L205">
        <v>28917</v>
      </c>
      <c r="M205" t="s">
        <v>4016</v>
      </c>
      <c r="N205" t="s">
        <v>9</v>
      </c>
      <c r="O205">
        <v>607235783</v>
      </c>
      <c r="P205" t="s">
        <v>1913</v>
      </c>
      <c r="Q205" t="s">
        <v>26</v>
      </c>
      <c r="R205" t="s">
        <v>4577</v>
      </c>
      <c r="S205" t="s">
        <v>4017</v>
      </c>
      <c r="T205" s="1">
        <v>43356</v>
      </c>
      <c r="U205" t="s">
        <v>9</v>
      </c>
      <c r="V205" t="s">
        <v>4040</v>
      </c>
      <c r="W205" t="s">
        <v>4024</v>
      </c>
      <c r="X205" t="s">
        <v>12</v>
      </c>
      <c r="Y205" s="1">
        <v>43374</v>
      </c>
      <c r="Z205" s="1">
        <v>45657</v>
      </c>
      <c r="AA205">
        <v>5200</v>
      </c>
      <c r="AB205" t="s">
        <v>4017</v>
      </c>
      <c r="AC205">
        <f>MIN(COUNTIF(B:B,Member_export_20241206_173759_f48b0b31c0417006138ce4576f294a066f7c[[#This Row],[Member ID]]),1)-1</f>
        <v>0</v>
      </c>
      <c r="AD205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20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05" s="1">
        <v>45657</v>
      </c>
      <c r="AG205" s="1">
        <f>Member_export_20241206_173759_f48b0b31c0417006138ce4576f294a066f7c[[#This Row],[Price]]/100</f>
        <v>52</v>
      </c>
      <c r="AH205" s="6">
        <f ca="1">DATEDIF(Member_export_20241206_173759_f48b0b31c0417006138ce4576f294a066f7c[[#This Row],[Birthday]],TODAY(),"Y")</f>
        <v>31</v>
      </c>
      <c r="AI205" s="6">
        <f>DATEDIF(Member_export_20241206_173759_f48b0b31c0417006138ce4576f294a066f7c[[#This Row],[Member since]],Member_export_20241206_173759_f48b0b31c0417006138ce4576f294a066f7c[[#This Row],[Contrac end date C]],"M")</f>
        <v>75</v>
      </c>
      <c r="AJ205" t="str">
        <f>TEXT(Member_export_20241206_173759_f48b0b31c0417006138ce4576f294a066f7c[[#This Row],[Member since]],"DDDD")</f>
        <v>jueves</v>
      </c>
      <c r="AK205">
        <f>MONTH(Member_export_20241206_173759_f48b0b31c0417006138ce4576f294a066f7c[[#This Row],[Member since]])</f>
        <v>9</v>
      </c>
      <c r="AL205">
        <f>YEAR(Member_export_20241206_173759_f48b0b31c0417006138ce4576f294a066f7c[[#This Row],[Member since]])</f>
        <v>2018</v>
      </c>
    </row>
    <row r="206" spans="1:38" x14ac:dyDescent="0.55000000000000004">
      <c r="A206">
        <v>79788</v>
      </c>
      <c r="B206">
        <v>45987782</v>
      </c>
      <c r="C206" t="s">
        <v>3251</v>
      </c>
      <c r="D206" t="s">
        <v>9</v>
      </c>
      <c r="E206" t="s">
        <v>9</v>
      </c>
      <c r="F206" t="s">
        <v>92</v>
      </c>
      <c r="G206" t="s">
        <v>1190</v>
      </c>
      <c r="H206" t="s">
        <v>4015</v>
      </c>
      <c r="I206" s="1">
        <v>37672</v>
      </c>
      <c r="J206" t="s">
        <v>4578</v>
      </c>
      <c r="K206" t="s">
        <v>4579</v>
      </c>
      <c r="L206">
        <v>28914</v>
      </c>
      <c r="M206" t="s">
        <v>4016</v>
      </c>
      <c r="N206" t="s">
        <v>9</v>
      </c>
      <c r="O206">
        <v>636463360</v>
      </c>
      <c r="P206" t="s">
        <v>1191</v>
      </c>
      <c r="Q206" t="s">
        <v>189</v>
      </c>
      <c r="R206" t="s">
        <v>4580</v>
      </c>
      <c r="S206" t="s">
        <v>4017</v>
      </c>
      <c r="T206" s="1">
        <v>44838</v>
      </c>
      <c r="U206" t="s">
        <v>9</v>
      </c>
      <c r="V206" t="s">
        <v>9</v>
      </c>
      <c r="W206" t="s">
        <v>9</v>
      </c>
      <c r="X206" t="s">
        <v>12</v>
      </c>
      <c r="Y206" s="1">
        <v>44866</v>
      </c>
      <c r="Z206" s="1">
        <v>45657</v>
      </c>
      <c r="AA206">
        <v>5200</v>
      </c>
      <c r="AB206" t="s">
        <v>4017</v>
      </c>
      <c r="AC206">
        <f>MIN(COUNTIF(B:B,Member_export_20241206_173759_f48b0b31c0417006138ce4576f294a066f7c[[#This Row],[Member ID]]),1)-1</f>
        <v>0</v>
      </c>
      <c r="AD206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206" t="str">
        <f>IF(Member_export_20241206_173759_f48b0b31c0417006138ce4576f294a066f7c[[#This Row],[Source]]="","DESCONOCIDA",Member_export_20241206_173759_f48b0b31c0417006138ce4576f294a066f7c[[#This Row],[Source]])</f>
        <v>DESCONOCIDA</v>
      </c>
      <c r="AF206" s="1">
        <v>45657</v>
      </c>
      <c r="AG206" s="1">
        <f>Member_export_20241206_173759_f48b0b31c0417006138ce4576f294a066f7c[[#This Row],[Price]]/100</f>
        <v>52</v>
      </c>
      <c r="AH206" s="6">
        <f ca="1">DATEDIF(Member_export_20241206_173759_f48b0b31c0417006138ce4576f294a066f7c[[#This Row],[Birthday]],TODAY(),"Y")</f>
        <v>21</v>
      </c>
      <c r="AI206" s="6">
        <f>DATEDIF(Member_export_20241206_173759_f48b0b31c0417006138ce4576f294a066f7c[[#This Row],[Member since]],Member_export_20241206_173759_f48b0b31c0417006138ce4576f294a066f7c[[#This Row],[Contrac end date C]],"M")</f>
        <v>26</v>
      </c>
      <c r="AJ206" t="str">
        <f>TEXT(Member_export_20241206_173759_f48b0b31c0417006138ce4576f294a066f7c[[#This Row],[Member since]],"DDDD")</f>
        <v>martes</v>
      </c>
      <c r="AK206">
        <f>MONTH(Member_export_20241206_173759_f48b0b31c0417006138ce4576f294a066f7c[[#This Row],[Member since]])</f>
        <v>10</v>
      </c>
      <c r="AL206">
        <f>YEAR(Member_export_20241206_173759_f48b0b31c0417006138ce4576f294a066f7c[[#This Row],[Member since]])</f>
        <v>2022</v>
      </c>
    </row>
    <row r="207" spans="1:38" x14ac:dyDescent="0.55000000000000004">
      <c r="A207">
        <v>79788</v>
      </c>
      <c r="B207">
        <v>45987799</v>
      </c>
      <c r="C207" t="s">
        <v>3879</v>
      </c>
      <c r="D207" t="s">
        <v>9</v>
      </c>
      <c r="E207" t="s">
        <v>9</v>
      </c>
      <c r="F207" t="s">
        <v>92</v>
      </c>
      <c r="G207" t="s">
        <v>2583</v>
      </c>
      <c r="H207" t="s">
        <v>4015</v>
      </c>
      <c r="I207" s="1">
        <v>37211</v>
      </c>
      <c r="J207" t="s">
        <v>4581</v>
      </c>
      <c r="K207" t="s">
        <v>4582</v>
      </c>
      <c r="L207">
        <v>28914</v>
      </c>
      <c r="M207" t="s">
        <v>4016</v>
      </c>
      <c r="N207" t="s">
        <v>9</v>
      </c>
      <c r="O207">
        <v>657451261</v>
      </c>
      <c r="P207" t="s">
        <v>2584</v>
      </c>
      <c r="Q207" t="s">
        <v>22</v>
      </c>
      <c r="R207" t="s">
        <v>4583</v>
      </c>
      <c r="S207" t="s">
        <v>4017</v>
      </c>
      <c r="T207" s="1">
        <v>45323</v>
      </c>
      <c r="U207" t="s">
        <v>9</v>
      </c>
      <c r="V207" t="s">
        <v>4023</v>
      </c>
      <c r="W207" t="s">
        <v>4029</v>
      </c>
      <c r="X207" t="s">
        <v>12</v>
      </c>
      <c r="Y207" s="1">
        <v>45323</v>
      </c>
      <c r="Z207" s="1">
        <v>45657</v>
      </c>
      <c r="AA207">
        <v>5200</v>
      </c>
      <c r="AB207" t="s">
        <v>4017</v>
      </c>
      <c r="AC207">
        <f>MIN(COUNTIF(B:B,Member_export_20241206_173759_f48b0b31c0417006138ce4576f294a066f7c[[#This Row],[Member ID]]),1)-1</f>
        <v>0</v>
      </c>
      <c r="AD20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0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07" s="1">
        <v>45657</v>
      </c>
      <c r="AG207" s="1">
        <f>Member_export_20241206_173759_f48b0b31c0417006138ce4576f294a066f7c[[#This Row],[Price]]/100</f>
        <v>52</v>
      </c>
      <c r="AH207" s="6">
        <f ca="1">DATEDIF(Member_export_20241206_173759_f48b0b31c0417006138ce4576f294a066f7c[[#This Row],[Birthday]],TODAY(),"Y")</f>
        <v>23</v>
      </c>
      <c r="AI207" s="6">
        <f>DATEDIF(Member_export_20241206_173759_f48b0b31c0417006138ce4576f294a066f7c[[#This Row],[Member since]],Member_export_20241206_173759_f48b0b31c0417006138ce4576f294a066f7c[[#This Row],[Contrac end date C]],"M")</f>
        <v>10</v>
      </c>
      <c r="AJ207" t="str">
        <f>TEXT(Member_export_20241206_173759_f48b0b31c0417006138ce4576f294a066f7c[[#This Row],[Member since]],"DDDD")</f>
        <v>jueves</v>
      </c>
      <c r="AK207">
        <f>MONTH(Member_export_20241206_173759_f48b0b31c0417006138ce4576f294a066f7c[[#This Row],[Member since]])</f>
        <v>2</v>
      </c>
      <c r="AL207">
        <f>YEAR(Member_export_20241206_173759_f48b0b31c0417006138ce4576f294a066f7c[[#This Row],[Member since]])</f>
        <v>2024</v>
      </c>
    </row>
    <row r="208" spans="1:38" x14ac:dyDescent="0.55000000000000004">
      <c r="A208">
        <v>79788</v>
      </c>
      <c r="B208">
        <v>45988101</v>
      </c>
      <c r="C208" t="s">
        <v>3384</v>
      </c>
      <c r="D208" t="s">
        <v>9</v>
      </c>
      <c r="E208" t="s">
        <v>9</v>
      </c>
      <c r="F208" t="s">
        <v>92</v>
      </c>
      <c r="G208" t="s">
        <v>1507</v>
      </c>
      <c r="H208" t="s">
        <v>4025</v>
      </c>
      <c r="I208" s="1">
        <v>27528</v>
      </c>
      <c r="J208" t="s">
        <v>4584</v>
      </c>
      <c r="K208" t="s">
        <v>4585</v>
      </c>
      <c r="L208">
        <v>28914</v>
      </c>
      <c r="M208" t="s">
        <v>4016</v>
      </c>
      <c r="N208" t="s">
        <v>9</v>
      </c>
      <c r="O208">
        <v>687787616</v>
      </c>
      <c r="P208" t="s">
        <v>1275</v>
      </c>
      <c r="Q208" t="s">
        <v>45</v>
      </c>
      <c r="R208" t="s">
        <v>4586</v>
      </c>
      <c r="S208" t="s">
        <v>4017</v>
      </c>
      <c r="T208" s="1">
        <v>45181</v>
      </c>
      <c r="U208" t="s">
        <v>9</v>
      </c>
      <c r="V208" t="s">
        <v>4040</v>
      </c>
      <c r="W208" t="s">
        <v>4024</v>
      </c>
      <c r="X208" t="s">
        <v>122</v>
      </c>
      <c r="Y208" s="1">
        <v>45200</v>
      </c>
      <c r="Z208" s="1">
        <v>45657</v>
      </c>
      <c r="AA208">
        <v>7900</v>
      </c>
      <c r="AB208" t="s">
        <v>4017</v>
      </c>
      <c r="AC208">
        <f>MIN(COUNTIF(B:B,Member_export_20241206_173759_f48b0b31c0417006138ce4576f294a066f7c[[#This Row],[Member ID]]),1)-1</f>
        <v>0</v>
      </c>
      <c r="AD208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20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08" s="1">
        <v>45657</v>
      </c>
      <c r="AG208" s="1">
        <f>Member_export_20241206_173759_f48b0b31c0417006138ce4576f294a066f7c[[#This Row],[Price]]/100</f>
        <v>79</v>
      </c>
      <c r="AH208" s="6">
        <f ca="1">DATEDIF(Member_export_20241206_173759_f48b0b31c0417006138ce4576f294a066f7c[[#This Row],[Birthday]],TODAY(),"Y")</f>
        <v>49</v>
      </c>
      <c r="AI208" s="6">
        <f>DATEDIF(Member_export_20241206_173759_f48b0b31c0417006138ce4576f294a066f7c[[#This Row],[Member since]],Member_export_20241206_173759_f48b0b31c0417006138ce4576f294a066f7c[[#This Row],[Contrac end date C]],"M")</f>
        <v>15</v>
      </c>
      <c r="AJ208" t="str">
        <f>TEXT(Member_export_20241206_173759_f48b0b31c0417006138ce4576f294a066f7c[[#This Row],[Member since]],"DDDD")</f>
        <v>martes</v>
      </c>
      <c r="AK208">
        <f>MONTH(Member_export_20241206_173759_f48b0b31c0417006138ce4576f294a066f7c[[#This Row],[Member since]])</f>
        <v>9</v>
      </c>
      <c r="AL208">
        <f>YEAR(Member_export_20241206_173759_f48b0b31c0417006138ce4576f294a066f7c[[#This Row],[Member since]])</f>
        <v>2023</v>
      </c>
    </row>
    <row r="209" spans="1:38" x14ac:dyDescent="0.55000000000000004">
      <c r="A209">
        <v>79788</v>
      </c>
      <c r="B209">
        <v>49260281</v>
      </c>
      <c r="C209" t="s">
        <v>3077</v>
      </c>
      <c r="D209" t="s">
        <v>9</v>
      </c>
      <c r="E209" t="s">
        <v>9</v>
      </c>
      <c r="F209" t="s">
        <v>92</v>
      </c>
      <c r="G209" t="s">
        <v>743</v>
      </c>
      <c r="H209" t="s">
        <v>4025</v>
      </c>
      <c r="I209" s="1">
        <v>34338</v>
      </c>
      <c r="J209" t="s">
        <v>4587</v>
      </c>
      <c r="K209" t="s">
        <v>4588</v>
      </c>
      <c r="L209">
        <v>28914</v>
      </c>
      <c r="M209" t="s">
        <v>4016</v>
      </c>
      <c r="N209" t="s">
        <v>9</v>
      </c>
      <c r="O209">
        <v>747853761</v>
      </c>
      <c r="P209" t="s">
        <v>744</v>
      </c>
      <c r="Q209" t="s">
        <v>9</v>
      </c>
      <c r="R209" t="s">
        <v>9</v>
      </c>
      <c r="S209" t="s">
        <v>4017</v>
      </c>
      <c r="T209" s="1">
        <v>45600</v>
      </c>
      <c r="U209" t="s">
        <v>9</v>
      </c>
      <c r="V209" t="s">
        <v>4023</v>
      </c>
      <c r="W209" t="s">
        <v>4024</v>
      </c>
      <c r="X209" t="s">
        <v>30</v>
      </c>
      <c r="Y209" s="1">
        <v>45627</v>
      </c>
      <c r="Z209" s="1">
        <v>45657</v>
      </c>
      <c r="AA209">
        <v>4900</v>
      </c>
      <c r="AB209" t="s">
        <v>4017</v>
      </c>
      <c r="AC209">
        <f>MIN(COUNTIF(B:B,Member_export_20241206_173759_f48b0b31c0417006138ce4576f294a066f7c[[#This Row],[Member ID]]),1)-1</f>
        <v>0</v>
      </c>
      <c r="AD20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0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09" s="1">
        <v>45657</v>
      </c>
      <c r="AG209" s="1">
        <f>Member_export_20241206_173759_f48b0b31c0417006138ce4576f294a066f7c[[#This Row],[Price]]/100</f>
        <v>49</v>
      </c>
      <c r="AH209" s="6">
        <f ca="1">DATEDIF(Member_export_20241206_173759_f48b0b31c0417006138ce4576f294a066f7c[[#This Row],[Birthday]],TODAY(),"Y")</f>
        <v>30</v>
      </c>
      <c r="AI209" s="6">
        <f>DATEDIF(Member_export_20241206_173759_f48b0b31c0417006138ce4576f294a066f7c[[#This Row],[Member since]],Member_export_20241206_173759_f48b0b31c0417006138ce4576f294a066f7c[[#This Row],[Contrac end date C]],"M")</f>
        <v>1</v>
      </c>
      <c r="AJ209" t="str">
        <f>TEXT(Member_export_20241206_173759_f48b0b31c0417006138ce4576f294a066f7c[[#This Row],[Member since]],"DDDD")</f>
        <v>lunes</v>
      </c>
      <c r="AK209">
        <f>MONTH(Member_export_20241206_173759_f48b0b31c0417006138ce4576f294a066f7c[[#This Row],[Member since]])</f>
        <v>11</v>
      </c>
      <c r="AL209">
        <f>YEAR(Member_export_20241206_173759_f48b0b31c0417006138ce4576f294a066f7c[[#This Row],[Member since]])</f>
        <v>2024</v>
      </c>
    </row>
    <row r="210" spans="1:38" x14ac:dyDescent="0.55000000000000004">
      <c r="A210">
        <v>79788</v>
      </c>
      <c r="B210">
        <v>45987815</v>
      </c>
      <c r="C210" t="s">
        <v>3610</v>
      </c>
      <c r="D210" t="s">
        <v>9</v>
      </c>
      <c r="E210" t="s">
        <v>9</v>
      </c>
      <c r="F210" t="s">
        <v>92</v>
      </c>
      <c r="G210" t="s">
        <v>1996</v>
      </c>
      <c r="H210" t="s">
        <v>4025</v>
      </c>
      <c r="I210" s="1">
        <v>29746</v>
      </c>
      <c r="J210" t="s">
        <v>4589</v>
      </c>
      <c r="K210" t="s">
        <v>4590</v>
      </c>
      <c r="L210">
        <v>28914</v>
      </c>
      <c r="M210" t="s">
        <v>4016</v>
      </c>
      <c r="N210" t="s">
        <v>9</v>
      </c>
      <c r="O210">
        <v>649211316</v>
      </c>
      <c r="P210" t="s">
        <v>1998</v>
      </c>
      <c r="Q210" t="s">
        <v>26</v>
      </c>
      <c r="R210" t="s">
        <v>1997</v>
      </c>
      <c r="S210" t="s">
        <v>4017</v>
      </c>
      <c r="T210" s="1">
        <v>45295</v>
      </c>
      <c r="U210" t="s">
        <v>9</v>
      </c>
      <c r="V210" t="s">
        <v>4023</v>
      </c>
      <c r="W210" t="s">
        <v>4024</v>
      </c>
      <c r="X210" t="s">
        <v>12</v>
      </c>
      <c r="Y210" s="1">
        <v>45323</v>
      </c>
      <c r="Z210" s="1">
        <v>45657</v>
      </c>
      <c r="AA210">
        <v>5200</v>
      </c>
      <c r="AB210" t="s">
        <v>4017</v>
      </c>
      <c r="AC210">
        <f>MIN(COUNTIF(B:B,Member_export_20241206_173759_f48b0b31c0417006138ce4576f294a066f7c[[#This Row],[Member ID]]),1)-1</f>
        <v>0</v>
      </c>
      <c r="AD21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1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10" s="1">
        <v>45657</v>
      </c>
      <c r="AG210" s="1">
        <f>Member_export_20241206_173759_f48b0b31c0417006138ce4576f294a066f7c[[#This Row],[Price]]/100</f>
        <v>52</v>
      </c>
      <c r="AH210" s="6">
        <f ca="1">DATEDIF(Member_export_20241206_173759_f48b0b31c0417006138ce4576f294a066f7c[[#This Row],[Birthday]],TODAY(),"Y")</f>
        <v>43</v>
      </c>
      <c r="AI210" s="6">
        <f>DATEDIF(Member_export_20241206_173759_f48b0b31c0417006138ce4576f294a066f7c[[#This Row],[Member since]],Member_export_20241206_173759_f48b0b31c0417006138ce4576f294a066f7c[[#This Row],[Contrac end date C]],"M")</f>
        <v>11</v>
      </c>
      <c r="AJ210" t="str">
        <f>TEXT(Member_export_20241206_173759_f48b0b31c0417006138ce4576f294a066f7c[[#This Row],[Member since]],"DDDD")</f>
        <v>jueves</v>
      </c>
      <c r="AK210">
        <f>MONTH(Member_export_20241206_173759_f48b0b31c0417006138ce4576f294a066f7c[[#This Row],[Member since]])</f>
        <v>1</v>
      </c>
      <c r="AL210">
        <f>YEAR(Member_export_20241206_173759_f48b0b31c0417006138ce4576f294a066f7c[[#This Row],[Member since]])</f>
        <v>2024</v>
      </c>
    </row>
    <row r="211" spans="1:38" x14ac:dyDescent="0.55000000000000004">
      <c r="A211">
        <v>79788</v>
      </c>
      <c r="B211">
        <v>45987800</v>
      </c>
      <c r="C211" t="s">
        <v>3451</v>
      </c>
      <c r="D211" t="s">
        <v>9</v>
      </c>
      <c r="E211" t="s">
        <v>9</v>
      </c>
      <c r="F211" t="s">
        <v>1652</v>
      </c>
      <c r="G211" t="s">
        <v>1653</v>
      </c>
      <c r="H211" t="s">
        <v>4025</v>
      </c>
      <c r="I211" s="1">
        <v>28667</v>
      </c>
      <c r="J211" t="s">
        <v>4592</v>
      </c>
      <c r="K211" t="s">
        <v>4593</v>
      </c>
      <c r="L211">
        <v>28914</v>
      </c>
      <c r="M211" t="s">
        <v>4016</v>
      </c>
      <c r="N211" t="s">
        <v>9</v>
      </c>
      <c r="O211">
        <v>6472272450</v>
      </c>
      <c r="P211" t="s">
        <v>1655</v>
      </c>
      <c r="Q211" t="s">
        <v>11</v>
      </c>
      <c r="R211" t="s">
        <v>1654</v>
      </c>
      <c r="S211" t="s">
        <v>4017</v>
      </c>
      <c r="T211" s="1">
        <v>43257</v>
      </c>
      <c r="U211" t="s">
        <v>9</v>
      </c>
      <c r="V211" t="s">
        <v>4040</v>
      </c>
      <c r="W211" t="s">
        <v>4029</v>
      </c>
      <c r="X211" t="s">
        <v>30</v>
      </c>
      <c r="Y211" s="1">
        <v>43282</v>
      </c>
      <c r="Z211" s="1">
        <v>45657</v>
      </c>
      <c r="AA211">
        <v>4900</v>
      </c>
      <c r="AB211" t="s">
        <v>4017</v>
      </c>
      <c r="AC211">
        <f>MIN(COUNTIF(B:B,Member_export_20241206_173759_f48b0b31c0417006138ce4576f294a066f7c[[#This Row],[Member ID]]),1)-1</f>
        <v>0</v>
      </c>
      <c r="AD211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21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11" s="1">
        <v>45657</v>
      </c>
      <c r="AG211" s="1">
        <f>Member_export_20241206_173759_f48b0b31c0417006138ce4576f294a066f7c[[#This Row],[Price]]/100</f>
        <v>49</v>
      </c>
      <c r="AH211" s="6">
        <f ca="1">DATEDIF(Member_export_20241206_173759_f48b0b31c0417006138ce4576f294a066f7c[[#This Row],[Birthday]],TODAY(),"Y")</f>
        <v>46</v>
      </c>
      <c r="AI211" s="6">
        <f>DATEDIF(Member_export_20241206_173759_f48b0b31c0417006138ce4576f294a066f7c[[#This Row],[Member since]],Member_export_20241206_173759_f48b0b31c0417006138ce4576f294a066f7c[[#This Row],[Contrac end date C]],"M")</f>
        <v>78</v>
      </c>
      <c r="AJ211" t="str">
        <f>TEXT(Member_export_20241206_173759_f48b0b31c0417006138ce4576f294a066f7c[[#This Row],[Member since]],"DDDD")</f>
        <v>miércoles</v>
      </c>
      <c r="AK211">
        <f>MONTH(Member_export_20241206_173759_f48b0b31c0417006138ce4576f294a066f7c[[#This Row],[Member since]])</f>
        <v>6</v>
      </c>
      <c r="AL211">
        <f>YEAR(Member_export_20241206_173759_f48b0b31c0417006138ce4576f294a066f7c[[#This Row],[Member since]])</f>
        <v>2018</v>
      </c>
    </row>
    <row r="212" spans="1:38" x14ac:dyDescent="0.55000000000000004">
      <c r="A212">
        <v>79788</v>
      </c>
      <c r="B212">
        <v>45989682</v>
      </c>
      <c r="C212" t="s">
        <v>3854</v>
      </c>
      <c r="D212" t="s">
        <v>9</v>
      </c>
      <c r="E212" t="s">
        <v>9</v>
      </c>
      <c r="F212" t="s">
        <v>2537</v>
      </c>
      <c r="G212" t="s">
        <v>2538</v>
      </c>
      <c r="H212" t="s">
        <v>4025</v>
      </c>
      <c r="I212" s="1">
        <v>29833</v>
      </c>
      <c r="J212" t="s">
        <v>4594</v>
      </c>
      <c r="K212" t="s">
        <v>4171</v>
      </c>
      <c r="L212">
        <v>28914</v>
      </c>
      <c r="M212" t="s">
        <v>4016</v>
      </c>
      <c r="N212" t="s">
        <v>9</v>
      </c>
      <c r="O212">
        <v>666867155</v>
      </c>
      <c r="P212" t="s">
        <v>2539</v>
      </c>
      <c r="Q212" t="s">
        <v>277</v>
      </c>
      <c r="R212" t="s">
        <v>4595</v>
      </c>
      <c r="S212" t="s">
        <v>4017</v>
      </c>
      <c r="T212" s="1">
        <v>43312</v>
      </c>
      <c r="U212" t="s">
        <v>9</v>
      </c>
      <c r="V212" t="s">
        <v>4023</v>
      </c>
      <c r="W212" t="s">
        <v>4024</v>
      </c>
      <c r="X212" t="s">
        <v>12</v>
      </c>
      <c r="Y212" s="1">
        <v>45566</v>
      </c>
      <c r="Z212" s="1">
        <v>45657</v>
      </c>
      <c r="AA212">
        <v>5200</v>
      </c>
      <c r="AB212" t="s">
        <v>4017</v>
      </c>
      <c r="AC212">
        <f>MIN(COUNTIF(B:B,Member_export_20241206_173759_f48b0b31c0417006138ce4576f294a066f7c[[#This Row],[Member ID]]),1)-1</f>
        <v>0</v>
      </c>
      <c r="AD21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1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12" s="1">
        <v>45657</v>
      </c>
      <c r="AG212" s="1">
        <f>Member_export_20241206_173759_f48b0b31c0417006138ce4576f294a066f7c[[#This Row],[Price]]/100</f>
        <v>52</v>
      </c>
      <c r="AH212" s="6">
        <f ca="1">DATEDIF(Member_export_20241206_173759_f48b0b31c0417006138ce4576f294a066f7c[[#This Row],[Birthday]],TODAY(),"Y")</f>
        <v>43</v>
      </c>
      <c r="AI212" s="6">
        <f>DATEDIF(Member_export_20241206_173759_f48b0b31c0417006138ce4576f294a066f7c[[#This Row],[Member since]],Member_export_20241206_173759_f48b0b31c0417006138ce4576f294a066f7c[[#This Row],[Contrac end date C]],"M")</f>
        <v>77</v>
      </c>
      <c r="AJ212" t="str">
        <f>TEXT(Member_export_20241206_173759_f48b0b31c0417006138ce4576f294a066f7c[[#This Row],[Member since]],"DDDD")</f>
        <v>martes</v>
      </c>
      <c r="AK212">
        <f>MONTH(Member_export_20241206_173759_f48b0b31c0417006138ce4576f294a066f7c[[#This Row],[Member since]])</f>
        <v>7</v>
      </c>
      <c r="AL212">
        <f>YEAR(Member_export_20241206_173759_f48b0b31c0417006138ce4576f294a066f7c[[#This Row],[Member since]])</f>
        <v>2018</v>
      </c>
    </row>
    <row r="213" spans="1:38" x14ac:dyDescent="0.55000000000000004">
      <c r="A213">
        <v>79788</v>
      </c>
      <c r="B213">
        <v>45987421</v>
      </c>
      <c r="C213" t="s">
        <v>3871</v>
      </c>
      <c r="D213" t="s">
        <v>9</v>
      </c>
      <c r="E213" t="s">
        <v>9</v>
      </c>
      <c r="F213" t="s">
        <v>794</v>
      </c>
      <c r="G213" t="s">
        <v>2569</v>
      </c>
      <c r="H213" t="s">
        <v>4025</v>
      </c>
      <c r="I213" s="1">
        <v>25954</v>
      </c>
      <c r="J213" t="s">
        <v>4596</v>
      </c>
      <c r="K213" t="s">
        <v>4597</v>
      </c>
      <c r="L213">
        <v>28914</v>
      </c>
      <c r="M213" t="s">
        <v>4016</v>
      </c>
      <c r="N213" t="s">
        <v>9</v>
      </c>
      <c r="O213">
        <v>667633619</v>
      </c>
      <c r="P213" t="s">
        <v>1641</v>
      </c>
      <c r="Q213" t="s">
        <v>22</v>
      </c>
      <c r="R213" t="s">
        <v>4598</v>
      </c>
      <c r="S213" t="s">
        <v>4017</v>
      </c>
      <c r="T213" s="1">
        <v>45156</v>
      </c>
      <c r="U213" t="s">
        <v>9</v>
      </c>
      <c r="V213" t="s">
        <v>4023</v>
      </c>
      <c r="W213" t="s">
        <v>4024</v>
      </c>
      <c r="X213" t="s">
        <v>30</v>
      </c>
      <c r="Y213" s="1">
        <v>45170</v>
      </c>
      <c r="Z213" s="1">
        <v>45657</v>
      </c>
      <c r="AA213">
        <v>4900</v>
      </c>
      <c r="AB213" t="s">
        <v>4017</v>
      </c>
      <c r="AC213">
        <f>MIN(COUNTIF(B:B,Member_export_20241206_173759_f48b0b31c0417006138ce4576f294a066f7c[[#This Row],[Member ID]]),1)-1</f>
        <v>0</v>
      </c>
      <c r="AD21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1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13" s="1">
        <v>45657</v>
      </c>
      <c r="AG213" s="1">
        <f>Member_export_20241206_173759_f48b0b31c0417006138ce4576f294a066f7c[[#This Row],[Price]]/100</f>
        <v>49</v>
      </c>
      <c r="AH213" s="6">
        <f ca="1">DATEDIF(Member_export_20241206_173759_f48b0b31c0417006138ce4576f294a066f7c[[#This Row],[Birthday]],TODAY(),"Y")</f>
        <v>53</v>
      </c>
      <c r="AI213" s="6">
        <f>DATEDIF(Member_export_20241206_173759_f48b0b31c0417006138ce4576f294a066f7c[[#This Row],[Member since]],Member_export_20241206_173759_f48b0b31c0417006138ce4576f294a066f7c[[#This Row],[Contrac end date C]],"M")</f>
        <v>16</v>
      </c>
      <c r="AJ213" t="str">
        <f>TEXT(Member_export_20241206_173759_f48b0b31c0417006138ce4576f294a066f7c[[#This Row],[Member since]],"DDDD")</f>
        <v>viernes</v>
      </c>
      <c r="AK213">
        <f>MONTH(Member_export_20241206_173759_f48b0b31c0417006138ce4576f294a066f7c[[#This Row],[Member since]])</f>
        <v>8</v>
      </c>
      <c r="AL213">
        <f>YEAR(Member_export_20241206_173759_f48b0b31c0417006138ce4576f294a066f7c[[#This Row],[Member since]])</f>
        <v>2023</v>
      </c>
    </row>
    <row r="214" spans="1:38" x14ac:dyDescent="0.55000000000000004">
      <c r="A214">
        <v>79788</v>
      </c>
      <c r="B214">
        <v>46781405</v>
      </c>
      <c r="C214" t="s">
        <v>3094</v>
      </c>
      <c r="D214" t="s">
        <v>9</v>
      </c>
      <c r="E214" t="s">
        <v>9</v>
      </c>
      <c r="F214" t="s">
        <v>794</v>
      </c>
      <c r="G214" t="s">
        <v>795</v>
      </c>
      <c r="H214" t="s">
        <v>4025</v>
      </c>
      <c r="I214" s="1">
        <v>26623</v>
      </c>
      <c r="J214" t="s">
        <v>4599</v>
      </c>
      <c r="K214" t="s">
        <v>4600</v>
      </c>
      <c r="L214">
        <v>28971</v>
      </c>
      <c r="M214" t="s">
        <v>4099</v>
      </c>
      <c r="N214" t="s">
        <v>9</v>
      </c>
      <c r="O214">
        <v>651155420</v>
      </c>
      <c r="P214" t="s">
        <v>797</v>
      </c>
      <c r="Q214" t="s">
        <v>277</v>
      </c>
      <c r="R214" t="s">
        <v>796</v>
      </c>
      <c r="S214" t="s">
        <v>4017</v>
      </c>
      <c r="T214" s="1">
        <v>45392</v>
      </c>
      <c r="U214" t="s">
        <v>9</v>
      </c>
      <c r="V214" t="s">
        <v>4068</v>
      </c>
      <c r="W214" t="s">
        <v>4029</v>
      </c>
      <c r="X214" t="s">
        <v>12</v>
      </c>
      <c r="Y214" s="1">
        <v>45444</v>
      </c>
      <c r="Z214" s="1">
        <v>45657</v>
      </c>
      <c r="AA214">
        <v>5200</v>
      </c>
      <c r="AB214" t="s">
        <v>4017</v>
      </c>
      <c r="AC214">
        <f>MIN(COUNTIF(B:B,Member_export_20241206_173759_f48b0b31c0417006138ce4576f294a066f7c[[#This Row],[Member ID]]),1)-1</f>
        <v>0</v>
      </c>
      <c r="AD214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21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14" s="1">
        <v>45657</v>
      </c>
      <c r="AG214" s="1">
        <f>Member_export_20241206_173759_f48b0b31c0417006138ce4576f294a066f7c[[#This Row],[Price]]/100</f>
        <v>52</v>
      </c>
      <c r="AH214" s="6">
        <f ca="1">DATEDIF(Member_export_20241206_173759_f48b0b31c0417006138ce4576f294a066f7c[[#This Row],[Birthday]],TODAY(),"Y")</f>
        <v>52</v>
      </c>
      <c r="AI214" s="6">
        <f>DATEDIF(Member_export_20241206_173759_f48b0b31c0417006138ce4576f294a066f7c[[#This Row],[Member since]],Member_export_20241206_173759_f48b0b31c0417006138ce4576f294a066f7c[[#This Row],[Contrac end date C]],"M")</f>
        <v>8</v>
      </c>
      <c r="AJ214" t="str">
        <f>TEXT(Member_export_20241206_173759_f48b0b31c0417006138ce4576f294a066f7c[[#This Row],[Member since]],"DDDD")</f>
        <v>miércoles</v>
      </c>
      <c r="AK214">
        <f>MONTH(Member_export_20241206_173759_f48b0b31c0417006138ce4576f294a066f7c[[#This Row],[Member since]])</f>
        <v>4</v>
      </c>
      <c r="AL214">
        <f>YEAR(Member_export_20241206_173759_f48b0b31c0417006138ce4576f294a066f7c[[#This Row],[Member since]])</f>
        <v>2024</v>
      </c>
    </row>
    <row r="215" spans="1:38" x14ac:dyDescent="0.55000000000000004">
      <c r="A215">
        <v>79788</v>
      </c>
      <c r="B215">
        <v>45989805</v>
      </c>
      <c r="C215" t="s">
        <v>3086</v>
      </c>
      <c r="D215" t="s">
        <v>9</v>
      </c>
      <c r="E215" t="s">
        <v>9</v>
      </c>
      <c r="F215" t="s">
        <v>461</v>
      </c>
      <c r="G215" t="s">
        <v>769</v>
      </c>
      <c r="H215" t="s">
        <v>4022</v>
      </c>
      <c r="I215" s="1">
        <v>38492</v>
      </c>
      <c r="J215" t="s">
        <v>4602</v>
      </c>
      <c r="K215" t="s">
        <v>4603</v>
      </c>
      <c r="L215">
        <v>28914</v>
      </c>
      <c r="M215" t="s">
        <v>4016</v>
      </c>
      <c r="N215" t="s">
        <v>9</v>
      </c>
      <c r="O215">
        <v>611412854</v>
      </c>
      <c r="P215" t="s">
        <v>771</v>
      </c>
      <c r="Q215" t="s">
        <v>22</v>
      </c>
      <c r="R215" t="s">
        <v>770</v>
      </c>
      <c r="S215" t="s">
        <v>4017</v>
      </c>
      <c r="T215" s="1">
        <v>45355</v>
      </c>
      <c r="U215" t="s">
        <v>9</v>
      </c>
      <c r="V215" t="s">
        <v>4023</v>
      </c>
      <c r="W215" t="s">
        <v>4024</v>
      </c>
      <c r="X215" t="s">
        <v>6903</v>
      </c>
      <c r="Y215" s="1"/>
      <c r="Z215" s="1"/>
      <c r="AB215" t="s">
        <v>6795</v>
      </c>
      <c r="AC215">
        <f>MIN(COUNTIF(B:B,Member_export_20241206_173759_f48b0b31c0417006138ce4576f294a066f7c[[#This Row],[Member ID]]),1)-1</f>
        <v>0</v>
      </c>
      <c r="AD21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1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15" s="1">
        <v>45657</v>
      </c>
      <c r="AG215" s="1">
        <f>Member_export_20241206_173759_f48b0b31c0417006138ce4576f294a066f7c[[#This Row],[Price]]/100</f>
        <v>0</v>
      </c>
      <c r="AH215" s="6">
        <f ca="1">DATEDIF(Member_export_20241206_173759_f48b0b31c0417006138ce4576f294a066f7c[[#This Row],[Birthday]],TODAY(),"Y")</f>
        <v>19</v>
      </c>
      <c r="AI215" s="6">
        <f>DATEDIF(Member_export_20241206_173759_f48b0b31c0417006138ce4576f294a066f7c[[#This Row],[Member since]],Member_export_20241206_173759_f48b0b31c0417006138ce4576f294a066f7c[[#This Row],[Contrac end date C]],"M")</f>
        <v>9</v>
      </c>
      <c r="AJ215" t="str">
        <f>TEXT(Member_export_20241206_173759_f48b0b31c0417006138ce4576f294a066f7c[[#This Row],[Member since]],"DDDD")</f>
        <v>lunes</v>
      </c>
      <c r="AK215">
        <f>MONTH(Member_export_20241206_173759_f48b0b31c0417006138ce4576f294a066f7c[[#This Row],[Member since]])</f>
        <v>3</v>
      </c>
      <c r="AL215">
        <f>YEAR(Member_export_20241206_173759_f48b0b31c0417006138ce4576f294a066f7c[[#This Row],[Member since]])</f>
        <v>2024</v>
      </c>
    </row>
    <row r="216" spans="1:38" x14ac:dyDescent="0.55000000000000004">
      <c r="A216">
        <v>79788</v>
      </c>
      <c r="B216">
        <v>47547216</v>
      </c>
      <c r="C216" t="s">
        <v>3010</v>
      </c>
      <c r="D216" t="s">
        <v>9</v>
      </c>
      <c r="E216" t="s">
        <v>9</v>
      </c>
      <c r="F216" t="s">
        <v>461</v>
      </c>
      <c r="G216" t="s">
        <v>556</v>
      </c>
      <c r="H216" t="s">
        <v>4022</v>
      </c>
      <c r="I216" s="1">
        <v>39265</v>
      </c>
      <c r="J216" t="s">
        <v>4604</v>
      </c>
      <c r="K216" t="s">
        <v>4605</v>
      </c>
      <c r="L216">
        <v>28914</v>
      </c>
      <c r="M216" t="s">
        <v>4016</v>
      </c>
      <c r="N216" t="s">
        <v>9</v>
      </c>
      <c r="O216">
        <v>696882038</v>
      </c>
      <c r="P216" t="s">
        <v>557</v>
      </c>
      <c r="Q216" t="s">
        <v>277</v>
      </c>
      <c r="R216" t="s">
        <v>9</v>
      </c>
      <c r="S216" t="s">
        <v>4017</v>
      </c>
      <c r="T216" s="1">
        <v>45505</v>
      </c>
      <c r="U216" t="s">
        <v>9</v>
      </c>
      <c r="V216" t="s">
        <v>4023</v>
      </c>
      <c r="W216" t="s">
        <v>4024</v>
      </c>
      <c r="X216" t="s">
        <v>12</v>
      </c>
      <c r="Y216" s="1">
        <v>45505</v>
      </c>
      <c r="Z216" s="1">
        <v>45657</v>
      </c>
      <c r="AA216">
        <v>5200</v>
      </c>
      <c r="AB216" t="s">
        <v>4017</v>
      </c>
      <c r="AC216">
        <f>MIN(COUNTIF(B:B,Member_export_20241206_173759_f48b0b31c0417006138ce4576f294a066f7c[[#This Row],[Member ID]]),1)-1</f>
        <v>0</v>
      </c>
      <c r="AD21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1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16" s="1">
        <v>45657</v>
      </c>
      <c r="AG216" s="1">
        <f>Member_export_20241206_173759_f48b0b31c0417006138ce4576f294a066f7c[[#This Row],[Price]]/100</f>
        <v>52</v>
      </c>
      <c r="AH216" s="6">
        <f ca="1">DATEDIF(Member_export_20241206_173759_f48b0b31c0417006138ce4576f294a066f7c[[#This Row],[Birthday]],TODAY(),"Y")</f>
        <v>17</v>
      </c>
      <c r="AI216" s="6">
        <f>DATEDIF(Member_export_20241206_173759_f48b0b31c0417006138ce4576f294a066f7c[[#This Row],[Member since]],Member_export_20241206_173759_f48b0b31c0417006138ce4576f294a066f7c[[#This Row],[Contrac end date C]],"M")</f>
        <v>4</v>
      </c>
      <c r="AJ216" t="str">
        <f>TEXT(Member_export_20241206_173759_f48b0b31c0417006138ce4576f294a066f7c[[#This Row],[Member since]],"DDDD")</f>
        <v>jueves</v>
      </c>
      <c r="AK216">
        <f>MONTH(Member_export_20241206_173759_f48b0b31c0417006138ce4576f294a066f7c[[#This Row],[Member since]])</f>
        <v>8</v>
      </c>
      <c r="AL216">
        <f>YEAR(Member_export_20241206_173759_f48b0b31c0417006138ce4576f294a066f7c[[#This Row],[Member since]])</f>
        <v>2024</v>
      </c>
    </row>
    <row r="217" spans="1:38" x14ac:dyDescent="0.55000000000000004">
      <c r="A217">
        <v>79788</v>
      </c>
      <c r="B217">
        <v>45988402</v>
      </c>
      <c r="C217" t="s">
        <v>2977</v>
      </c>
      <c r="D217" t="s">
        <v>9</v>
      </c>
      <c r="E217" t="s">
        <v>9</v>
      </c>
      <c r="F217" t="s">
        <v>461</v>
      </c>
      <c r="G217" t="s">
        <v>462</v>
      </c>
      <c r="H217" t="s">
        <v>4022</v>
      </c>
      <c r="I217" s="1">
        <v>30603</v>
      </c>
      <c r="J217" t="s">
        <v>4606</v>
      </c>
      <c r="K217" t="s">
        <v>4607</v>
      </c>
      <c r="L217">
        <v>28971</v>
      </c>
      <c r="M217" t="s">
        <v>4099</v>
      </c>
      <c r="N217" t="s">
        <v>9</v>
      </c>
      <c r="O217">
        <v>649149092</v>
      </c>
      <c r="P217" t="s">
        <v>464</v>
      </c>
      <c r="Q217" t="s">
        <v>189</v>
      </c>
      <c r="R217" t="s">
        <v>463</v>
      </c>
      <c r="S217" t="s">
        <v>4017</v>
      </c>
      <c r="T217" s="1">
        <v>44412</v>
      </c>
      <c r="U217" t="s">
        <v>9</v>
      </c>
      <c r="V217" t="s">
        <v>4023</v>
      </c>
      <c r="W217" t="s">
        <v>4024</v>
      </c>
      <c r="X217" t="s">
        <v>12</v>
      </c>
      <c r="Y217" s="1">
        <v>44440</v>
      </c>
      <c r="Z217" s="1">
        <v>45657</v>
      </c>
      <c r="AA217">
        <v>5200</v>
      </c>
      <c r="AB217" t="s">
        <v>4017</v>
      </c>
      <c r="AC217">
        <f>MIN(COUNTIF(B:B,Member_export_20241206_173759_f48b0b31c0417006138ce4576f294a066f7c[[#This Row],[Member ID]]),1)-1</f>
        <v>0</v>
      </c>
      <c r="AD21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1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17" s="1">
        <v>45657</v>
      </c>
      <c r="AG217" s="1">
        <f>Member_export_20241206_173759_f48b0b31c0417006138ce4576f294a066f7c[[#This Row],[Price]]/100</f>
        <v>52</v>
      </c>
      <c r="AH217" s="6">
        <f ca="1">DATEDIF(Member_export_20241206_173759_f48b0b31c0417006138ce4576f294a066f7c[[#This Row],[Birthday]],TODAY(),"Y")</f>
        <v>41</v>
      </c>
      <c r="AI217" s="6">
        <f>DATEDIF(Member_export_20241206_173759_f48b0b31c0417006138ce4576f294a066f7c[[#This Row],[Member since]],Member_export_20241206_173759_f48b0b31c0417006138ce4576f294a066f7c[[#This Row],[Contrac end date C]],"M")</f>
        <v>40</v>
      </c>
      <c r="AJ217" t="str">
        <f>TEXT(Member_export_20241206_173759_f48b0b31c0417006138ce4576f294a066f7c[[#This Row],[Member since]],"DDDD")</f>
        <v>miércoles</v>
      </c>
      <c r="AK217">
        <f>MONTH(Member_export_20241206_173759_f48b0b31c0417006138ce4576f294a066f7c[[#This Row],[Member since]])</f>
        <v>8</v>
      </c>
      <c r="AL217">
        <f>YEAR(Member_export_20241206_173759_f48b0b31c0417006138ce4576f294a066f7c[[#This Row],[Member since]])</f>
        <v>2021</v>
      </c>
    </row>
    <row r="218" spans="1:38" x14ac:dyDescent="0.55000000000000004">
      <c r="A218">
        <v>79788</v>
      </c>
      <c r="B218">
        <v>45988731</v>
      </c>
      <c r="C218" t="s">
        <v>3415</v>
      </c>
      <c r="D218" t="s">
        <v>9</v>
      </c>
      <c r="E218" t="s">
        <v>9</v>
      </c>
      <c r="F218" t="s">
        <v>461</v>
      </c>
      <c r="G218" t="s">
        <v>940</v>
      </c>
      <c r="H218" t="s">
        <v>4022</v>
      </c>
      <c r="I218" s="1">
        <v>36982</v>
      </c>
      <c r="J218" t="s">
        <v>4608</v>
      </c>
      <c r="K218" t="s">
        <v>4301</v>
      </c>
      <c r="L218">
        <v>28914</v>
      </c>
      <c r="M218" t="s">
        <v>4016</v>
      </c>
      <c r="N218" t="s">
        <v>9</v>
      </c>
      <c r="O218">
        <v>635437407</v>
      </c>
      <c r="P218" t="s">
        <v>941</v>
      </c>
      <c r="Q218" t="s">
        <v>45</v>
      </c>
      <c r="R218" t="s">
        <v>1922</v>
      </c>
      <c r="S218" t="s">
        <v>4017</v>
      </c>
      <c r="T218" s="1">
        <v>43626</v>
      </c>
      <c r="U218" t="s">
        <v>9</v>
      </c>
      <c r="V218" t="s">
        <v>4023</v>
      </c>
      <c r="W218" t="s">
        <v>4029</v>
      </c>
      <c r="X218" t="s">
        <v>30</v>
      </c>
      <c r="Y218" s="1">
        <v>43647</v>
      </c>
      <c r="Z218" s="1">
        <v>45657</v>
      </c>
      <c r="AA218">
        <v>4900</v>
      </c>
      <c r="AB218" t="s">
        <v>4017</v>
      </c>
      <c r="AC218">
        <f>MIN(COUNTIF(B:B,Member_export_20241206_173759_f48b0b31c0417006138ce4576f294a066f7c[[#This Row],[Member ID]]),1)-1</f>
        <v>0</v>
      </c>
      <c r="AD21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1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18" s="1">
        <v>45657</v>
      </c>
      <c r="AG218" s="1">
        <f>Member_export_20241206_173759_f48b0b31c0417006138ce4576f294a066f7c[[#This Row],[Price]]/100</f>
        <v>49</v>
      </c>
      <c r="AH218" s="6">
        <f ca="1">DATEDIF(Member_export_20241206_173759_f48b0b31c0417006138ce4576f294a066f7c[[#This Row],[Birthday]],TODAY(),"Y")</f>
        <v>23</v>
      </c>
      <c r="AI218" s="6">
        <f>DATEDIF(Member_export_20241206_173759_f48b0b31c0417006138ce4576f294a066f7c[[#This Row],[Member since]],Member_export_20241206_173759_f48b0b31c0417006138ce4576f294a066f7c[[#This Row],[Contrac end date C]],"M")</f>
        <v>66</v>
      </c>
      <c r="AJ218" t="str">
        <f>TEXT(Member_export_20241206_173759_f48b0b31c0417006138ce4576f294a066f7c[[#This Row],[Member since]],"DDDD")</f>
        <v>lunes</v>
      </c>
      <c r="AK218">
        <f>MONTH(Member_export_20241206_173759_f48b0b31c0417006138ce4576f294a066f7c[[#This Row],[Member since]])</f>
        <v>6</v>
      </c>
      <c r="AL218">
        <f>YEAR(Member_export_20241206_173759_f48b0b31c0417006138ce4576f294a066f7c[[#This Row],[Member since]])</f>
        <v>2019</v>
      </c>
    </row>
    <row r="219" spans="1:38" x14ac:dyDescent="0.55000000000000004">
      <c r="A219">
        <v>79788</v>
      </c>
      <c r="B219">
        <v>45989790</v>
      </c>
      <c r="C219" t="s">
        <v>3109</v>
      </c>
      <c r="D219" t="s">
        <v>9</v>
      </c>
      <c r="E219" t="s">
        <v>9</v>
      </c>
      <c r="F219" t="s">
        <v>461</v>
      </c>
      <c r="G219" t="s">
        <v>830</v>
      </c>
      <c r="H219" t="s">
        <v>4022</v>
      </c>
      <c r="I219" s="1">
        <v>29974</v>
      </c>
      <c r="J219" t="s">
        <v>4609</v>
      </c>
      <c r="K219" t="s">
        <v>4610</v>
      </c>
      <c r="L219">
        <v>28914</v>
      </c>
      <c r="M219" t="s">
        <v>4051</v>
      </c>
      <c r="N219" t="s">
        <v>9</v>
      </c>
      <c r="O219">
        <v>685395031</v>
      </c>
      <c r="P219" t="s">
        <v>832</v>
      </c>
      <c r="Q219" t="s">
        <v>26</v>
      </c>
      <c r="R219" t="s">
        <v>831</v>
      </c>
      <c r="S219" t="s">
        <v>4017</v>
      </c>
      <c r="T219" s="1">
        <v>45352</v>
      </c>
      <c r="U219" t="s">
        <v>9</v>
      </c>
      <c r="V219" t="s">
        <v>4068</v>
      </c>
      <c r="W219" t="s">
        <v>4029</v>
      </c>
      <c r="X219" t="s">
        <v>12</v>
      </c>
      <c r="Y219" s="1">
        <v>45352</v>
      </c>
      <c r="Z219" s="1">
        <v>45657</v>
      </c>
      <c r="AA219">
        <v>5200</v>
      </c>
      <c r="AB219" t="s">
        <v>4017</v>
      </c>
      <c r="AC219">
        <f>MIN(COUNTIF(B:B,Member_export_20241206_173759_f48b0b31c0417006138ce4576f294a066f7c[[#This Row],[Member ID]]),1)-1</f>
        <v>0</v>
      </c>
      <c r="AD219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21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19" s="1">
        <v>45657</v>
      </c>
      <c r="AG219" s="1">
        <f>Member_export_20241206_173759_f48b0b31c0417006138ce4576f294a066f7c[[#This Row],[Price]]/100</f>
        <v>52</v>
      </c>
      <c r="AH219" s="6">
        <f ca="1">DATEDIF(Member_export_20241206_173759_f48b0b31c0417006138ce4576f294a066f7c[[#This Row],[Birthday]],TODAY(),"Y")</f>
        <v>42</v>
      </c>
      <c r="AI219" s="6">
        <f>DATEDIF(Member_export_20241206_173759_f48b0b31c0417006138ce4576f294a066f7c[[#This Row],[Member since]],Member_export_20241206_173759_f48b0b31c0417006138ce4576f294a066f7c[[#This Row],[Contrac end date C]],"M")</f>
        <v>9</v>
      </c>
      <c r="AJ219" t="str">
        <f>TEXT(Member_export_20241206_173759_f48b0b31c0417006138ce4576f294a066f7c[[#This Row],[Member since]],"DDDD")</f>
        <v>viernes</v>
      </c>
      <c r="AK219">
        <f>MONTH(Member_export_20241206_173759_f48b0b31c0417006138ce4576f294a066f7c[[#This Row],[Member since]])</f>
        <v>3</v>
      </c>
      <c r="AL219">
        <f>YEAR(Member_export_20241206_173759_f48b0b31c0417006138ce4576f294a066f7c[[#This Row],[Member since]])</f>
        <v>2024</v>
      </c>
    </row>
    <row r="220" spans="1:38" x14ac:dyDescent="0.55000000000000004">
      <c r="A220">
        <v>79788</v>
      </c>
      <c r="B220">
        <v>49470980</v>
      </c>
      <c r="C220" t="s">
        <v>3992</v>
      </c>
      <c r="D220" t="s">
        <v>9</v>
      </c>
      <c r="E220" t="s">
        <v>9</v>
      </c>
      <c r="F220" t="s">
        <v>666</v>
      </c>
      <c r="G220" t="s">
        <v>2813</v>
      </c>
      <c r="H220" t="s">
        <v>4022</v>
      </c>
      <c r="I220" s="1">
        <v>24951</v>
      </c>
      <c r="J220" t="s">
        <v>4611</v>
      </c>
      <c r="K220" t="s">
        <v>4612</v>
      </c>
      <c r="L220">
        <v>28914</v>
      </c>
      <c r="M220" t="s">
        <v>4016</v>
      </c>
      <c r="N220" t="s">
        <v>9</v>
      </c>
      <c r="O220">
        <v>609802172</v>
      </c>
      <c r="P220" t="s">
        <v>2814</v>
      </c>
      <c r="Q220" t="s">
        <v>596</v>
      </c>
      <c r="R220" t="s">
        <v>9</v>
      </c>
      <c r="S220" t="s">
        <v>4017</v>
      </c>
      <c r="T220" s="1">
        <v>45614</v>
      </c>
      <c r="U220" t="s">
        <v>9</v>
      </c>
      <c r="V220" t="s">
        <v>4023</v>
      </c>
      <c r="W220" t="s">
        <v>4029</v>
      </c>
      <c r="X220" t="s">
        <v>12</v>
      </c>
      <c r="Y220" s="1">
        <v>45627</v>
      </c>
      <c r="Z220" s="1">
        <v>45657</v>
      </c>
      <c r="AA220">
        <v>5200</v>
      </c>
      <c r="AB220" t="s">
        <v>4017</v>
      </c>
      <c r="AC220">
        <f>MIN(COUNTIF(B:B,Member_export_20241206_173759_f48b0b31c0417006138ce4576f294a066f7c[[#This Row],[Member ID]]),1)-1</f>
        <v>0</v>
      </c>
      <c r="AD22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2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20" s="1">
        <v>45657</v>
      </c>
      <c r="AG220" s="1">
        <f>Member_export_20241206_173759_f48b0b31c0417006138ce4576f294a066f7c[[#This Row],[Price]]/100</f>
        <v>52</v>
      </c>
      <c r="AH220" s="6">
        <f ca="1">DATEDIF(Member_export_20241206_173759_f48b0b31c0417006138ce4576f294a066f7c[[#This Row],[Birthday]],TODAY(),"Y")</f>
        <v>56</v>
      </c>
      <c r="AI220" s="6">
        <f>DATEDIF(Member_export_20241206_173759_f48b0b31c0417006138ce4576f294a066f7c[[#This Row],[Member since]],Member_export_20241206_173759_f48b0b31c0417006138ce4576f294a066f7c[[#This Row],[Contrac end date C]],"M")</f>
        <v>1</v>
      </c>
      <c r="AJ220" t="str">
        <f>TEXT(Member_export_20241206_173759_f48b0b31c0417006138ce4576f294a066f7c[[#This Row],[Member since]],"DDDD")</f>
        <v>lunes</v>
      </c>
      <c r="AK220">
        <f>MONTH(Member_export_20241206_173759_f48b0b31c0417006138ce4576f294a066f7c[[#This Row],[Member since]])</f>
        <v>11</v>
      </c>
      <c r="AL220">
        <f>YEAR(Member_export_20241206_173759_f48b0b31c0417006138ce4576f294a066f7c[[#This Row],[Member since]])</f>
        <v>2024</v>
      </c>
    </row>
    <row r="221" spans="1:38" x14ac:dyDescent="0.55000000000000004">
      <c r="A221">
        <v>79788</v>
      </c>
      <c r="B221">
        <v>47831185</v>
      </c>
      <c r="C221" t="s">
        <v>3208</v>
      </c>
      <c r="D221" t="s">
        <v>9</v>
      </c>
      <c r="E221" t="s">
        <v>9</v>
      </c>
      <c r="F221" t="s">
        <v>666</v>
      </c>
      <c r="G221" t="s">
        <v>1084</v>
      </c>
      <c r="H221" t="s">
        <v>4022</v>
      </c>
      <c r="I221" s="1">
        <v>30941</v>
      </c>
      <c r="J221" t="s">
        <v>4613</v>
      </c>
      <c r="K221" t="s">
        <v>4614</v>
      </c>
      <c r="L221">
        <v>28914</v>
      </c>
      <c r="M221" t="s">
        <v>4016</v>
      </c>
      <c r="N221" t="s">
        <v>9</v>
      </c>
      <c r="O221">
        <v>616469159</v>
      </c>
      <c r="P221" t="s">
        <v>1085</v>
      </c>
      <c r="Q221" t="s">
        <v>45</v>
      </c>
      <c r="R221" t="s">
        <v>9</v>
      </c>
      <c r="S221" t="s">
        <v>4017</v>
      </c>
      <c r="T221" s="1">
        <v>45524</v>
      </c>
      <c r="U221" t="s">
        <v>9</v>
      </c>
      <c r="V221" t="s">
        <v>4023</v>
      </c>
      <c r="W221" t="s">
        <v>4024</v>
      </c>
      <c r="X221" t="s">
        <v>12</v>
      </c>
      <c r="Y221" s="1">
        <v>45536</v>
      </c>
      <c r="Z221" s="1">
        <v>45657</v>
      </c>
      <c r="AA221">
        <v>5200</v>
      </c>
      <c r="AB221" t="s">
        <v>4017</v>
      </c>
      <c r="AC221">
        <f>MIN(COUNTIF(B:B,Member_export_20241206_173759_f48b0b31c0417006138ce4576f294a066f7c[[#This Row],[Member ID]]),1)-1</f>
        <v>0</v>
      </c>
      <c r="AD22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2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21" s="1">
        <v>45657</v>
      </c>
      <c r="AG221" s="1">
        <f>Member_export_20241206_173759_f48b0b31c0417006138ce4576f294a066f7c[[#This Row],[Price]]/100</f>
        <v>52</v>
      </c>
      <c r="AH221" s="6">
        <f ca="1">DATEDIF(Member_export_20241206_173759_f48b0b31c0417006138ce4576f294a066f7c[[#This Row],[Birthday]],TODAY(),"Y")</f>
        <v>40</v>
      </c>
      <c r="AI221" s="6">
        <f>DATEDIF(Member_export_20241206_173759_f48b0b31c0417006138ce4576f294a066f7c[[#This Row],[Member since]],Member_export_20241206_173759_f48b0b31c0417006138ce4576f294a066f7c[[#This Row],[Contrac end date C]],"M")</f>
        <v>4</v>
      </c>
      <c r="AJ221" t="str">
        <f>TEXT(Member_export_20241206_173759_f48b0b31c0417006138ce4576f294a066f7c[[#This Row],[Member since]],"DDDD")</f>
        <v>martes</v>
      </c>
      <c r="AK221">
        <f>MONTH(Member_export_20241206_173759_f48b0b31c0417006138ce4576f294a066f7c[[#This Row],[Member since]])</f>
        <v>8</v>
      </c>
      <c r="AL221">
        <f>YEAR(Member_export_20241206_173759_f48b0b31c0417006138ce4576f294a066f7c[[#This Row],[Member since]])</f>
        <v>2024</v>
      </c>
    </row>
    <row r="222" spans="1:38" x14ac:dyDescent="0.55000000000000004">
      <c r="A222">
        <v>79788</v>
      </c>
      <c r="B222">
        <v>45987296</v>
      </c>
      <c r="C222" t="s">
        <v>3398</v>
      </c>
      <c r="D222" t="s">
        <v>9</v>
      </c>
      <c r="E222" t="s">
        <v>9</v>
      </c>
      <c r="F222" t="s">
        <v>677</v>
      </c>
      <c r="G222" t="s">
        <v>1536</v>
      </c>
      <c r="H222" t="s">
        <v>4022</v>
      </c>
      <c r="I222" s="1">
        <v>32649</v>
      </c>
      <c r="J222" t="s">
        <v>4615</v>
      </c>
      <c r="K222" t="s">
        <v>4616</v>
      </c>
      <c r="L222">
        <v>28914</v>
      </c>
      <c r="M222" t="s">
        <v>4016</v>
      </c>
      <c r="N222" t="s">
        <v>9</v>
      </c>
      <c r="O222">
        <v>639373114</v>
      </c>
      <c r="P222" t="s">
        <v>1537</v>
      </c>
      <c r="Q222" t="s">
        <v>45</v>
      </c>
      <c r="R222" t="s">
        <v>4617</v>
      </c>
      <c r="S222" t="s">
        <v>4017</v>
      </c>
      <c r="T222" s="1">
        <v>45293</v>
      </c>
      <c r="U222" t="s">
        <v>9</v>
      </c>
      <c r="V222" t="s">
        <v>4068</v>
      </c>
      <c r="W222" t="s">
        <v>4024</v>
      </c>
      <c r="X222" t="s">
        <v>12</v>
      </c>
      <c r="Y222" s="1">
        <v>45323</v>
      </c>
      <c r="Z222" s="1">
        <v>45657</v>
      </c>
      <c r="AA222">
        <v>5200</v>
      </c>
      <c r="AB222" t="s">
        <v>4017</v>
      </c>
      <c r="AC222">
        <f>MIN(COUNTIF(B:B,Member_export_20241206_173759_f48b0b31c0417006138ce4576f294a066f7c[[#This Row],[Member ID]]),1)-1</f>
        <v>0</v>
      </c>
      <c r="AD222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22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22" s="1">
        <v>45657</v>
      </c>
      <c r="AG222" s="1">
        <f>Member_export_20241206_173759_f48b0b31c0417006138ce4576f294a066f7c[[#This Row],[Price]]/100</f>
        <v>52</v>
      </c>
      <c r="AH222" s="6">
        <f ca="1">DATEDIF(Member_export_20241206_173759_f48b0b31c0417006138ce4576f294a066f7c[[#This Row],[Birthday]],TODAY(),"Y")</f>
        <v>35</v>
      </c>
      <c r="AI222" s="6">
        <f>DATEDIF(Member_export_20241206_173759_f48b0b31c0417006138ce4576f294a066f7c[[#This Row],[Member since]],Member_export_20241206_173759_f48b0b31c0417006138ce4576f294a066f7c[[#This Row],[Contrac end date C]],"M")</f>
        <v>11</v>
      </c>
      <c r="AJ222" t="str">
        <f>TEXT(Member_export_20241206_173759_f48b0b31c0417006138ce4576f294a066f7c[[#This Row],[Member since]],"DDDD")</f>
        <v>martes</v>
      </c>
      <c r="AK222">
        <f>MONTH(Member_export_20241206_173759_f48b0b31c0417006138ce4576f294a066f7c[[#This Row],[Member since]])</f>
        <v>1</v>
      </c>
      <c r="AL222">
        <f>YEAR(Member_export_20241206_173759_f48b0b31c0417006138ce4576f294a066f7c[[#This Row],[Member since]])</f>
        <v>2024</v>
      </c>
    </row>
    <row r="223" spans="1:38" x14ac:dyDescent="0.55000000000000004">
      <c r="A223">
        <v>79788</v>
      </c>
      <c r="B223">
        <v>45987043</v>
      </c>
      <c r="C223" t="s">
        <v>3687</v>
      </c>
      <c r="D223" t="s">
        <v>9</v>
      </c>
      <c r="E223" t="s">
        <v>9</v>
      </c>
      <c r="F223" t="s">
        <v>677</v>
      </c>
      <c r="G223" t="s">
        <v>2184</v>
      </c>
      <c r="H223" t="s">
        <v>4022</v>
      </c>
      <c r="I223" s="1">
        <v>29319</v>
      </c>
      <c r="J223" t="s">
        <v>4620</v>
      </c>
      <c r="K223" t="s">
        <v>4054</v>
      </c>
      <c r="L223">
        <v>28914</v>
      </c>
      <c r="M223" t="s">
        <v>4016</v>
      </c>
      <c r="N223" t="s">
        <v>9</v>
      </c>
      <c r="O223">
        <v>651952653</v>
      </c>
      <c r="P223" t="s">
        <v>2185</v>
      </c>
      <c r="Q223" t="s">
        <v>277</v>
      </c>
      <c r="R223" t="s">
        <v>4621</v>
      </c>
      <c r="S223" t="s">
        <v>4017</v>
      </c>
      <c r="T223" s="1">
        <v>43497</v>
      </c>
      <c r="U223" t="s">
        <v>9</v>
      </c>
      <c r="V223" t="s">
        <v>4023</v>
      </c>
      <c r="W223" t="s">
        <v>4024</v>
      </c>
      <c r="X223" t="s">
        <v>152</v>
      </c>
      <c r="Y223" s="1">
        <v>45627</v>
      </c>
      <c r="Z223" s="1">
        <v>45657</v>
      </c>
      <c r="AA223">
        <v>8200</v>
      </c>
      <c r="AB223" t="s">
        <v>4017</v>
      </c>
      <c r="AC223">
        <f>MIN(COUNTIF(B:B,Member_export_20241206_173759_f48b0b31c0417006138ce4576f294a066f7c[[#This Row],[Member ID]]),1)-1</f>
        <v>0</v>
      </c>
      <c r="AD22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2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23" s="1">
        <v>45657</v>
      </c>
      <c r="AG223" s="1">
        <f>Member_export_20241206_173759_f48b0b31c0417006138ce4576f294a066f7c[[#This Row],[Price]]/100</f>
        <v>82</v>
      </c>
      <c r="AH223" s="6">
        <f ca="1">DATEDIF(Member_export_20241206_173759_f48b0b31c0417006138ce4576f294a066f7c[[#This Row],[Birthday]],TODAY(),"Y")</f>
        <v>44</v>
      </c>
      <c r="AI223" s="6">
        <f>DATEDIF(Member_export_20241206_173759_f48b0b31c0417006138ce4576f294a066f7c[[#This Row],[Member since]],Member_export_20241206_173759_f48b0b31c0417006138ce4576f294a066f7c[[#This Row],[Contrac end date C]],"M")</f>
        <v>70</v>
      </c>
      <c r="AJ223" t="str">
        <f>TEXT(Member_export_20241206_173759_f48b0b31c0417006138ce4576f294a066f7c[[#This Row],[Member since]],"DDDD")</f>
        <v>viernes</v>
      </c>
      <c r="AK223">
        <f>MONTH(Member_export_20241206_173759_f48b0b31c0417006138ce4576f294a066f7c[[#This Row],[Member since]])</f>
        <v>2</v>
      </c>
      <c r="AL223">
        <f>YEAR(Member_export_20241206_173759_f48b0b31c0417006138ce4576f294a066f7c[[#This Row],[Member since]])</f>
        <v>2019</v>
      </c>
    </row>
    <row r="224" spans="1:38" x14ac:dyDescent="0.55000000000000004">
      <c r="A224">
        <v>79788</v>
      </c>
      <c r="B224">
        <v>45987269</v>
      </c>
      <c r="C224" t="s">
        <v>3052</v>
      </c>
      <c r="D224" t="s">
        <v>9</v>
      </c>
      <c r="E224" t="s">
        <v>9</v>
      </c>
      <c r="F224" t="s">
        <v>677</v>
      </c>
      <c r="G224" t="s">
        <v>678</v>
      </c>
      <c r="H224" t="s">
        <v>4022</v>
      </c>
      <c r="I224" s="1">
        <v>28688</v>
      </c>
      <c r="J224" t="s">
        <v>4622</v>
      </c>
      <c r="K224" t="s">
        <v>4623</v>
      </c>
      <c r="L224">
        <v>28915</v>
      </c>
      <c r="M224" t="s">
        <v>4016</v>
      </c>
      <c r="N224" t="s">
        <v>9</v>
      </c>
      <c r="O224">
        <v>620294535</v>
      </c>
      <c r="P224" t="s">
        <v>680</v>
      </c>
      <c r="Q224" t="s">
        <v>22</v>
      </c>
      <c r="R224" t="s">
        <v>679</v>
      </c>
      <c r="S224" t="s">
        <v>4017</v>
      </c>
      <c r="T224" s="1">
        <v>43283</v>
      </c>
      <c r="U224" t="s">
        <v>9</v>
      </c>
      <c r="V224" t="s">
        <v>4023</v>
      </c>
      <c r="W224" t="s">
        <v>4029</v>
      </c>
      <c r="X224" t="s">
        <v>86</v>
      </c>
      <c r="Y224" s="1">
        <v>43009</v>
      </c>
      <c r="Z224" s="1">
        <v>45657</v>
      </c>
      <c r="AA224">
        <v>4300</v>
      </c>
      <c r="AB224" t="s">
        <v>4017</v>
      </c>
      <c r="AC224">
        <f>MIN(COUNTIF(B:B,Member_export_20241206_173759_f48b0b31c0417006138ce4576f294a066f7c[[#This Row],[Member ID]]),1)-1</f>
        <v>0</v>
      </c>
      <c r="AD22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2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24" s="1">
        <v>45657</v>
      </c>
      <c r="AG224" s="1">
        <f>Member_export_20241206_173759_f48b0b31c0417006138ce4576f294a066f7c[[#This Row],[Price]]/100</f>
        <v>43</v>
      </c>
      <c r="AH224" s="6">
        <f ca="1">DATEDIF(Member_export_20241206_173759_f48b0b31c0417006138ce4576f294a066f7c[[#This Row],[Birthday]],TODAY(),"Y")</f>
        <v>46</v>
      </c>
      <c r="AI224" s="6">
        <f>DATEDIF(Member_export_20241206_173759_f48b0b31c0417006138ce4576f294a066f7c[[#This Row],[Member since]],Member_export_20241206_173759_f48b0b31c0417006138ce4576f294a066f7c[[#This Row],[Contrac end date C]],"M")</f>
        <v>77</v>
      </c>
      <c r="AJ224" t="str">
        <f>TEXT(Member_export_20241206_173759_f48b0b31c0417006138ce4576f294a066f7c[[#This Row],[Member since]],"DDDD")</f>
        <v>lunes</v>
      </c>
      <c r="AK224">
        <f>MONTH(Member_export_20241206_173759_f48b0b31c0417006138ce4576f294a066f7c[[#This Row],[Member since]])</f>
        <v>7</v>
      </c>
      <c r="AL224">
        <f>YEAR(Member_export_20241206_173759_f48b0b31c0417006138ce4576f294a066f7c[[#This Row],[Member since]])</f>
        <v>2018</v>
      </c>
    </row>
    <row r="225" spans="1:38" x14ac:dyDescent="0.55000000000000004">
      <c r="A225">
        <v>79788</v>
      </c>
      <c r="B225">
        <v>46781350</v>
      </c>
      <c r="C225" t="s">
        <v>3048</v>
      </c>
      <c r="D225" t="s">
        <v>9</v>
      </c>
      <c r="E225" t="s">
        <v>9</v>
      </c>
      <c r="F225" t="s">
        <v>666</v>
      </c>
      <c r="G225" t="s">
        <v>667</v>
      </c>
      <c r="H225" t="s">
        <v>4022</v>
      </c>
      <c r="I225" s="1">
        <v>33583</v>
      </c>
      <c r="J225" t="s">
        <v>4624</v>
      </c>
      <c r="K225" t="s">
        <v>4625</v>
      </c>
      <c r="L225">
        <v>28914</v>
      </c>
      <c r="M225" t="s">
        <v>4016</v>
      </c>
      <c r="N225" t="s">
        <v>9</v>
      </c>
      <c r="O225">
        <v>675801253</v>
      </c>
      <c r="P225" t="s">
        <v>669</v>
      </c>
      <c r="Q225" t="s">
        <v>22</v>
      </c>
      <c r="R225" t="s">
        <v>668</v>
      </c>
      <c r="S225" t="s">
        <v>4017</v>
      </c>
      <c r="T225" s="1">
        <v>45384</v>
      </c>
      <c r="U225" t="s">
        <v>9</v>
      </c>
      <c r="V225" t="s">
        <v>4023</v>
      </c>
      <c r="W225" t="s">
        <v>4024</v>
      </c>
      <c r="X225" t="s">
        <v>30</v>
      </c>
      <c r="Y225" s="1">
        <v>45444</v>
      </c>
      <c r="Z225" s="1">
        <v>45657</v>
      </c>
      <c r="AA225">
        <v>4900</v>
      </c>
      <c r="AB225" t="s">
        <v>4017</v>
      </c>
      <c r="AC225">
        <f>MIN(COUNTIF(B:B,Member_export_20241206_173759_f48b0b31c0417006138ce4576f294a066f7c[[#This Row],[Member ID]]),1)-1</f>
        <v>0</v>
      </c>
      <c r="AD22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2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25" s="1">
        <v>45657</v>
      </c>
      <c r="AG225" s="1">
        <f>Member_export_20241206_173759_f48b0b31c0417006138ce4576f294a066f7c[[#This Row],[Price]]/100</f>
        <v>49</v>
      </c>
      <c r="AH225" s="6">
        <f ca="1">DATEDIF(Member_export_20241206_173759_f48b0b31c0417006138ce4576f294a066f7c[[#This Row],[Birthday]],TODAY(),"Y")</f>
        <v>33</v>
      </c>
      <c r="AI225" s="6">
        <f>DATEDIF(Member_export_20241206_173759_f48b0b31c0417006138ce4576f294a066f7c[[#This Row],[Member since]],Member_export_20241206_173759_f48b0b31c0417006138ce4576f294a066f7c[[#This Row],[Contrac end date C]],"M")</f>
        <v>8</v>
      </c>
      <c r="AJ225" t="str">
        <f>TEXT(Member_export_20241206_173759_f48b0b31c0417006138ce4576f294a066f7c[[#This Row],[Member since]],"DDDD")</f>
        <v>martes</v>
      </c>
      <c r="AK225">
        <f>MONTH(Member_export_20241206_173759_f48b0b31c0417006138ce4576f294a066f7c[[#This Row],[Member since]])</f>
        <v>4</v>
      </c>
      <c r="AL225">
        <f>YEAR(Member_export_20241206_173759_f48b0b31c0417006138ce4576f294a066f7c[[#This Row],[Member since]])</f>
        <v>2024</v>
      </c>
    </row>
    <row r="226" spans="1:38" x14ac:dyDescent="0.55000000000000004">
      <c r="A226">
        <v>79788</v>
      </c>
      <c r="B226">
        <v>45988463</v>
      </c>
      <c r="C226" t="s">
        <v>3715</v>
      </c>
      <c r="D226" t="s">
        <v>9</v>
      </c>
      <c r="E226" t="s">
        <v>9</v>
      </c>
      <c r="F226" t="s">
        <v>677</v>
      </c>
      <c r="G226" t="s">
        <v>2240</v>
      </c>
      <c r="H226" t="s">
        <v>4022</v>
      </c>
      <c r="I226" s="1">
        <v>26566</v>
      </c>
      <c r="J226" t="s">
        <v>4626</v>
      </c>
      <c r="K226" t="s">
        <v>4627</v>
      </c>
      <c r="L226">
        <v>28914</v>
      </c>
      <c r="M226" t="s">
        <v>4016</v>
      </c>
      <c r="N226" t="s">
        <v>9</v>
      </c>
      <c r="O226">
        <v>635542650</v>
      </c>
      <c r="P226" t="s">
        <v>2241</v>
      </c>
      <c r="Q226" t="s">
        <v>45</v>
      </c>
      <c r="R226" t="s">
        <v>4628</v>
      </c>
      <c r="S226" t="s">
        <v>4017</v>
      </c>
      <c r="T226" s="1">
        <v>43262</v>
      </c>
      <c r="U226" t="s">
        <v>9</v>
      </c>
      <c r="V226" t="s">
        <v>4040</v>
      </c>
      <c r="W226" t="s">
        <v>4029</v>
      </c>
      <c r="X226" t="s">
        <v>86</v>
      </c>
      <c r="Y226" s="1">
        <v>43282</v>
      </c>
      <c r="Z226" s="1">
        <v>45657</v>
      </c>
      <c r="AA226">
        <v>4300</v>
      </c>
      <c r="AB226" t="s">
        <v>4017</v>
      </c>
      <c r="AC226">
        <f>MIN(COUNTIF(B:B,Member_export_20241206_173759_f48b0b31c0417006138ce4576f294a066f7c[[#This Row],[Member ID]]),1)-1</f>
        <v>0</v>
      </c>
      <c r="AD226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22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26" s="1">
        <v>45657</v>
      </c>
      <c r="AG226" s="1">
        <f>Member_export_20241206_173759_f48b0b31c0417006138ce4576f294a066f7c[[#This Row],[Price]]/100</f>
        <v>43</v>
      </c>
      <c r="AH226" s="6">
        <f ca="1">DATEDIF(Member_export_20241206_173759_f48b0b31c0417006138ce4576f294a066f7c[[#This Row],[Birthday]],TODAY(),"Y")</f>
        <v>52</v>
      </c>
      <c r="AI226" s="6">
        <f>DATEDIF(Member_export_20241206_173759_f48b0b31c0417006138ce4576f294a066f7c[[#This Row],[Member since]],Member_export_20241206_173759_f48b0b31c0417006138ce4576f294a066f7c[[#This Row],[Contrac end date C]],"M")</f>
        <v>78</v>
      </c>
      <c r="AJ226" t="str">
        <f>TEXT(Member_export_20241206_173759_f48b0b31c0417006138ce4576f294a066f7c[[#This Row],[Member since]],"DDDD")</f>
        <v>lunes</v>
      </c>
      <c r="AK226">
        <f>MONTH(Member_export_20241206_173759_f48b0b31c0417006138ce4576f294a066f7c[[#This Row],[Member since]])</f>
        <v>6</v>
      </c>
      <c r="AL226">
        <f>YEAR(Member_export_20241206_173759_f48b0b31c0417006138ce4576f294a066f7c[[#This Row],[Member since]])</f>
        <v>2018</v>
      </c>
    </row>
    <row r="227" spans="1:38" x14ac:dyDescent="0.55000000000000004">
      <c r="A227">
        <v>79788</v>
      </c>
      <c r="B227">
        <v>45987375</v>
      </c>
      <c r="C227" t="s">
        <v>3717</v>
      </c>
      <c r="D227" t="s">
        <v>9</v>
      </c>
      <c r="E227" t="s">
        <v>9</v>
      </c>
      <c r="F227" t="s">
        <v>677</v>
      </c>
      <c r="G227" t="s">
        <v>2243</v>
      </c>
      <c r="H227" t="s">
        <v>4022</v>
      </c>
      <c r="I227" s="1">
        <v>26007</v>
      </c>
      <c r="J227" t="s">
        <v>4629</v>
      </c>
      <c r="K227" t="s">
        <v>4630</v>
      </c>
      <c r="L227">
        <v>28914</v>
      </c>
      <c r="M227" t="s">
        <v>4016</v>
      </c>
      <c r="N227" t="s">
        <v>9</v>
      </c>
      <c r="O227">
        <v>609146104</v>
      </c>
      <c r="P227" t="s">
        <v>2181</v>
      </c>
      <c r="Q227" t="s">
        <v>22</v>
      </c>
      <c r="R227" t="s">
        <v>4631</v>
      </c>
      <c r="S227" t="s">
        <v>4017</v>
      </c>
      <c r="T227" s="1">
        <v>44740</v>
      </c>
      <c r="U227" t="s">
        <v>9</v>
      </c>
      <c r="V227" t="s">
        <v>4068</v>
      </c>
      <c r="W227" t="s">
        <v>9</v>
      </c>
      <c r="X227" t="s">
        <v>30</v>
      </c>
      <c r="Y227" s="1">
        <v>44743</v>
      </c>
      <c r="Z227" s="1">
        <v>45657</v>
      </c>
      <c r="AA227">
        <v>4900</v>
      </c>
      <c r="AB227" t="s">
        <v>4017</v>
      </c>
      <c r="AC227">
        <f>MIN(COUNTIF(B:B,Member_export_20241206_173759_f48b0b31c0417006138ce4576f294a066f7c[[#This Row],[Member ID]]),1)-1</f>
        <v>0</v>
      </c>
      <c r="AD227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227" t="str">
        <f>IF(Member_export_20241206_173759_f48b0b31c0417006138ce4576f294a066f7c[[#This Row],[Source]]="","DESCONOCIDA",Member_export_20241206_173759_f48b0b31c0417006138ce4576f294a066f7c[[#This Row],[Source]])</f>
        <v>DESCONOCIDA</v>
      </c>
      <c r="AF227" s="1">
        <v>45657</v>
      </c>
      <c r="AG227" s="1">
        <f>Member_export_20241206_173759_f48b0b31c0417006138ce4576f294a066f7c[[#This Row],[Price]]/100</f>
        <v>49</v>
      </c>
      <c r="AH227" s="6">
        <f ca="1">DATEDIF(Member_export_20241206_173759_f48b0b31c0417006138ce4576f294a066f7c[[#This Row],[Birthday]],TODAY(),"Y")</f>
        <v>53</v>
      </c>
      <c r="AI227" s="6">
        <f>DATEDIF(Member_export_20241206_173759_f48b0b31c0417006138ce4576f294a066f7c[[#This Row],[Member since]],Member_export_20241206_173759_f48b0b31c0417006138ce4576f294a066f7c[[#This Row],[Contrac end date C]],"M")</f>
        <v>30</v>
      </c>
      <c r="AJ227" t="str">
        <f>TEXT(Member_export_20241206_173759_f48b0b31c0417006138ce4576f294a066f7c[[#This Row],[Member since]],"DDDD")</f>
        <v>martes</v>
      </c>
      <c r="AK227">
        <f>MONTH(Member_export_20241206_173759_f48b0b31c0417006138ce4576f294a066f7c[[#This Row],[Member since]])</f>
        <v>6</v>
      </c>
      <c r="AL227">
        <f>YEAR(Member_export_20241206_173759_f48b0b31c0417006138ce4576f294a066f7c[[#This Row],[Member since]])</f>
        <v>2022</v>
      </c>
    </row>
    <row r="228" spans="1:38" x14ac:dyDescent="0.55000000000000004">
      <c r="A228">
        <v>79788</v>
      </c>
      <c r="B228">
        <v>45987050</v>
      </c>
      <c r="C228" t="s">
        <v>3179</v>
      </c>
      <c r="D228" t="s">
        <v>9</v>
      </c>
      <c r="E228" t="s">
        <v>9</v>
      </c>
      <c r="F228" t="s">
        <v>677</v>
      </c>
      <c r="G228" t="s">
        <v>1007</v>
      </c>
      <c r="H228" t="s">
        <v>4022</v>
      </c>
      <c r="I228" s="1">
        <v>31011</v>
      </c>
      <c r="J228" t="s">
        <v>4632</v>
      </c>
      <c r="K228" t="s">
        <v>4633</v>
      </c>
      <c r="L228">
        <v>28905</v>
      </c>
      <c r="M228" t="s">
        <v>4016</v>
      </c>
      <c r="N228" t="s">
        <v>9</v>
      </c>
      <c r="O228">
        <v>655607080</v>
      </c>
      <c r="P228" t="s">
        <v>1008</v>
      </c>
      <c r="Q228" t="s">
        <v>26</v>
      </c>
      <c r="R228" t="s">
        <v>4634</v>
      </c>
      <c r="S228" t="s">
        <v>4017</v>
      </c>
      <c r="T228" s="1">
        <v>43339</v>
      </c>
      <c r="U228" t="s">
        <v>9</v>
      </c>
      <c r="V228" t="s">
        <v>4023</v>
      </c>
      <c r="W228" t="s">
        <v>4024</v>
      </c>
      <c r="X228" t="s">
        <v>30</v>
      </c>
      <c r="Y228" s="1">
        <v>43344</v>
      </c>
      <c r="Z228" s="1">
        <v>45657</v>
      </c>
      <c r="AA228">
        <v>4900</v>
      </c>
      <c r="AB228" t="s">
        <v>4017</v>
      </c>
      <c r="AC228">
        <f>MIN(COUNTIF(B:B,Member_export_20241206_173759_f48b0b31c0417006138ce4576f294a066f7c[[#This Row],[Member ID]]),1)-1</f>
        <v>0</v>
      </c>
      <c r="AD22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2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28" s="1">
        <v>45657</v>
      </c>
      <c r="AG228" s="1">
        <f>Member_export_20241206_173759_f48b0b31c0417006138ce4576f294a066f7c[[#This Row],[Price]]/100</f>
        <v>49</v>
      </c>
      <c r="AH228" s="6">
        <f ca="1">DATEDIF(Member_export_20241206_173759_f48b0b31c0417006138ce4576f294a066f7c[[#This Row],[Birthday]],TODAY(),"Y")</f>
        <v>40</v>
      </c>
      <c r="AI228" s="6">
        <f>DATEDIF(Member_export_20241206_173759_f48b0b31c0417006138ce4576f294a066f7c[[#This Row],[Member since]],Member_export_20241206_173759_f48b0b31c0417006138ce4576f294a066f7c[[#This Row],[Contrac end date C]],"M")</f>
        <v>76</v>
      </c>
      <c r="AJ228" t="str">
        <f>TEXT(Member_export_20241206_173759_f48b0b31c0417006138ce4576f294a066f7c[[#This Row],[Member since]],"DDDD")</f>
        <v>lunes</v>
      </c>
      <c r="AK228">
        <f>MONTH(Member_export_20241206_173759_f48b0b31c0417006138ce4576f294a066f7c[[#This Row],[Member since]])</f>
        <v>8</v>
      </c>
      <c r="AL228">
        <f>YEAR(Member_export_20241206_173759_f48b0b31c0417006138ce4576f294a066f7c[[#This Row],[Member since]])</f>
        <v>2018</v>
      </c>
    </row>
    <row r="229" spans="1:38" x14ac:dyDescent="0.55000000000000004">
      <c r="A229">
        <v>79788</v>
      </c>
      <c r="B229">
        <v>49364608</v>
      </c>
      <c r="C229" t="s">
        <v>3991</v>
      </c>
      <c r="D229" t="s">
        <v>9</v>
      </c>
      <c r="E229" t="s">
        <v>9</v>
      </c>
      <c r="F229" t="s">
        <v>666</v>
      </c>
      <c r="G229" t="s">
        <v>2811</v>
      </c>
      <c r="H229" t="s">
        <v>4022</v>
      </c>
      <c r="I229" s="1">
        <v>26567</v>
      </c>
      <c r="J229" t="s">
        <v>4635</v>
      </c>
      <c r="K229" t="s">
        <v>4636</v>
      </c>
      <c r="L229">
        <v>28918</v>
      </c>
      <c r="M229" t="s">
        <v>4016</v>
      </c>
      <c r="N229" t="s">
        <v>9</v>
      </c>
      <c r="O229">
        <v>652503040</v>
      </c>
      <c r="P229" t="s">
        <v>2812</v>
      </c>
      <c r="Q229" t="s">
        <v>277</v>
      </c>
      <c r="R229" t="s">
        <v>9</v>
      </c>
      <c r="S229" t="s">
        <v>4017</v>
      </c>
      <c r="T229" s="1">
        <v>45607</v>
      </c>
      <c r="U229" t="s">
        <v>9</v>
      </c>
      <c r="V229" t="s">
        <v>4023</v>
      </c>
      <c r="W229" t="s">
        <v>4024</v>
      </c>
      <c r="X229" t="s">
        <v>12</v>
      </c>
      <c r="Y229" s="1">
        <v>45627</v>
      </c>
      <c r="Z229" s="1">
        <v>45657</v>
      </c>
      <c r="AA229">
        <v>5200</v>
      </c>
      <c r="AB229" t="s">
        <v>4017</v>
      </c>
      <c r="AC229">
        <f>MIN(COUNTIF(B:B,Member_export_20241206_173759_f48b0b31c0417006138ce4576f294a066f7c[[#This Row],[Member ID]]),1)-1</f>
        <v>0</v>
      </c>
      <c r="AD22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2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29" s="1">
        <v>45657</v>
      </c>
      <c r="AG229" s="1">
        <f>Member_export_20241206_173759_f48b0b31c0417006138ce4576f294a066f7c[[#This Row],[Price]]/100</f>
        <v>52</v>
      </c>
      <c r="AH229" s="6">
        <f ca="1">DATEDIF(Member_export_20241206_173759_f48b0b31c0417006138ce4576f294a066f7c[[#This Row],[Birthday]],TODAY(),"Y")</f>
        <v>52</v>
      </c>
      <c r="AI229" s="6">
        <f>DATEDIF(Member_export_20241206_173759_f48b0b31c0417006138ce4576f294a066f7c[[#This Row],[Member since]],Member_export_20241206_173759_f48b0b31c0417006138ce4576f294a066f7c[[#This Row],[Contrac end date C]],"M")</f>
        <v>1</v>
      </c>
      <c r="AJ229" t="str">
        <f>TEXT(Member_export_20241206_173759_f48b0b31c0417006138ce4576f294a066f7c[[#This Row],[Member since]],"DDDD")</f>
        <v>lunes</v>
      </c>
      <c r="AK229">
        <f>MONTH(Member_export_20241206_173759_f48b0b31c0417006138ce4576f294a066f7c[[#This Row],[Member since]])</f>
        <v>11</v>
      </c>
      <c r="AL229">
        <f>YEAR(Member_export_20241206_173759_f48b0b31c0417006138ce4576f294a066f7c[[#This Row],[Member since]])</f>
        <v>2024</v>
      </c>
    </row>
    <row r="230" spans="1:38" x14ac:dyDescent="0.55000000000000004">
      <c r="A230">
        <v>79788</v>
      </c>
      <c r="B230">
        <v>45989811</v>
      </c>
      <c r="C230" t="s">
        <v>3237</v>
      </c>
      <c r="D230" t="s">
        <v>9</v>
      </c>
      <c r="E230" t="s">
        <v>9</v>
      </c>
      <c r="F230" t="s">
        <v>677</v>
      </c>
      <c r="G230" t="s">
        <v>1155</v>
      </c>
      <c r="H230" t="s">
        <v>4022</v>
      </c>
      <c r="I230" s="1">
        <v>36564</v>
      </c>
      <c r="J230" t="s">
        <v>4637</v>
      </c>
      <c r="K230" t="s">
        <v>4638</v>
      </c>
      <c r="L230">
        <v>28914</v>
      </c>
      <c r="M230" t="s">
        <v>4016</v>
      </c>
      <c r="N230" t="s">
        <v>9</v>
      </c>
      <c r="O230">
        <v>601058742</v>
      </c>
      <c r="P230" t="s">
        <v>1156</v>
      </c>
      <c r="Q230" t="s">
        <v>18</v>
      </c>
      <c r="R230" t="s">
        <v>4639</v>
      </c>
      <c r="S230" t="s">
        <v>4017</v>
      </c>
      <c r="T230" s="1">
        <v>45355</v>
      </c>
      <c r="U230" t="s">
        <v>9</v>
      </c>
      <c r="V230" t="s">
        <v>4023</v>
      </c>
      <c r="W230" t="s">
        <v>4029</v>
      </c>
      <c r="X230" t="s">
        <v>12</v>
      </c>
      <c r="Y230" s="1">
        <v>45383</v>
      </c>
      <c r="Z230" s="1">
        <v>45657</v>
      </c>
      <c r="AA230">
        <v>5200</v>
      </c>
      <c r="AB230" t="s">
        <v>4017</v>
      </c>
      <c r="AC230">
        <f>MIN(COUNTIF(B:B,Member_export_20241206_173759_f48b0b31c0417006138ce4576f294a066f7c[[#This Row],[Member ID]]),1)-1</f>
        <v>0</v>
      </c>
      <c r="AD23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3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30" s="1">
        <v>45657</v>
      </c>
      <c r="AG230" s="1">
        <f>Member_export_20241206_173759_f48b0b31c0417006138ce4576f294a066f7c[[#This Row],[Price]]/100</f>
        <v>52</v>
      </c>
      <c r="AH230" s="6">
        <f ca="1">DATEDIF(Member_export_20241206_173759_f48b0b31c0417006138ce4576f294a066f7c[[#This Row],[Birthday]],TODAY(),"Y")</f>
        <v>24</v>
      </c>
      <c r="AI230" s="6">
        <f>DATEDIF(Member_export_20241206_173759_f48b0b31c0417006138ce4576f294a066f7c[[#This Row],[Member since]],Member_export_20241206_173759_f48b0b31c0417006138ce4576f294a066f7c[[#This Row],[Contrac end date C]],"M")</f>
        <v>9</v>
      </c>
      <c r="AJ230" t="str">
        <f>TEXT(Member_export_20241206_173759_f48b0b31c0417006138ce4576f294a066f7c[[#This Row],[Member since]],"DDDD")</f>
        <v>lunes</v>
      </c>
      <c r="AK230">
        <f>MONTH(Member_export_20241206_173759_f48b0b31c0417006138ce4576f294a066f7c[[#This Row],[Member since]])</f>
        <v>3</v>
      </c>
      <c r="AL230">
        <f>YEAR(Member_export_20241206_173759_f48b0b31c0417006138ce4576f294a066f7c[[#This Row],[Member since]])</f>
        <v>2024</v>
      </c>
    </row>
    <row r="231" spans="1:38" x14ac:dyDescent="0.55000000000000004">
      <c r="A231">
        <v>79788</v>
      </c>
      <c r="B231">
        <v>45988375</v>
      </c>
      <c r="C231" t="s">
        <v>2969</v>
      </c>
      <c r="D231" t="s">
        <v>9</v>
      </c>
      <c r="E231" t="s">
        <v>9</v>
      </c>
      <c r="F231" t="s">
        <v>435</v>
      </c>
      <c r="G231" t="s">
        <v>436</v>
      </c>
      <c r="H231" t="s">
        <v>4022</v>
      </c>
      <c r="I231" s="1">
        <v>31919</v>
      </c>
      <c r="J231" t="s">
        <v>4640</v>
      </c>
      <c r="K231" t="s">
        <v>4226</v>
      </c>
      <c r="L231">
        <v>28914</v>
      </c>
      <c r="M231" t="s">
        <v>4016</v>
      </c>
      <c r="N231" t="s">
        <v>9</v>
      </c>
      <c r="O231">
        <v>664871505</v>
      </c>
      <c r="P231" t="s">
        <v>437</v>
      </c>
      <c r="Q231" t="s">
        <v>11</v>
      </c>
      <c r="R231" t="s">
        <v>4641</v>
      </c>
      <c r="S231" t="s">
        <v>4017</v>
      </c>
      <c r="T231" s="1">
        <v>45261</v>
      </c>
      <c r="U231" t="s">
        <v>9</v>
      </c>
      <c r="V231" t="s">
        <v>4023</v>
      </c>
      <c r="W231" t="s">
        <v>4029</v>
      </c>
      <c r="X231" t="s">
        <v>12</v>
      </c>
      <c r="Y231" s="1">
        <v>45261</v>
      </c>
      <c r="Z231" s="1">
        <v>45657</v>
      </c>
      <c r="AA231">
        <v>5200</v>
      </c>
      <c r="AB231" t="s">
        <v>4017</v>
      </c>
      <c r="AC231">
        <f>MIN(COUNTIF(B:B,Member_export_20241206_173759_f48b0b31c0417006138ce4576f294a066f7c[[#This Row],[Member ID]]),1)-1</f>
        <v>0</v>
      </c>
      <c r="AD23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3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31" s="1">
        <v>45657</v>
      </c>
      <c r="AG231" s="1">
        <f>Member_export_20241206_173759_f48b0b31c0417006138ce4576f294a066f7c[[#This Row],[Price]]/100</f>
        <v>52</v>
      </c>
      <c r="AH231" s="6">
        <f ca="1">DATEDIF(Member_export_20241206_173759_f48b0b31c0417006138ce4576f294a066f7c[[#This Row],[Birthday]],TODAY(),"Y")</f>
        <v>37</v>
      </c>
      <c r="AI231" s="6">
        <f>DATEDIF(Member_export_20241206_173759_f48b0b31c0417006138ce4576f294a066f7c[[#This Row],[Member since]],Member_export_20241206_173759_f48b0b31c0417006138ce4576f294a066f7c[[#This Row],[Contrac end date C]],"M")</f>
        <v>12</v>
      </c>
      <c r="AJ231" t="str">
        <f>TEXT(Member_export_20241206_173759_f48b0b31c0417006138ce4576f294a066f7c[[#This Row],[Member since]],"DDDD")</f>
        <v>viernes</v>
      </c>
      <c r="AK231">
        <f>MONTH(Member_export_20241206_173759_f48b0b31c0417006138ce4576f294a066f7c[[#This Row],[Member since]])</f>
        <v>12</v>
      </c>
      <c r="AL231">
        <f>YEAR(Member_export_20241206_173759_f48b0b31c0417006138ce4576f294a066f7c[[#This Row],[Member since]])</f>
        <v>2023</v>
      </c>
    </row>
    <row r="232" spans="1:38" x14ac:dyDescent="0.55000000000000004">
      <c r="A232">
        <v>79788</v>
      </c>
      <c r="B232">
        <v>49262054</v>
      </c>
      <c r="C232" t="s">
        <v>3455</v>
      </c>
      <c r="D232" t="s">
        <v>9</v>
      </c>
      <c r="E232" t="s">
        <v>9</v>
      </c>
      <c r="F232" t="s">
        <v>123</v>
      </c>
      <c r="G232" t="s">
        <v>1662</v>
      </c>
      <c r="H232" t="s">
        <v>4025</v>
      </c>
      <c r="I232" s="1">
        <v>25688</v>
      </c>
      <c r="J232" t="s">
        <v>4642</v>
      </c>
      <c r="K232" t="s">
        <v>4643</v>
      </c>
      <c r="L232">
        <v>28914</v>
      </c>
      <c r="M232" t="s">
        <v>4016</v>
      </c>
      <c r="N232" t="s">
        <v>9</v>
      </c>
      <c r="O232">
        <v>690783663</v>
      </c>
      <c r="P232" t="s">
        <v>1663</v>
      </c>
      <c r="Q232" t="s">
        <v>261</v>
      </c>
      <c r="R232" t="s">
        <v>9</v>
      </c>
      <c r="S232" t="s">
        <v>4017</v>
      </c>
      <c r="T232" s="1">
        <v>45600</v>
      </c>
      <c r="U232" t="s">
        <v>9</v>
      </c>
      <c r="V232" t="s">
        <v>4023</v>
      </c>
      <c r="W232" t="s">
        <v>4024</v>
      </c>
      <c r="X232" t="s">
        <v>30</v>
      </c>
      <c r="Y232" s="1">
        <v>45627</v>
      </c>
      <c r="Z232" s="1">
        <v>45657</v>
      </c>
      <c r="AA232">
        <v>4900</v>
      </c>
      <c r="AB232" t="s">
        <v>4017</v>
      </c>
      <c r="AC232">
        <f>MIN(COUNTIF(B:B,Member_export_20241206_173759_f48b0b31c0417006138ce4576f294a066f7c[[#This Row],[Member ID]]),1)-1</f>
        <v>0</v>
      </c>
      <c r="AD23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3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32" s="1">
        <v>45657</v>
      </c>
      <c r="AG232" s="1">
        <f>Member_export_20241206_173759_f48b0b31c0417006138ce4576f294a066f7c[[#This Row],[Price]]/100</f>
        <v>49</v>
      </c>
      <c r="AH232" s="6">
        <f ca="1">DATEDIF(Member_export_20241206_173759_f48b0b31c0417006138ce4576f294a066f7c[[#This Row],[Birthday]],TODAY(),"Y")</f>
        <v>54</v>
      </c>
      <c r="AI232" s="6">
        <f>DATEDIF(Member_export_20241206_173759_f48b0b31c0417006138ce4576f294a066f7c[[#This Row],[Member since]],Member_export_20241206_173759_f48b0b31c0417006138ce4576f294a066f7c[[#This Row],[Contrac end date C]],"M")</f>
        <v>1</v>
      </c>
      <c r="AJ232" t="str">
        <f>TEXT(Member_export_20241206_173759_f48b0b31c0417006138ce4576f294a066f7c[[#This Row],[Member since]],"DDDD")</f>
        <v>lunes</v>
      </c>
      <c r="AK232">
        <f>MONTH(Member_export_20241206_173759_f48b0b31c0417006138ce4576f294a066f7c[[#This Row],[Member since]])</f>
        <v>11</v>
      </c>
      <c r="AL232">
        <f>YEAR(Member_export_20241206_173759_f48b0b31c0417006138ce4576f294a066f7c[[#This Row],[Member since]])</f>
        <v>2024</v>
      </c>
    </row>
    <row r="233" spans="1:38" x14ac:dyDescent="0.55000000000000004">
      <c r="A233">
        <v>79788</v>
      </c>
      <c r="B233">
        <v>45987427</v>
      </c>
      <c r="C233" t="s">
        <v>2865</v>
      </c>
      <c r="D233" t="s">
        <v>9</v>
      </c>
      <c r="E233" t="s">
        <v>9</v>
      </c>
      <c r="F233" t="s">
        <v>123</v>
      </c>
      <c r="G233" t="s">
        <v>124</v>
      </c>
      <c r="H233" t="s">
        <v>4025</v>
      </c>
      <c r="I233" s="1">
        <v>27660</v>
      </c>
      <c r="J233" t="s">
        <v>4644</v>
      </c>
      <c r="K233" t="s">
        <v>4645</v>
      </c>
      <c r="L233">
        <v>28914</v>
      </c>
      <c r="M233" t="s">
        <v>4016</v>
      </c>
      <c r="N233" t="s">
        <v>9</v>
      </c>
      <c r="O233">
        <v>687454535</v>
      </c>
      <c r="P233" t="s">
        <v>125</v>
      </c>
      <c r="Q233" t="s">
        <v>9</v>
      </c>
      <c r="R233" t="s">
        <v>4646</v>
      </c>
      <c r="S233" t="s">
        <v>4017</v>
      </c>
      <c r="T233" s="1">
        <v>44984</v>
      </c>
      <c r="U233" t="s">
        <v>9</v>
      </c>
      <c r="V233" t="s">
        <v>4068</v>
      </c>
      <c r="W233" t="s">
        <v>4024</v>
      </c>
      <c r="X233" t="s">
        <v>91</v>
      </c>
      <c r="Y233" s="1">
        <v>44986</v>
      </c>
      <c r="Z233" s="1">
        <v>45657</v>
      </c>
      <c r="AA233">
        <v>4600</v>
      </c>
      <c r="AB233" t="s">
        <v>4017</v>
      </c>
      <c r="AC233">
        <f>MIN(COUNTIF(B:B,Member_export_20241206_173759_f48b0b31c0417006138ce4576f294a066f7c[[#This Row],[Member ID]]),1)-1</f>
        <v>0</v>
      </c>
      <c r="AD233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23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33" s="1">
        <v>45657</v>
      </c>
      <c r="AG233" s="1">
        <f>Member_export_20241206_173759_f48b0b31c0417006138ce4576f294a066f7c[[#This Row],[Price]]/100</f>
        <v>46</v>
      </c>
      <c r="AH233" s="6">
        <f ca="1">DATEDIF(Member_export_20241206_173759_f48b0b31c0417006138ce4576f294a066f7c[[#This Row],[Birthday]],TODAY(),"Y")</f>
        <v>49</v>
      </c>
      <c r="AI233" s="6">
        <f>DATEDIF(Member_export_20241206_173759_f48b0b31c0417006138ce4576f294a066f7c[[#This Row],[Member since]],Member_export_20241206_173759_f48b0b31c0417006138ce4576f294a066f7c[[#This Row],[Contrac end date C]],"M")</f>
        <v>22</v>
      </c>
      <c r="AJ233" t="str">
        <f>TEXT(Member_export_20241206_173759_f48b0b31c0417006138ce4576f294a066f7c[[#This Row],[Member since]],"DDDD")</f>
        <v>lunes</v>
      </c>
      <c r="AK233">
        <f>MONTH(Member_export_20241206_173759_f48b0b31c0417006138ce4576f294a066f7c[[#This Row],[Member since]])</f>
        <v>2</v>
      </c>
      <c r="AL233">
        <f>YEAR(Member_export_20241206_173759_f48b0b31c0417006138ce4576f294a066f7c[[#This Row],[Member since]])</f>
        <v>2023</v>
      </c>
    </row>
    <row r="234" spans="1:38" x14ac:dyDescent="0.55000000000000004">
      <c r="A234">
        <v>79788</v>
      </c>
      <c r="B234">
        <v>45989411</v>
      </c>
      <c r="C234" t="s">
        <v>3303</v>
      </c>
      <c r="D234" t="s">
        <v>9</v>
      </c>
      <c r="E234" t="s">
        <v>9</v>
      </c>
      <c r="F234" t="s">
        <v>1309</v>
      </c>
      <c r="G234" t="s">
        <v>1310</v>
      </c>
      <c r="H234" t="s">
        <v>4025</v>
      </c>
      <c r="I234" s="1">
        <v>36341</v>
      </c>
      <c r="J234" t="s">
        <v>4647</v>
      </c>
      <c r="K234" t="s">
        <v>4648</v>
      </c>
      <c r="L234">
        <v>28914</v>
      </c>
      <c r="M234" t="s">
        <v>4016</v>
      </c>
      <c r="N234" t="s">
        <v>9</v>
      </c>
      <c r="O234">
        <v>669441293</v>
      </c>
      <c r="P234" t="s">
        <v>1311</v>
      </c>
      <c r="Q234" t="s">
        <v>134</v>
      </c>
      <c r="R234" t="s">
        <v>4649</v>
      </c>
      <c r="S234" t="s">
        <v>4017</v>
      </c>
      <c r="T234" s="1">
        <v>44251</v>
      </c>
      <c r="U234" t="s">
        <v>9</v>
      </c>
      <c r="V234" t="s">
        <v>4023</v>
      </c>
      <c r="W234" t="s">
        <v>4029</v>
      </c>
      <c r="X234" t="s">
        <v>30</v>
      </c>
      <c r="Y234" s="1">
        <v>44256</v>
      </c>
      <c r="Z234" s="1">
        <v>45657</v>
      </c>
      <c r="AA234">
        <v>4900</v>
      </c>
      <c r="AB234" t="s">
        <v>4017</v>
      </c>
      <c r="AC234">
        <f>MIN(COUNTIF(B:B,Member_export_20241206_173759_f48b0b31c0417006138ce4576f294a066f7c[[#This Row],[Member ID]]),1)-1</f>
        <v>0</v>
      </c>
      <c r="AD23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3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34" s="1">
        <v>45657</v>
      </c>
      <c r="AG234" s="1">
        <f>Member_export_20241206_173759_f48b0b31c0417006138ce4576f294a066f7c[[#This Row],[Price]]/100</f>
        <v>49</v>
      </c>
      <c r="AH234" s="6">
        <f ca="1">DATEDIF(Member_export_20241206_173759_f48b0b31c0417006138ce4576f294a066f7c[[#This Row],[Birthday]],TODAY(),"Y")</f>
        <v>25</v>
      </c>
      <c r="AI234" s="6">
        <f>DATEDIF(Member_export_20241206_173759_f48b0b31c0417006138ce4576f294a066f7c[[#This Row],[Member since]],Member_export_20241206_173759_f48b0b31c0417006138ce4576f294a066f7c[[#This Row],[Contrac end date C]],"M")</f>
        <v>46</v>
      </c>
      <c r="AJ234" t="str">
        <f>TEXT(Member_export_20241206_173759_f48b0b31c0417006138ce4576f294a066f7c[[#This Row],[Member since]],"DDDD")</f>
        <v>miércoles</v>
      </c>
      <c r="AK234">
        <f>MONTH(Member_export_20241206_173759_f48b0b31c0417006138ce4576f294a066f7c[[#This Row],[Member since]])</f>
        <v>2</v>
      </c>
      <c r="AL234">
        <f>YEAR(Member_export_20241206_173759_f48b0b31c0417006138ce4576f294a066f7c[[#This Row],[Member since]])</f>
        <v>2021</v>
      </c>
    </row>
    <row r="235" spans="1:38" x14ac:dyDescent="0.55000000000000004">
      <c r="A235">
        <v>79788</v>
      </c>
      <c r="B235">
        <v>45987334</v>
      </c>
      <c r="C235" t="s">
        <v>3016</v>
      </c>
      <c r="D235" t="s">
        <v>9</v>
      </c>
      <c r="E235" t="s">
        <v>9</v>
      </c>
      <c r="F235" t="s">
        <v>574</v>
      </c>
      <c r="G235" t="s">
        <v>575</v>
      </c>
      <c r="H235" t="s">
        <v>4022</v>
      </c>
      <c r="I235" s="1">
        <v>39356</v>
      </c>
      <c r="J235" t="s">
        <v>4650</v>
      </c>
      <c r="K235" t="s">
        <v>4651</v>
      </c>
      <c r="L235">
        <v>28914</v>
      </c>
      <c r="M235" t="s">
        <v>4016</v>
      </c>
      <c r="N235" t="s">
        <v>9</v>
      </c>
      <c r="O235">
        <v>644662966</v>
      </c>
      <c r="P235" t="s">
        <v>576</v>
      </c>
      <c r="Q235" t="s">
        <v>22</v>
      </c>
      <c r="R235" t="s">
        <v>9</v>
      </c>
      <c r="S235" t="s">
        <v>4017</v>
      </c>
      <c r="T235" s="1">
        <v>45194</v>
      </c>
      <c r="U235" t="s">
        <v>9</v>
      </c>
      <c r="V235" t="s">
        <v>9</v>
      </c>
      <c r="W235" t="s">
        <v>9</v>
      </c>
      <c r="X235" t="s">
        <v>30</v>
      </c>
      <c r="Y235" s="1">
        <v>45566</v>
      </c>
      <c r="Z235" s="1">
        <v>45657</v>
      </c>
      <c r="AA235">
        <v>4900</v>
      </c>
      <c r="AB235" t="s">
        <v>4017</v>
      </c>
      <c r="AC235">
        <f>MIN(COUNTIF(B:B,Member_export_20241206_173759_f48b0b31c0417006138ce4576f294a066f7c[[#This Row],[Member ID]]),1)-1</f>
        <v>0</v>
      </c>
      <c r="AD235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235" t="str">
        <f>IF(Member_export_20241206_173759_f48b0b31c0417006138ce4576f294a066f7c[[#This Row],[Source]]="","DESCONOCIDA",Member_export_20241206_173759_f48b0b31c0417006138ce4576f294a066f7c[[#This Row],[Source]])</f>
        <v>DESCONOCIDA</v>
      </c>
      <c r="AF235" s="1">
        <v>45657</v>
      </c>
      <c r="AG235" s="1">
        <f>Member_export_20241206_173759_f48b0b31c0417006138ce4576f294a066f7c[[#This Row],[Price]]/100</f>
        <v>49</v>
      </c>
      <c r="AH235" s="6">
        <f ca="1">DATEDIF(Member_export_20241206_173759_f48b0b31c0417006138ce4576f294a066f7c[[#This Row],[Birthday]],TODAY(),"Y")</f>
        <v>17</v>
      </c>
      <c r="AI235" s="6">
        <f>DATEDIF(Member_export_20241206_173759_f48b0b31c0417006138ce4576f294a066f7c[[#This Row],[Member since]],Member_export_20241206_173759_f48b0b31c0417006138ce4576f294a066f7c[[#This Row],[Contrac end date C]],"M")</f>
        <v>15</v>
      </c>
      <c r="AJ235" t="str">
        <f>TEXT(Member_export_20241206_173759_f48b0b31c0417006138ce4576f294a066f7c[[#This Row],[Member since]],"DDDD")</f>
        <v>lunes</v>
      </c>
      <c r="AK235">
        <f>MONTH(Member_export_20241206_173759_f48b0b31c0417006138ce4576f294a066f7c[[#This Row],[Member since]])</f>
        <v>9</v>
      </c>
      <c r="AL235">
        <f>YEAR(Member_export_20241206_173759_f48b0b31c0417006138ce4576f294a066f7c[[#This Row],[Member since]])</f>
        <v>2023</v>
      </c>
    </row>
    <row r="236" spans="1:38" x14ac:dyDescent="0.55000000000000004">
      <c r="A236">
        <v>79788</v>
      </c>
      <c r="B236">
        <v>45987051</v>
      </c>
      <c r="C236" t="s">
        <v>2884</v>
      </c>
      <c r="D236" t="s">
        <v>9</v>
      </c>
      <c r="E236" t="s">
        <v>9</v>
      </c>
      <c r="F236" t="s">
        <v>186</v>
      </c>
      <c r="G236" t="s">
        <v>187</v>
      </c>
      <c r="H236" t="s">
        <v>4025</v>
      </c>
      <c r="I236" s="1">
        <v>26178</v>
      </c>
      <c r="J236" t="s">
        <v>4652</v>
      </c>
      <c r="K236" t="s">
        <v>4110</v>
      </c>
      <c r="L236">
        <v>28914</v>
      </c>
      <c r="M236" t="s">
        <v>4016</v>
      </c>
      <c r="N236" t="s">
        <v>9</v>
      </c>
      <c r="O236">
        <v>647445545</v>
      </c>
      <c r="P236" t="s">
        <v>188</v>
      </c>
      <c r="Q236" t="s">
        <v>189</v>
      </c>
      <c r="R236" t="s">
        <v>4653</v>
      </c>
      <c r="S236" t="s">
        <v>4017</v>
      </c>
      <c r="T236" s="1">
        <v>43340</v>
      </c>
      <c r="U236" t="s">
        <v>9</v>
      </c>
      <c r="V236" t="s">
        <v>4023</v>
      </c>
      <c r="W236" t="s">
        <v>4029</v>
      </c>
      <c r="X236" t="s">
        <v>30</v>
      </c>
      <c r="Y236" s="1">
        <v>43344</v>
      </c>
      <c r="Z236" s="1">
        <v>45657</v>
      </c>
      <c r="AA236">
        <v>4900</v>
      </c>
      <c r="AB236" t="s">
        <v>4017</v>
      </c>
      <c r="AC236">
        <f>MIN(COUNTIF(B:B,Member_export_20241206_173759_f48b0b31c0417006138ce4576f294a066f7c[[#This Row],[Member ID]]),1)-1</f>
        <v>0</v>
      </c>
      <c r="AD23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3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36" s="1">
        <v>45657</v>
      </c>
      <c r="AG236" s="1">
        <f>Member_export_20241206_173759_f48b0b31c0417006138ce4576f294a066f7c[[#This Row],[Price]]/100</f>
        <v>49</v>
      </c>
      <c r="AH236" s="6">
        <f ca="1">DATEDIF(Member_export_20241206_173759_f48b0b31c0417006138ce4576f294a066f7c[[#This Row],[Birthday]],TODAY(),"Y")</f>
        <v>53</v>
      </c>
      <c r="AI236" s="6">
        <f>DATEDIF(Member_export_20241206_173759_f48b0b31c0417006138ce4576f294a066f7c[[#This Row],[Member since]],Member_export_20241206_173759_f48b0b31c0417006138ce4576f294a066f7c[[#This Row],[Contrac end date C]],"M")</f>
        <v>76</v>
      </c>
      <c r="AJ236" t="str">
        <f>TEXT(Member_export_20241206_173759_f48b0b31c0417006138ce4576f294a066f7c[[#This Row],[Member since]],"DDDD")</f>
        <v>martes</v>
      </c>
      <c r="AK236">
        <f>MONTH(Member_export_20241206_173759_f48b0b31c0417006138ce4576f294a066f7c[[#This Row],[Member since]])</f>
        <v>8</v>
      </c>
      <c r="AL236">
        <f>YEAR(Member_export_20241206_173759_f48b0b31c0417006138ce4576f294a066f7c[[#This Row],[Member since]])</f>
        <v>2018</v>
      </c>
    </row>
    <row r="237" spans="1:38" x14ac:dyDescent="0.55000000000000004">
      <c r="A237">
        <v>79788</v>
      </c>
      <c r="B237">
        <v>45989588</v>
      </c>
      <c r="C237" t="s">
        <v>2836</v>
      </c>
      <c r="D237" t="s">
        <v>9</v>
      </c>
      <c r="E237" t="s">
        <v>9</v>
      </c>
      <c r="F237" t="s">
        <v>14</v>
      </c>
      <c r="G237" t="s">
        <v>15</v>
      </c>
      <c r="H237" t="s">
        <v>4025</v>
      </c>
      <c r="I237" s="1">
        <v>29452</v>
      </c>
      <c r="J237" t="s">
        <v>4655</v>
      </c>
      <c r="K237" t="s">
        <v>4656</v>
      </c>
      <c r="L237">
        <v>28914</v>
      </c>
      <c r="M237" t="s">
        <v>4016</v>
      </c>
      <c r="N237" t="s">
        <v>9</v>
      </c>
      <c r="O237">
        <v>659659931</v>
      </c>
      <c r="P237" t="s">
        <v>17</v>
      </c>
      <c r="Q237" t="s">
        <v>18</v>
      </c>
      <c r="R237" t="s">
        <v>16</v>
      </c>
      <c r="S237" t="s">
        <v>4017</v>
      </c>
      <c r="T237" s="1">
        <v>45145</v>
      </c>
      <c r="U237" t="s">
        <v>9</v>
      </c>
      <c r="V237" t="s">
        <v>4023</v>
      </c>
      <c r="W237" t="s">
        <v>4029</v>
      </c>
      <c r="X237" t="s">
        <v>12</v>
      </c>
      <c r="Y237" s="1">
        <v>45170</v>
      </c>
      <c r="Z237" s="1">
        <v>45657</v>
      </c>
      <c r="AA237">
        <v>5200</v>
      </c>
      <c r="AB237" t="s">
        <v>4017</v>
      </c>
      <c r="AC237">
        <f>MIN(COUNTIF(B:B,Member_export_20241206_173759_f48b0b31c0417006138ce4576f294a066f7c[[#This Row],[Member ID]]),1)-1</f>
        <v>0</v>
      </c>
      <c r="AD23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3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37" s="1">
        <v>45657</v>
      </c>
      <c r="AG237" s="1">
        <f>Member_export_20241206_173759_f48b0b31c0417006138ce4576f294a066f7c[[#This Row],[Price]]/100</f>
        <v>52</v>
      </c>
      <c r="AH237" s="6">
        <f ca="1">DATEDIF(Member_export_20241206_173759_f48b0b31c0417006138ce4576f294a066f7c[[#This Row],[Birthday]],TODAY(),"Y")</f>
        <v>44</v>
      </c>
      <c r="AI237" s="6">
        <f>DATEDIF(Member_export_20241206_173759_f48b0b31c0417006138ce4576f294a066f7c[[#This Row],[Member since]],Member_export_20241206_173759_f48b0b31c0417006138ce4576f294a066f7c[[#This Row],[Contrac end date C]],"M")</f>
        <v>16</v>
      </c>
      <c r="AJ237" t="str">
        <f>TEXT(Member_export_20241206_173759_f48b0b31c0417006138ce4576f294a066f7c[[#This Row],[Member since]],"DDDD")</f>
        <v>lunes</v>
      </c>
      <c r="AK237">
        <f>MONTH(Member_export_20241206_173759_f48b0b31c0417006138ce4576f294a066f7c[[#This Row],[Member since]])</f>
        <v>8</v>
      </c>
      <c r="AL237">
        <f>YEAR(Member_export_20241206_173759_f48b0b31c0417006138ce4576f294a066f7c[[#This Row],[Member since]])</f>
        <v>2023</v>
      </c>
    </row>
    <row r="238" spans="1:38" x14ac:dyDescent="0.55000000000000004">
      <c r="A238">
        <v>79788</v>
      </c>
      <c r="B238">
        <v>45988547</v>
      </c>
      <c r="C238" t="s">
        <v>3931</v>
      </c>
      <c r="D238" t="s">
        <v>9</v>
      </c>
      <c r="E238" t="s">
        <v>9</v>
      </c>
      <c r="F238" t="s">
        <v>2688</v>
      </c>
      <c r="G238" t="s">
        <v>2689</v>
      </c>
      <c r="H238" t="s">
        <v>4025</v>
      </c>
      <c r="I238" s="1">
        <v>29467</v>
      </c>
      <c r="J238" t="s">
        <v>4657</v>
      </c>
      <c r="K238" t="s">
        <v>4658</v>
      </c>
      <c r="L238">
        <v>28914</v>
      </c>
      <c r="M238" t="s">
        <v>4016</v>
      </c>
      <c r="N238" t="s">
        <v>9</v>
      </c>
      <c r="O238">
        <v>636315767</v>
      </c>
      <c r="P238" t="s">
        <v>2478</v>
      </c>
      <c r="Q238" t="s">
        <v>45</v>
      </c>
      <c r="R238" t="s">
        <v>4659</v>
      </c>
      <c r="S238" t="s">
        <v>4017</v>
      </c>
      <c r="T238" s="1">
        <v>43529</v>
      </c>
      <c r="U238" t="s">
        <v>9</v>
      </c>
      <c r="V238" t="s">
        <v>4144</v>
      </c>
      <c r="W238" t="s">
        <v>4029</v>
      </c>
      <c r="X238" t="s">
        <v>30</v>
      </c>
      <c r="Y238" s="1">
        <v>43556</v>
      </c>
      <c r="Z238" s="1">
        <v>45657</v>
      </c>
      <c r="AA238">
        <v>4900</v>
      </c>
      <c r="AB238" t="s">
        <v>4017</v>
      </c>
      <c r="AC238">
        <f>MIN(COUNTIF(B:B,Member_export_20241206_173759_f48b0b31c0417006138ce4576f294a066f7c[[#This Row],[Member ID]]),1)-1</f>
        <v>0</v>
      </c>
      <c r="AD238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23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38" s="1">
        <v>45657</v>
      </c>
      <c r="AG238" s="1">
        <f>Member_export_20241206_173759_f48b0b31c0417006138ce4576f294a066f7c[[#This Row],[Price]]/100</f>
        <v>49</v>
      </c>
      <c r="AH238" s="6">
        <f ca="1">DATEDIF(Member_export_20241206_173759_f48b0b31c0417006138ce4576f294a066f7c[[#This Row],[Birthday]],TODAY(),"Y")</f>
        <v>44</v>
      </c>
      <c r="AI238" s="6">
        <f>DATEDIF(Member_export_20241206_173759_f48b0b31c0417006138ce4576f294a066f7c[[#This Row],[Member since]],Member_export_20241206_173759_f48b0b31c0417006138ce4576f294a066f7c[[#This Row],[Contrac end date C]],"M")</f>
        <v>69</v>
      </c>
      <c r="AJ238" t="str">
        <f>TEXT(Member_export_20241206_173759_f48b0b31c0417006138ce4576f294a066f7c[[#This Row],[Member since]],"DDDD")</f>
        <v>martes</v>
      </c>
      <c r="AK238">
        <f>MONTH(Member_export_20241206_173759_f48b0b31c0417006138ce4576f294a066f7c[[#This Row],[Member since]])</f>
        <v>3</v>
      </c>
      <c r="AL238">
        <f>YEAR(Member_export_20241206_173759_f48b0b31c0417006138ce4576f294a066f7c[[#This Row],[Member since]])</f>
        <v>2019</v>
      </c>
    </row>
    <row r="239" spans="1:38" x14ac:dyDescent="0.55000000000000004">
      <c r="A239">
        <v>79788</v>
      </c>
      <c r="B239">
        <v>46822352</v>
      </c>
      <c r="C239" t="s">
        <v>3912</v>
      </c>
      <c r="D239" t="s">
        <v>9</v>
      </c>
      <c r="E239" t="s">
        <v>9</v>
      </c>
      <c r="F239" t="s">
        <v>651</v>
      </c>
      <c r="G239" t="s">
        <v>2649</v>
      </c>
      <c r="H239" t="s">
        <v>4025</v>
      </c>
      <c r="I239" s="1">
        <v>30097</v>
      </c>
      <c r="J239" t="s">
        <v>4661</v>
      </c>
      <c r="K239" t="s">
        <v>4662</v>
      </c>
      <c r="L239">
        <v>28914</v>
      </c>
      <c r="M239" t="s">
        <v>4016</v>
      </c>
      <c r="N239" t="s">
        <v>9</v>
      </c>
      <c r="O239">
        <v>605871703</v>
      </c>
      <c r="P239" t="s">
        <v>2651</v>
      </c>
      <c r="Q239" t="s">
        <v>189</v>
      </c>
      <c r="R239" t="s">
        <v>2650</v>
      </c>
      <c r="S239" t="s">
        <v>4017</v>
      </c>
      <c r="T239" s="1">
        <v>45443</v>
      </c>
      <c r="U239" t="s">
        <v>9</v>
      </c>
      <c r="V239" t="s">
        <v>4023</v>
      </c>
      <c r="W239" t="s">
        <v>4029</v>
      </c>
      <c r="X239" t="s">
        <v>12</v>
      </c>
      <c r="Y239" s="1">
        <v>45444</v>
      </c>
      <c r="Z239" s="1">
        <v>45657</v>
      </c>
      <c r="AA239">
        <v>5200</v>
      </c>
      <c r="AB239" t="s">
        <v>4017</v>
      </c>
      <c r="AC239">
        <f>MIN(COUNTIF(B:B,Member_export_20241206_173759_f48b0b31c0417006138ce4576f294a066f7c[[#This Row],[Member ID]]),1)-1</f>
        <v>0</v>
      </c>
      <c r="AD23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3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39" s="1">
        <v>45657</v>
      </c>
      <c r="AG239" s="1">
        <f>Member_export_20241206_173759_f48b0b31c0417006138ce4576f294a066f7c[[#This Row],[Price]]/100</f>
        <v>52</v>
      </c>
      <c r="AH239" s="6">
        <f ca="1">DATEDIF(Member_export_20241206_173759_f48b0b31c0417006138ce4576f294a066f7c[[#This Row],[Birthday]],TODAY(),"Y")</f>
        <v>42</v>
      </c>
      <c r="AI239" s="6">
        <f>DATEDIF(Member_export_20241206_173759_f48b0b31c0417006138ce4576f294a066f7c[[#This Row],[Member since]],Member_export_20241206_173759_f48b0b31c0417006138ce4576f294a066f7c[[#This Row],[Contrac end date C]],"M")</f>
        <v>7</v>
      </c>
      <c r="AJ239" t="str">
        <f>TEXT(Member_export_20241206_173759_f48b0b31c0417006138ce4576f294a066f7c[[#This Row],[Member since]],"DDDD")</f>
        <v>viernes</v>
      </c>
      <c r="AK239">
        <f>MONTH(Member_export_20241206_173759_f48b0b31c0417006138ce4576f294a066f7c[[#This Row],[Member since]])</f>
        <v>5</v>
      </c>
      <c r="AL239">
        <f>YEAR(Member_export_20241206_173759_f48b0b31c0417006138ce4576f294a066f7c[[#This Row],[Member since]])</f>
        <v>2024</v>
      </c>
    </row>
    <row r="240" spans="1:38" x14ac:dyDescent="0.55000000000000004">
      <c r="A240">
        <v>79788</v>
      </c>
      <c r="B240">
        <v>45987709</v>
      </c>
      <c r="C240" t="s">
        <v>3042</v>
      </c>
      <c r="D240" t="s">
        <v>9</v>
      </c>
      <c r="E240" t="s">
        <v>9</v>
      </c>
      <c r="F240" t="s">
        <v>651</v>
      </c>
      <c r="G240" t="s">
        <v>652</v>
      </c>
      <c r="H240" t="s">
        <v>4025</v>
      </c>
      <c r="I240" s="1">
        <v>31065</v>
      </c>
      <c r="J240" t="s">
        <v>4663</v>
      </c>
      <c r="K240" t="s">
        <v>4664</v>
      </c>
      <c r="L240">
        <v>28914</v>
      </c>
      <c r="M240" t="s">
        <v>4016</v>
      </c>
      <c r="N240" t="s">
        <v>9</v>
      </c>
      <c r="O240">
        <v>672923286</v>
      </c>
      <c r="P240" t="s">
        <v>653</v>
      </c>
      <c r="Q240" t="s">
        <v>113</v>
      </c>
      <c r="R240" t="s">
        <v>4665</v>
      </c>
      <c r="S240" t="s">
        <v>4017</v>
      </c>
      <c r="T240" s="1">
        <v>44243</v>
      </c>
      <c r="U240" t="s">
        <v>9</v>
      </c>
      <c r="V240" t="s">
        <v>4023</v>
      </c>
      <c r="W240" t="s">
        <v>4029</v>
      </c>
      <c r="X240" t="s">
        <v>30</v>
      </c>
      <c r="Y240" s="1">
        <v>45444</v>
      </c>
      <c r="Z240" s="1">
        <v>45657</v>
      </c>
      <c r="AA240">
        <v>4900</v>
      </c>
      <c r="AB240" t="s">
        <v>4017</v>
      </c>
      <c r="AC240">
        <f>MIN(COUNTIF(B:B,Member_export_20241206_173759_f48b0b31c0417006138ce4576f294a066f7c[[#This Row],[Member ID]]),1)-1</f>
        <v>0</v>
      </c>
      <c r="AD24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4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40" s="1">
        <v>45657</v>
      </c>
      <c r="AG240" s="1">
        <f>Member_export_20241206_173759_f48b0b31c0417006138ce4576f294a066f7c[[#This Row],[Price]]/100</f>
        <v>49</v>
      </c>
      <c r="AH240" s="6">
        <f ca="1">DATEDIF(Member_export_20241206_173759_f48b0b31c0417006138ce4576f294a066f7c[[#This Row],[Birthday]],TODAY(),"Y")</f>
        <v>39</v>
      </c>
      <c r="AI240" s="6">
        <f>DATEDIF(Member_export_20241206_173759_f48b0b31c0417006138ce4576f294a066f7c[[#This Row],[Member since]],Member_export_20241206_173759_f48b0b31c0417006138ce4576f294a066f7c[[#This Row],[Contrac end date C]],"M")</f>
        <v>46</v>
      </c>
      <c r="AJ240" t="str">
        <f>TEXT(Member_export_20241206_173759_f48b0b31c0417006138ce4576f294a066f7c[[#This Row],[Member since]],"DDDD")</f>
        <v>martes</v>
      </c>
      <c r="AK240">
        <f>MONTH(Member_export_20241206_173759_f48b0b31c0417006138ce4576f294a066f7c[[#This Row],[Member since]])</f>
        <v>2</v>
      </c>
      <c r="AL240">
        <f>YEAR(Member_export_20241206_173759_f48b0b31c0417006138ce4576f294a066f7c[[#This Row],[Member since]])</f>
        <v>2021</v>
      </c>
    </row>
    <row r="241" spans="1:38" x14ac:dyDescent="0.55000000000000004">
      <c r="A241">
        <v>79788</v>
      </c>
      <c r="B241">
        <v>45988281</v>
      </c>
      <c r="C241" t="s">
        <v>3946</v>
      </c>
      <c r="D241" t="s">
        <v>9</v>
      </c>
      <c r="E241" t="s">
        <v>9</v>
      </c>
      <c r="F241" t="s">
        <v>651</v>
      </c>
      <c r="G241" t="s">
        <v>2647</v>
      </c>
      <c r="H241" t="s">
        <v>4025</v>
      </c>
      <c r="I241" s="1">
        <v>37980</v>
      </c>
      <c r="J241" t="s">
        <v>4667</v>
      </c>
      <c r="K241" t="s">
        <v>4668</v>
      </c>
      <c r="L241">
        <v>28914</v>
      </c>
      <c r="M241" t="s">
        <v>4016</v>
      </c>
      <c r="N241" t="s">
        <v>9</v>
      </c>
      <c r="O241">
        <v>601110063</v>
      </c>
      <c r="P241" t="s">
        <v>2648</v>
      </c>
      <c r="Q241" t="s">
        <v>18</v>
      </c>
      <c r="R241" t="s">
        <v>4669</v>
      </c>
      <c r="S241" t="s">
        <v>4017</v>
      </c>
      <c r="T241" s="1">
        <v>44655</v>
      </c>
      <c r="U241" t="s">
        <v>9</v>
      </c>
      <c r="V241" t="s">
        <v>4023</v>
      </c>
      <c r="W241" t="s">
        <v>4024</v>
      </c>
      <c r="X241" t="s">
        <v>12</v>
      </c>
      <c r="Y241" s="1">
        <v>44682</v>
      </c>
      <c r="Z241" s="1">
        <v>45657</v>
      </c>
      <c r="AA241">
        <v>5200</v>
      </c>
      <c r="AB241" t="s">
        <v>4017</v>
      </c>
      <c r="AC241">
        <f>MIN(COUNTIF(B:B,Member_export_20241206_173759_f48b0b31c0417006138ce4576f294a066f7c[[#This Row],[Member ID]]),1)-1</f>
        <v>0</v>
      </c>
      <c r="AD24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4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41" s="1">
        <v>45657</v>
      </c>
      <c r="AG241" s="1">
        <f>Member_export_20241206_173759_f48b0b31c0417006138ce4576f294a066f7c[[#This Row],[Price]]/100</f>
        <v>52</v>
      </c>
      <c r="AH241" s="6">
        <f ca="1">DATEDIF(Member_export_20241206_173759_f48b0b31c0417006138ce4576f294a066f7c[[#This Row],[Birthday]],TODAY(),"Y")</f>
        <v>20</v>
      </c>
      <c r="AI241" s="6">
        <f>DATEDIF(Member_export_20241206_173759_f48b0b31c0417006138ce4576f294a066f7c[[#This Row],[Member since]],Member_export_20241206_173759_f48b0b31c0417006138ce4576f294a066f7c[[#This Row],[Contrac end date C]],"M")</f>
        <v>32</v>
      </c>
      <c r="AJ241" t="str">
        <f>TEXT(Member_export_20241206_173759_f48b0b31c0417006138ce4576f294a066f7c[[#This Row],[Member since]],"DDDD")</f>
        <v>lunes</v>
      </c>
      <c r="AK241">
        <f>MONTH(Member_export_20241206_173759_f48b0b31c0417006138ce4576f294a066f7c[[#This Row],[Member since]])</f>
        <v>4</v>
      </c>
      <c r="AL241">
        <f>YEAR(Member_export_20241206_173759_f48b0b31c0417006138ce4576f294a066f7c[[#This Row],[Member since]])</f>
        <v>2022</v>
      </c>
    </row>
    <row r="242" spans="1:38" x14ac:dyDescent="0.55000000000000004">
      <c r="A242">
        <v>79788</v>
      </c>
      <c r="B242">
        <v>45989117</v>
      </c>
      <c r="C242" t="s">
        <v>3319</v>
      </c>
      <c r="D242" t="s">
        <v>9</v>
      </c>
      <c r="E242" t="s">
        <v>9</v>
      </c>
      <c r="F242" t="s">
        <v>651</v>
      </c>
      <c r="G242" t="s">
        <v>1347</v>
      </c>
      <c r="H242" t="s">
        <v>4015</v>
      </c>
      <c r="I242" s="1">
        <v>38871</v>
      </c>
      <c r="J242" t="s">
        <v>4670</v>
      </c>
      <c r="K242" t="s">
        <v>4095</v>
      </c>
      <c r="L242">
        <v>28914</v>
      </c>
      <c r="M242" t="s">
        <v>4016</v>
      </c>
      <c r="N242" t="s">
        <v>9</v>
      </c>
      <c r="O242">
        <v>620585063</v>
      </c>
      <c r="P242" t="s">
        <v>1348</v>
      </c>
      <c r="Q242" t="s">
        <v>22</v>
      </c>
      <c r="R242" t="s">
        <v>4671</v>
      </c>
      <c r="S242" t="s">
        <v>4017</v>
      </c>
      <c r="T242" s="1">
        <v>45208</v>
      </c>
      <c r="U242" t="s">
        <v>9</v>
      </c>
      <c r="V242" t="s">
        <v>9</v>
      </c>
      <c r="W242" t="s">
        <v>9</v>
      </c>
      <c r="X242" t="s">
        <v>30</v>
      </c>
      <c r="Y242" s="1">
        <v>45231</v>
      </c>
      <c r="Z242" s="1">
        <v>45657</v>
      </c>
      <c r="AA242">
        <v>4900</v>
      </c>
      <c r="AB242" t="s">
        <v>4017</v>
      </c>
      <c r="AC242">
        <f>MIN(COUNTIF(B:B,Member_export_20241206_173759_f48b0b31c0417006138ce4576f294a066f7c[[#This Row],[Member ID]]),1)-1</f>
        <v>0</v>
      </c>
      <c r="AD242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242" t="str">
        <f>IF(Member_export_20241206_173759_f48b0b31c0417006138ce4576f294a066f7c[[#This Row],[Source]]="","DESCONOCIDA",Member_export_20241206_173759_f48b0b31c0417006138ce4576f294a066f7c[[#This Row],[Source]])</f>
        <v>DESCONOCIDA</v>
      </c>
      <c r="AF242" s="1">
        <v>45657</v>
      </c>
      <c r="AG242" s="1">
        <f>Member_export_20241206_173759_f48b0b31c0417006138ce4576f294a066f7c[[#This Row],[Price]]/100</f>
        <v>49</v>
      </c>
      <c r="AH242" s="6">
        <f ca="1">DATEDIF(Member_export_20241206_173759_f48b0b31c0417006138ce4576f294a066f7c[[#This Row],[Birthday]],TODAY(),"Y")</f>
        <v>18</v>
      </c>
      <c r="AI242" s="6">
        <f>DATEDIF(Member_export_20241206_173759_f48b0b31c0417006138ce4576f294a066f7c[[#This Row],[Member since]],Member_export_20241206_173759_f48b0b31c0417006138ce4576f294a066f7c[[#This Row],[Contrac end date C]],"M")</f>
        <v>14</v>
      </c>
      <c r="AJ242" t="str">
        <f>TEXT(Member_export_20241206_173759_f48b0b31c0417006138ce4576f294a066f7c[[#This Row],[Member since]],"DDDD")</f>
        <v>lunes</v>
      </c>
      <c r="AK242">
        <f>MONTH(Member_export_20241206_173759_f48b0b31c0417006138ce4576f294a066f7c[[#This Row],[Member since]])</f>
        <v>10</v>
      </c>
      <c r="AL242">
        <f>YEAR(Member_export_20241206_173759_f48b0b31c0417006138ce4576f294a066f7c[[#This Row],[Member since]])</f>
        <v>2023</v>
      </c>
    </row>
    <row r="243" spans="1:38" x14ac:dyDescent="0.55000000000000004">
      <c r="A243">
        <v>79788</v>
      </c>
      <c r="B243">
        <v>45988533</v>
      </c>
      <c r="C243" t="s">
        <v>3653</v>
      </c>
      <c r="D243" t="s">
        <v>9</v>
      </c>
      <c r="E243" t="s">
        <v>9</v>
      </c>
      <c r="F243" t="s">
        <v>651</v>
      </c>
      <c r="G243" t="s">
        <v>2098</v>
      </c>
      <c r="H243" t="s">
        <v>4015</v>
      </c>
      <c r="I243" s="1">
        <v>38333</v>
      </c>
      <c r="J243" t="s">
        <v>4672</v>
      </c>
      <c r="K243" t="s">
        <v>4168</v>
      </c>
      <c r="L243">
        <v>28914</v>
      </c>
      <c r="M243" t="s">
        <v>4016</v>
      </c>
      <c r="N243" t="s">
        <v>9</v>
      </c>
      <c r="O243">
        <v>682143851</v>
      </c>
      <c r="P243" t="s">
        <v>454</v>
      </c>
      <c r="Q243" t="s">
        <v>26</v>
      </c>
      <c r="R243" t="s">
        <v>4673</v>
      </c>
      <c r="S243" t="s">
        <v>4017</v>
      </c>
      <c r="T243" s="1">
        <v>43713</v>
      </c>
      <c r="U243" t="s">
        <v>9</v>
      </c>
      <c r="V243" t="s">
        <v>4023</v>
      </c>
      <c r="W243" t="s">
        <v>4024</v>
      </c>
      <c r="X243" t="s">
        <v>30</v>
      </c>
      <c r="Y243" s="1">
        <v>43739</v>
      </c>
      <c r="Z243" s="1">
        <v>45657</v>
      </c>
      <c r="AA243">
        <v>4900</v>
      </c>
      <c r="AB243" t="s">
        <v>4017</v>
      </c>
      <c r="AC243">
        <f>MIN(COUNTIF(B:B,Member_export_20241206_173759_f48b0b31c0417006138ce4576f294a066f7c[[#This Row],[Member ID]]),1)-1</f>
        <v>0</v>
      </c>
      <c r="AD24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4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43" s="1">
        <v>45657</v>
      </c>
      <c r="AG243" s="1">
        <f>Member_export_20241206_173759_f48b0b31c0417006138ce4576f294a066f7c[[#This Row],[Price]]/100</f>
        <v>49</v>
      </c>
      <c r="AH243" s="6">
        <f ca="1">DATEDIF(Member_export_20241206_173759_f48b0b31c0417006138ce4576f294a066f7c[[#This Row],[Birthday]],TODAY(),"Y")</f>
        <v>19</v>
      </c>
      <c r="AI243" s="6">
        <f>DATEDIF(Member_export_20241206_173759_f48b0b31c0417006138ce4576f294a066f7c[[#This Row],[Member since]],Member_export_20241206_173759_f48b0b31c0417006138ce4576f294a066f7c[[#This Row],[Contrac end date C]],"M")</f>
        <v>63</v>
      </c>
      <c r="AJ243" t="str">
        <f>TEXT(Member_export_20241206_173759_f48b0b31c0417006138ce4576f294a066f7c[[#This Row],[Member since]],"DDDD")</f>
        <v>jueves</v>
      </c>
      <c r="AK243">
        <f>MONTH(Member_export_20241206_173759_f48b0b31c0417006138ce4576f294a066f7c[[#This Row],[Member since]])</f>
        <v>9</v>
      </c>
      <c r="AL243">
        <f>YEAR(Member_export_20241206_173759_f48b0b31c0417006138ce4576f294a066f7c[[#This Row],[Member since]])</f>
        <v>2019</v>
      </c>
    </row>
    <row r="244" spans="1:38" x14ac:dyDescent="0.55000000000000004">
      <c r="A244">
        <v>79788</v>
      </c>
      <c r="B244">
        <v>48978818</v>
      </c>
      <c r="C244" t="s">
        <v>3719</v>
      </c>
      <c r="D244" t="s">
        <v>9</v>
      </c>
      <c r="E244" t="s">
        <v>9</v>
      </c>
      <c r="F244" t="s">
        <v>651</v>
      </c>
      <c r="G244" t="s">
        <v>2246</v>
      </c>
      <c r="H244" t="s">
        <v>4025</v>
      </c>
      <c r="I244" s="1">
        <v>35116</v>
      </c>
      <c r="J244" t="s">
        <v>4674</v>
      </c>
      <c r="K244" t="s">
        <v>4675</v>
      </c>
      <c r="L244">
        <v>28914</v>
      </c>
      <c r="M244" t="s">
        <v>4016</v>
      </c>
      <c r="N244" t="s">
        <v>9</v>
      </c>
      <c r="O244">
        <v>669562044</v>
      </c>
      <c r="P244" t="s">
        <v>2247</v>
      </c>
      <c r="Q244" t="s">
        <v>18</v>
      </c>
      <c r="R244" t="s">
        <v>9</v>
      </c>
      <c r="S244" t="s">
        <v>4017</v>
      </c>
      <c r="T244" s="1">
        <v>45579</v>
      </c>
      <c r="U244" t="s">
        <v>9</v>
      </c>
      <c r="V244" t="s">
        <v>4023</v>
      </c>
      <c r="W244" t="s">
        <v>4029</v>
      </c>
      <c r="X244" t="s">
        <v>12</v>
      </c>
      <c r="Y244" s="1">
        <v>45597</v>
      </c>
      <c r="Z244" s="1">
        <v>45657</v>
      </c>
      <c r="AA244">
        <v>5200</v>
      </c>
      <c r="AB244" t="s">
        <v>4017</v>
      </c>
      <c r="AC244">
        <f>MIN(COUNTIF(B:B,Member_export_20241206_173759_f48b0b31c0417006138ce4576f294a066f7c[[#This Row],[Member ID]]),1)-1</f>
        <v>0</v>
      </c>
      <c r="AD24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4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44" s="1">
        <v>45657</v>
      </c>
      <c r="AG244" s="1">
        <f>Member_export_20241206_173759_f48b0b31c0417006138ce4576f294a066f7c[[#This Row],[Price]]/100</f>
        <v>52</v>
      </c>
      <c r="AH244" s="6">
        <f ca="1">DATEDIF(Member_export_20241206_173759_f48b0b31c0417006138ce4576f294a066f7c[[#This Row],[Birthday]],TODAY(),"Y")</f>
        <v>28</v>
      </c>
      <c r="AI244" s="6">
        <f>DATEDIF(Member_export_20241206_173759_f48b0b31c0417006138ce4576f294a066f7c[[#This Row],[Member since]],Member_export_20241206_173759_f48b0b31c0417006138ce4576f294a066f7c[[#This Row],[Contrac end date C]],"M")</f>
        <v>2</v>
      </c>
      <c r="AJ244" t="str">
        <f>TEXT(Member_export_20241206_173759_f48b0b31c0417006138ce4576f294a066f7c[[#This Row],[Member since]],"DDDD")</f>
        <v>lunes</v>
      </c>
      <c r="AK244">
        <f>MONTH(Member_export_20241206_173759_f48b0b31c0417006138ce4576f294a066f7c[[#This Row],[Member since]])</f>
        <v>10</v>
      </c>
      <c r="AL244">
        <f>YEAR(Member_export_20241206_173759_f48b0b31c0417006138ce4576f294a066f7c[[#This Row],[Member since]])</f>
        <v>2024</v>
      </c>
    </row>
    <row r="245" spans="1:38" x14ac:dyDescent="0.55000000000000004">
      <c r="A245">
        <v>79788</v>
      </c>
      <c r="B245">
        <v>45989782</v>
      </c>
      <c r="C245" t="s">
        <v>3256</v>
      </c>
      <c r="D245" t="s">
        <v>9</v>
      </c>
      <c r="E245" t="s">
        <v>9</v>
      </c>
      <c r="F245" t="s">
        <v>1198</v>
      </c>
      <c r="G245" t="s">
        <v>1199</v>
      </c>
      <c r="H245" t="s">
        <v>4022</v>
      </c>
      <c r="I245" s="1">
        <v>28275</v>
      </c>
      <c r="J245" t="s">
        <v>4676</v>
      </c>
      <c r="K245" t="s">
        <v>4677</v>
      </c>
      <c r="L245">
        <v>28914</v>
      </c>
      <c r="M245" t="s">
        <v>4016</v>
      </c>
      <c r="N245" t="s">
        <v>9</v>
      </c>
      <c r="O245">
        <v>627249228</v>
      </c>
      <c r="P245" t="s">
        <v>1201</v>
      </c>
      <c r="Q245" t="s">
        <v>322</v>
      </c>
      <c r="R245" t="s">
        <v>1200</v>
      </c>
      <c r="S245" t="s">
        <v>4017</v>
      </c>
      <c r="T245" s="1">
        <v>43258</v>
      </c>
      <c r="U245" t="s">
        <v>9</v>
      </c>
      <c r="V245" t="s">
        <v>4023</v>
      </c>
      <c r="W245" t="s">
        <v>4029</v>
      </c>
      <c r="X245" t="s">
        <v>86</v>
      </c>
      <c r="Y245" s="1">
        <v>43282</v>
      </c>
      <c r="Z245" s="1">
        <v>45657</v>
      </c>
      <c r="AA245">
        <v>4300</v>
      </c>
      <c r="AB245" t="s">
        <v>4017</v>
      </c>
      <c r="AC245">
        <f>MIN(COUNTIF(B:B,Member_export_20241206_173759_f48b0b31c0417006138ce4576f294a066f7c[[#This Row],[Member ID]]),1)-1</f>
        <v>0</v>
      </c>
      <c r="AD24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4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45" s="1">
        <v>45657</v>
      </c>
      <c r="AG245" s="1">
        <f>Member_export_20241206_173759_f48b0b31c0417006138ce4576f294a066f7c[[#This Row],[Price]]/100</f>
        <v>43</v>
      </c>
      <c r="AH245" s="6">
        <f ca="1">DATEDIF(Member_export_20241206_173759_f48b0b31c0417006138ce4576f294a066f7c[[#This Row],[Birthday]],TODAY(),"Y")</f>
        <v>47</v>
      </c>
      <c r="AI245" s="6">
        <f>DATEDIF(Member_export_20241206_173759_f48b0b31c0417006138ce4576f294a066f7c[[#This Row],[Member since]],Member_export_20241206_173759_f48b0b31c0417006138ce4576f294a066f7c[[#This Row],[Contrac end date C]],"M")</f>
        <v>78</v>
      </c>
      <c r="AJ245" t="str">
        <f>TEXT(Member_export_20241206_173759_f48b0b31c0417006138ce4576f294a066f7c[[#This Row],[Member since]],"DDDD")</f>
        <v>jueves</v>
      </c>
      <c r="AK245">
        <f>MONTH(Member_export_20241206_173759_f48b0b31c0417006138ce4576f294a066f7c[[#This Row],[Member since]])</f>
        <v>6</v>
      </c>
      <c r="AL245">
        <f>YEAR(Member_export_20241206_173759_f48b0b31c0417006138ce4576f294a066f7c[[#This Row],[Member since]])</f>
        <v>2018</v>
      </c>
    </row>
    <row r="246" spans="1:38" x14ac:dyDescent="0.55000000000000004">
      <c r="A246">
        <v>79788</v>
      </c>
      <c r="B246">
        <v>48340728</v>
      </c>
      <c r="C246" t="s">
        <v>2944</v>
      </c>
      <c r="D246" t="s">
        <v>9</v>
      </c>
      <c r="E246" t="s">
        <v>9</v>
      </c>
      <c r="F246" t="s">
        <v>362</v>
      </c>
      <c r="G246" t="s">
        <v>363</v>
      </c>
      <c r="H246" t="s">
        <v>4025</v>
      </c>
      <c r="I246" s="1">
        <v>40680</v>
      </c>
      <c r="J246" t="s">
        <v>4678</v>
      </c>
      <c r="K246" t="s">
        <v>4679</v>
      </c>
      <c r="M246" t="s">
        <v>9</v>
      </c>
      <c r="N246" t="s">
        <v>9</v>
      </c>
      <c r="O246">
        <v>610997019</v>
      </c>
      <c r="P246" t="s">
        <v>364</v>
      </c>
      <c r="Q246" t="s">
        <v>9</v>
      </c>
      <c r="R246" t="s">
        <v>9</v>
      </c>
      <c r="S246" t="s">
        <v>4017</v>
      </c>
      <c r="T246" s="1">
        <v>45560</v>
      </c>
      <c r="U246" t="s">
        <v>9</v>
      </c>
      <c r="V246" t="s">
        <v>4023</v>
      </c>
      <c r="W246" t="s">
        <v>4024</v>
      </c>
      <c r="X246" t="s">
        <v>299</v>
      </c>
      <c r="Y246" s="1">
        <v>45566</v>
      </c>
      <c r="Z246" s="1">
        <v>45657</v>
      </c>
      <c r="AA246">
        <v>6900</v>
      </c>
      <c r="AB246" t="s">
        <v>4017</v>
      </c>
      <c r="AC246">
        <f>MIN(COUNTIF(B:B,Member_export_20241206_173759_f48b0b31c0417006138ce4576f294a066f7c[[#This Row],[Member ID]]),1)-1</f>
        <v>0</v>
      </c>
      <c r="AD24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4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46" s="1">
        <v>45657</v>
      </c>
      <c r="AG246" s="1">
        <f>Member_export_20241206_173759_f48b0b31c0417006138ce4576f294a066f7c[[#This Row],[Price]]/100</f>
        <v>69</v>
      </c>
      <c r="AH246" s="6">
        <f ca="1">DATEDIF(Member_export_20241206_173759_f48b0b31c0417006138ce4576f294a066f7c[[#This Row],[Birthday]],TODAY(),"Y")</f>
        <v>13</v>
      </c>
      <c r="AI246" s="6">
        <f>DATEDIF(Member_export_20241206_173759_f48b0b31c0417006138ce4576f294a066f7c[[#This Row],[Member since]],Member_export_20241206_173759_f48b0b31c0417006138ce4576f294a066f7c[[#This Row],[Contrac end date C]],"M")</f>
        <v>3</v>
      </c>
      <c r="AJ246" t="str">
        <f>TEXT(Member_export_20241206_173759_f48b0b31c0417006138ce4576f294a066f7c[[#This Row],[Member since]],"DDDD")</f>
        <v>miércoles</v>
      </c>
      <c r="AK246">
        <f>MONTH(Member_export_20241206_173759_f48b0b31c0417006138ce4576f294a066f7c[[#This Row],[Member since]])</f>
        <v>9</v>
      </c>
      <c r="AL246">
        <f>YEAR(Member_export_20241206_173759_f48b0b31c0417006138ce4576f294a066f7c[[#This Row],[Member since]])</f>
        <v>2024</v>
      </c>
    </row>
    <row r="247" spans="1:38" x14ac:dyDescent="0.55000000000000004">
      <c r="A247">
        <v>79788</v>
      </c>
      <c r="B247">
        <v>48022995</v>
      </c>
      <c r="C247" t="s">
        <v>3550</v>
      </c>
      <c r="D247" t="s">
        <v>9</v>
      </c>
      <c r="E247" t="s">
        <v>9</v>
      </c>
      <c r="F247" t="s">
        <v>1862</v>
      </c>
      <c r="G247" t="s">
        <v>1863</v>
      </c>
      <c r="H247" t="s">
        <v>4022</v>
      </c>
      <c r="I247" s="1">
        <v>36610</v>
      </c>
      <c r="J247" t="s">
        <v>4680</v>
      </c>
      <c r="K247" t="s">
        <v>4681</v>
      </c>
      <c r="L247">
        <v>28913</v>
      </c>
      <c r="M247" t="s">
        <v>4016</v>
      </c>
      <c r="N247" t="s">
        <v>9</v>
      </c>
      <c r="O247">
        <v>43096552</v>
      </c>
      <c r="P247" t="s">
        <v>1864</v>
      </c>
      <c r="Q247" t="s">
        <v>22</v>
      </c>
      <c r="R247" t="s">
        <v>9</v>
      </c>
      <c r="S247" t="s">
        <v>4017</v>
      </c>
      <c r="T247" s="1">
        <v>45538</v>
      </c>
      <c r="U247" t="s">
        <v>9</v>
      </c>
      <c r="V247" t="s">
        <v>4023</v>
      </c>
      <c r="W247" t="s">
        <v>4024</v>
      </c>
      <c r="X247" t="s">
        <v>30</v>
      </c>
      <c r="Y247" s="1">
        <v>45566</v>
      </c>
      <c r="Z247" s="1">
        <v>45657</v>
      </c>
      <c r="AA247">
        <v>4900</v>
      </c>
      <c r="AB247" t="s">
        <v>4017</v>
      </c>
      <c r="AC247">
        <f>MIN(COUNTIF(B:B,Member_export_20241206_173759_f48b0b31c0417006138ce4576f294a066f7c[[#This Row],[Member ID]]),1)-1</f>
        <v>0</v>
      </c>
      <c r="AD24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4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47" s="1">
        <v>45657</v>
      </c>
      <c r="AG247" s="1">
        <f>Member_export_20241206_173759_f48b0b31c0417006138ce4576f294a066f7c[[#This Row],[Price]]/100</f>
        <v>49</v>
      </c>
      <c r="AH247" s="6">
        <f ca="1">DATEDIF(Member_export_20241206_173759_f48b0b31c0417006138ce4576f294a066f7c[[#This Row],[Birthday]],TODAY(),"Y")</f>
        <v>24</v>
      </c>
      <c r="AI247" s="6">
        <f>DATEDIF(Member_export_20241206_173759_f48b0b31c0417006138ce4576f294a066f7c[[#This Row],[Member since]],Member_export_20241206_173759_f48b0b31c0417006138ce4576f294a066f7c[[#This Row],[Contrac end date C]],"M")</f>
        <v>3</v>
      </c>
      <c r="AJ247" t="str">
        <f>TEXT(Member_export_20241206_173759_f48b0b31c0417006138ce4576f294a066f7c[[#This Row],[Member since]],"DDDD")</f>
        <v>martes</v>
      </c>
      <c r="AK247">
        <f>MONTH(Member_export_20241206_173759_f48b0b31c0417006138ce4576f294a066f7c[[#This Row],[Member since]])</f>
        <v>9</v>
      </c>
      <c r="AL247">
        <f>YEAR(Member_export_20241206_173759_f48b0b31c0417006138ce4576f294a066f7c[[#This Row],[Member since]])</f>
        <v>2024</v>
      </c>
    </row>
    <row r="248" spans="1:38" x14ac:dyDescent="0.55000000000000004">
      <c r="A248">
        <v>79788</v>
      </c>
      <c r="B248">
        <v>46859773</v>
      </c>
      <c r="C248" t="s">
        <v>3997</v>
      </c>
      <c r="D248" t="s">
        <v>9</v>
      </c>
      <c r="E248" t="s">
        <v>9</v>
      </c>
      <c r="F248" t="s">
        <v>2269</v>
      </c>
      <c r="G248" t="s">
        <v>2825</v>
      </c>
      <c r="H248" t="s">
        <v>4022</v>
      </c>
      <c r="I248" s="1">
        <v>21440</v>
      </c>
      <c r="J248" t="s">
        <v>4682</v>
      </c>
      <c r="K248" t="s">
        <v>4683</v>
      </c>
      <c r="L248">
        <v>28914</v>
      </c>
      <c r="M248" t="s">
        <v>4016</v>
      </c>
      <c r="N248" t="s">
        <v>9</v>
      </c>
      <c r="O248">
        <v>657949586</v>
      </c>
      <c r="P248" t="s">
        <v>2827</v>
      </c>
      <c r="Q248" t="s">
        <v>22</v>
      </c>
      <c r="R248" t="s">
        <v>2826</v>
      </c>
      <c r="S248" t="s">
        <v>4017</v>
      </c>
      <c r="T248" s="1">
        <v>45446</v>
      </c>
      <c r="U248" t="s">
        <v>9</v>
      </c>
      <c r="V248" t="s">
        <v>4040</v>
      </c>
      <c r="W248" t="s">
        <v>4029</v>
      </c>
      <c r="X248" t="s">
        <v>12</v>
      </c>
      <c r="Y248" s="1">
        <v>45474</v>
      </c>
      <c r="Z248" s="1">
        <v>45657</v>
      </c>
      <c r="AA248">
        <v>5200</v>
      </c>
      <c r="AB248" t="s">
        <v>4017</v>
      </c>
      <c r="AC248">
        <f>MIN(COUNTIF(B:B,Member_export_20241206_173759_f48b0b31c0417006138ce4576f294a066f7c[[#This Row],[Member ID]]),1)-1</f>
        <v>0</v>
      </c>
      <c r="AD248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24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48" s="1">
        <v>45657</v>
      </c>
      <c r="AG248" s="1">
        <f>Member_export_20241206_173759_f48b0b31c0417006138ce4576f294a066f7c[[#This Row],[Price]]/100</f>
        <v>52</v>
      </c>
      <c r="AH248" s="6">
        <f ca="1">DATEDIF(Member_export_20241206_173759_f48b0b31c0417006138ce4576f294a066f7c[[#This Row],[Birthday]],TODAY(),"Y")</f>
        <v>66</v>
      </c>
      <c r="AI248" s="6">
        <f>DATEDIF(Member_export_20241206_173759_f48b0b31c0417006138ce4576f294a066f7c[[#This Row],[Member since]],Member_export_20241206_173759_f48b0b31c0417006138ce4576f294a066f7c[[#This Row],[Contrac end date C]],"M")</f>
        <v>6</v>
      </c>
      <c r="AJ248" t="str">
        <f>TEXT(Member_export_20241206_173759_f48b0b31c0417006138ce4576f294a066f7c[[#This Row],[Member since]],"DDDD")</f>
        <v>lunes</v>
      </c>
      <c r="AK248">
        <f>MONTH(Member_export_20241206_173759_f48b0b31c0417006138ce4576f294a066f7c[[#This Row],[Member since]])</f>
        <v>6</v>
      </c>
      <c r="AL248">
        <f>YEAR(Member_export_20241206_173759_f48b0b31c0417006138ce4576f294a066f7c[[#This Row],[Member since]])</f>
        <v>2024</v>
      </c>
    </row>
    <row r="249" spans="1:38" x14ac:dyDescent="0.55000000000000004">
      <c r="A249">
        <v>79788</v>
      </c>
      <c r="B249">
        <v>49078560</v>
      </c>
      <c r="C249" t="s">
        <v>3666</v>
      </c>
      <c r="D249" t="s">
        <v>9</v>
      </c>
      <c r="E249" t="s">
        <v>9</v>
      </c>
      <c r="F249" t="s">
        <v>2130</v>
      </c>
      <c r="G249" t="s">
        <v>2131</v>
      </c>
      <c r="H249" t="s">
        <v>4022</v>
      </c>
      <c r="I249" s="1">
        <v>39320</v>
      </c>
      <c r="J249" t="s">
        <v>4684</v>
      </c>
      <c r="K249" t="s">
        <v>4685</v>
      </c>
      <c r="L249">
        <v>28914</v>
      </c>
      <c r="M249" t="s">
        <v>4016</v>
      </c>
      <c r="N249" t="s">
        <v>9</v>
      </c>
      <c r="O249">
        <v>663860359</v>
      </c>
      <c r="P249" t="s">
        <v>2132</v>
      </c>
      <c r="Q249" t="s">
        <v>9</v>
      </c>
      <c r="R249" t="s">
        <v>9</v>
      </c>
      <c r="S249" t="s">
        <v>4017</v>
      </c>
      <c r="T249" s="1">
        <v>45586</v>
      </c>
      <c r="U249" t="s">
        <v>9</v>
      </c>
      <c r="V249" t="s">
        <v>4023</v>
      </c>
      <c r="W249" t="s">
        <v>4024</v>
      </c>
      <c r="X249" t="s">
        <v>30</v>
      </c>
      <c r="Y249" s="1">
        <v>45597</v>
      </c>
      <c r="Z249" s="1">
        <v>45657</v>
      </c>
      <c r="AA249">
        <v>4900</v>
      </c>
      <c r="AB249" t="s">
        <v>4017</v>
      </c>
      <c r="AC249">
        <f>MIN(COUNTIF(B:B,Member_export_20241206_173759_f48b0b31c0417006138ce4576f294a066f7c[[#This Row],[Member ID]]),1)-1</f>
        <v>0</v>
      </c>
      <c r="AD24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4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49" s="1">
        <v>45657</v>
      </c>
      <c r="AG249" s="1">
        <f>Member_export_20241206_173759_f48b0b31c0417006138ce4576f294a066f7c[[#This Row],[Price]]/100</f>
        <v>49</v>
      </c>
      <c r="AH249" s="6">
        <f ca="1">DATEDIF(Member_export_20241206_173759_f48b0b31c0417006138ce4576f294a066f7c[[#This Row],[Birthday]],TODAY(),"Y")</f>
        <v>17</v>
      </c>
      <c r="AI249" s="6">
        <f>DATEDIF(Member_export_20241206_173759_f48b0b31c0417006138ce4576f294a066f7c[[#This Row],[Member since]],Member_export_20241206_173759_f48b0b31c0417006138ce4576f294a066f7c[[#This Row],[Contrac end date C]],"M")</f>
        <v>2</v>
      </c>
      <c r="AJ249" t="str">
        <f>TEXT(Member_export_20241206_173759_f48b0b31c0417006138ce4576f294a066f7c[[#This Row],[Member since]],"DDDD")</f>
        <v>lunes</v>
      </c>
      <c r="AK249">
        <f>MONTH(Member_export_20241206_173759_f48b0b31c0417006138ce4576f294a066f7c[[#This Row],[Member since]])</f>
        <v>10</v>
      </c>
      <c r="AL249">
        <f>YEAR(Member_export_20241206_173759_f48b0b31c0417006138ce4576f294a066f7c[[#This Row],[Member since]])</f>
        <v>2024</v>
      </c>
    </row>
    <row r="250" spans="1:38" x14ac:dyDescent="0.55000000000000004">
      <c r="A250">
        <v>79788</v>
      </c>
      <c r="B250">
        <v>45989690</v>
      </c>
      <c r="C250" t="s">
        <v>3223</v>
      </c>
      <c r="D250" t="s">
        <v>9</v>
      </c>
      <c r="E250" t="s">
        <v>9</v>
      </c>
      <c r="F250" t="s">
        <v>659</v>
      </c>
      <c r="G250" t="s">
        <v>1121</v>
      </c>
      <c r="H250" t="s">
        <v>4025</v>
      </c>
      <c r="I250" s="1">
        <v>34802</v>
      </c>
      <c r="J250" t="s">
        <v>4687</v>
      </c>
      <c r="K250" t="s">
        <v>4688</v>
      </c>
      <c r="L250">
        <v>28918</v>
      </c>
      <c r="M250" t="s">
        <v>4016</v>
      </c>
      <c r="N250" t="s">
        <v>9</v>
      </c>
      <c r="O250">
        <v>609790520</v>
      </c>
      <c r="P250" t="s">
        <v>1122</v>
      </c>
      <c r="Q250" t="s">
        <v>22</v>
      </c>
      <c r="R250" t="s">
        <v>4689</v>
      </c>
      <c r="S250" t="s">
        <v>4017</v>
      </c>
      <c r="T250" s="1">
        <v>45015</v>
      </c>
      <c r="U250" t="s">
        <v>9</v>
      </c>
      <c r="V250" t="s">
        <v>4023</v>
      </c>
      <c r="W250" t="s">
        <v>4029</v>
      </c>
      <c r="X250" t="s">
        <v>12</v>
      </c>
      <c r="Y250" s="1">
        <v>45017</v>
      </c>
      <c r="Z250" s="1">
        <v>45657</v>
      </c>
      <c r="AA250">
        <v>5200</v>
      </c>
      <c r="AB250" t="s">
        <v>4017</v>
      </c>
      <c r="AC250">
        <f>MIN(COUNTIF(B:B,Member_export_20241206_173759_f48b0b31c0417006138ce4576f294a066f7c[[#This Row],[Member ID]]),1)-1</f>
        <v>0</v>
      </c>
      <c r="AD25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5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50" s="1">
        <v>45657</v>
      </c>
      <c r="AG250" s="1">
        <f>Member_export_20241206_173759_f48b0b31c0417006138ce4576f294a066f7c[[#This Row],[Price]]/100</f>
        <v>52</v>
      </c>
      <c r="AH250" s="6">
        <f ca="1">DATEDIF(Member_export_20241206_173759_f48b0b31c0417006138ce4576f294a066f7c[[#This Row],[Birthday]],TODAY(),"Y")</f>
        <v>29</v>
      </c>
      <c r="AI250" s="6">
        <f>DATEDIF(Member_export_20241206_173759_f48b0b31c0417006138ce4576f294a066f7c[[#This Row],[Member since]],Member_export_20241206_173759_f48b0b31c0417006138ce4576f294a066f7c[[#This Row],[Contrac end date C]],"M")</f>
        <v>21</v>
      </c>
      <c r="AJ250" t="str">
        <f>TEXT(Member_export_20241206_173759_f48b0b31c0417006138ce4576f294a066f7c[[#This Row],[Member since]],"DDDD")</f>
        <v>jueves</v>
      </c>
      <c r="AK250">
        <f>MONTH(Member_export_20241206_173759_f48b0b31c0417006138ce4576f294a066f7c[[#This Row],[Member since]])</f>
        <v>3</v>
      </c>
      <c r="AL250">
        <f>YEAR(Member_export_20241206_173759_f48b0b31c0417006138ce4576f294a066f7c[[#This Row],[Member since]])</f>
        <v>2023</v>
      </c>
    </row>
    <row r="251" spans="1:38" x14ac:dyDescent="0.55000000000000004">
      <c r="A251">
        <v>79788</v>
      </c>
      <c r="B251">
        <v>45988762</v>
      </c>
      <c r="C251" t="s">
        <v>3498</v>
      </c>
      <c r="D251" t="s">
        <v>9</v>
      </c>
      <c r="E251" t="s">
        <v>9</v>
      </c>
      <c r="F251" t="s">
        <v>659</v>
      </c>
      <c r="G251" t="s">
        <v>1759</v>
      </c>
      <c r="H251" t="s">
        <v>4025</v>
      </c>
      <c r="I251" s="1">
        <v>38407</v>
      </c>
      <c r="J251" t="s">
        <v>4690</v>
      </c>
      <c r="K251" t="s">
        <v>4504</v>
      </c>
      <c r="L251">
        <v>28914</v>
      </c>
      <c r="M251" t="s">
        <v>4016</v>
      </c>
      <c r="N251" t="s">
        <v>9</v>
      </c>
      <c r="O251">
        <v>601075078</v>
      </c>
      <c r="P251" t="s">
        <v>1760</v>
      </c>
      <c r="Q251" t="s">
        <v>22</v>
      </c>
      <c r="R251" t="s">
        <v>4505</v>
      </c>
      <c r="S251" t="s">
        <v>4017</v>
      </c>
      <c r="T251" s="1">
        <v>44648</v>
      </c>
      <c r="U251" t="s">
        <v>9</v>
      </c>
      <c r="V251" t="s">
        <v>4023</v>
      </c>
      <c r="W251" t="s">
        <v>4024</v>
      </c>
      <c r="X251" t="s">
        <v>30</v>
      </c>
      <c r="Y251" s="1">
        <v>44652</v>
      </c>
      <c r="Z251" s="1">
        <v>45657</v>
      </c>
      <c r="AA251">
        <v>4900</v>
      </c>
      <c r="AB251" t="s">
        <v>4017</v>
      </c>
      <c r="AC251">
        <f>MIN(COUNTIF(B:B,Member_export_20241206_173759_f48b0b31c0417006138ce4576f294a066f7c[[#This Row],[Member ID]]),1)-1</f>
        <v>0</v>
      </c>
      <c r="AD25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5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51" s="1">
        <v>45657</v>
      </c>
      <c r="AG251" s="1">
        <f>Member_export_20241206_173759_f48b0b31c0417006138ce4576f294a066f7c[[#This Row],[Price]]/100</f>
        <v>49</v>
      </c>
      <c r="AH251" s="6">
        <f ca="1">DATEDIF(Member_export_20241206_173759_f48b0b31c0417006138ce4576f294a066f7c[[#This Row],[Birthday]],TODAY(),"Y")</f>
        <v>19</v>
      </c>
      <c r="AI251" s="6">
        <f>DATEDIF(Member_export_20241206_173759_f48b0b31c0417006138ce4576f294a066f7c[[#This Row],[Member since]],Member_export_20241206_173759_f48b0b31c0417006138ce4576f294a066f7c[[#This Row],[Contrac end date C]],"M")</f>
        <v>33</v>
      </c>
      <c r="AJ251" t="str">
        <f>TEXT(Member_export_20241206_173759_f48b0b31c0417006138ce4576f294a066f7c[[#This Row],[Member since]],"DDDD")</f>
        <v>lunes</v>
      </c>
      <c r="AK251">
        <f>MONTH(Member_export_20241206_173759_f48b0b31c0417006138ce4576f294a066f7c[[#This Row],[Member since]])</f>
        <v>3</v>
      </c>
      <c r="AL251">
        <f>YEAR(Member_export_20241206_173759_f48b0b31c0417006138ce4576f294a066f7c[[#This Row],[Member since]])</f>
        <v>2022</v>
      </c>
    </row>
    <row r="252" spans="1:38" x14ac:dyDescent="0.55000000000000004">
      <c r="A252">
        <v>79788</v>
      </c>
      <c r="B252">
        <v>45988814</v>
      </c>
      <c r="C252" t="s">
        <v>3046</v>
      </c>
      <c r="D252" t="s">
        <v>9</v>
      </c>
      <c r="E252" t="s">
        <v>9</v>
      </c>
      <c r="F252" t="s">
        <v>659</v>
      </c>
      <c r="G252" t="s">
        <v>660</v>
      </c>
      <c r="H252" t="s">
        <v>4015</v>
      </c>
      <c r="I252" s="1">
        <v>39331</v>
      </c>
      <c r="J252" t="s">
        <v>4691</v>
      </c>
      <c r="K252" t="s">
        <v>4512</v>
      </c>
      <c r="L252">
        <v>28914</v>
      </c>
      <c r="M252" t="s">
        <v>4016</v>
      </c>
      <c r="N252" t="s">
        <v>9</v>
      </c>
      <c r="O252">
        <v>696315304</v>
      </c>
      <c r="P252" t="s">
        <v>662</v>
      </c>
      <c r="Q252" t="s">
        <v>45</v>
      </c>
      <c r="R252" t="s">
        <v>661</v>
      </c>
      <c r="S252" t="s">
        <v>4017</v>
      </c>
      <c r="T252" s="1">
        <v>45182</v>
      </c>
      <c r="U252" t="s">
        <v>9</v>
      </c>
      <c r="V252" t="s">
        <v>9</v>
      </c>
      <c r="W252" t="s">
        <v>9</v>
      </c>
      <c r="X252" t="s">
        <v>30</v>
      </c>
      <c r="Y252" s="1">
        <v>45200</v>
      </c>
      <c r="Z252" s="1">
        <v>45657</v>
      </c>
      <c r="AA252">
        <v>4900</v>
      </c>
      <c r="AB252" t="s">
        <v>4017</v>
      </c>
      <c r="AC252">
        <f>MIN(COUNTIF(B:B,Member_export_20241206_173759_f48b0b31c0417006138ce4576f294a066f7c[[#This Row],[Member ID]]),1)-1</f>
        <v>0</v>
      </c>
      <c r="AD252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252" t="str">
        <f>IF(Member_export_20241206_173759_f48b0b31c0417006138ce4576f294a066f7c[[#This Row],[Source]]="","DESCONOCIDA",Member_export_20241206_173759_f48b0b31c0417006138ce4576f294a066f7c[[#This Row],[Source]])</f>
        <v>DESCONOCIDA</v>
      </c>
      <c r="AF252" s="1">
        <v>45657</v>
      </c>
      <c r="AG252" s="1">
        <f>Member_export_20241206_173759_f48b0b31c0417006138ce4576f294a066f7c[[#This Row],[Price]]/100</f>
        <v>49</v>
      </c>
      <c r="AH252" s="6">
        <f ca="1">DATEDIF(Member_export_20241206_173759_f48b0b31c0417006138ce4576f294a066f7c[[#This Row],[Birthday]],TODAY(),"Y")</f>
        <v>17</v>
      </c>
      <c r="AI252" s="6">
        <f>DATEDIF(Member_export_20241206_173759_f48b0b31c0417006138ce4576f294a066f7c[[#This Row],[Member since]],Member_export_20241206_173759_f48b0b31c0417006138ce4576f294a066f7c[[#This Row],[Contrac end date C]],"M")</f>
        <v>15</v>
      </c>
      <c r="AJ252" t="str">
        <f>TEXT(Member_export_20241206_173759_f48b0b31c0417006138ce4576f294a066f7c[[#This Row],[Member since]],"DDDD")</f>
        <v>miércoles</v>
      </c>
      <c r="AK252">
        <f>MONTH(Member_export_20241206_173759_f48b0b31c0417006138ce4576f294a066f7c[[#This Row],[Member since]])</f>
        <v>9</v>
      </c>
      <c r="AL252">
        <f>YEAR(Member_export_20241206_173759_f48b0b31c0417006138ce4576f294a066f7c[[#This Row],[Member since]])</f>
        <v>2023</v>
      </c>
    </row>
    <row r="253" spans="1:38" x14ac:dyDescent="0.55000000000000004">
      <c r="A253">
        <v>79788</v>
      </c>
      <c r="B253">
        <v>48334430</v>
      </c>
      <c r="C253" t="s">
        <v>9</v>
      </c>
      <c r="D253" t="s">
        <v>9</v>
      </c>
      <c r="E253" t="s">
        <v>9</v>
      </c>
      <c r="F253" t="s">
        <v>1950</v>
      </c>
      <c r="G253" t="s">
        <v>1951</v>
      </c>
      <c r="H253" t="s">
        <v>4025</v>
      </c>
      <c r="I253" s="1">
        <v>31960</v>
      </c>
      <c r="J253" t="s">
        <v>4692</v>
      </c>
      <c r="K253" t="s">
        <v>4436</v>
      </c>
      <c r="L253">
        <v>28914</v>
      </c>
      <c r="M253" t="s">
        <v>4016</v>
      </c>
      <c r="N253" t="s">
        <v>9</v>
      </c>
      <c r="O253">
        <v>699165664</v>
      </c>
      <c r="P253" t="s">
        <v>1952</v>
      </c>
      <c r="Q253" t="s">
        <v>9</v>
      </c>
      <c r="R253" t="s">
        <v>9</v>
      </c>
      <c r="S253" t="s">
        <v>4017</v>
      </c>
      <c r="T253" s="1">
        <v>45560</v>
      </c>
      <c r="U253" t="s">
        <v>9</v>
      </c>
      <c r="V253" t="s">
        <v>4023</v>
      </c>
      <c r="W253" t="s">
        <v>4024</v>
      </c>
      <c r="X253" t="s">
        <v>122</v>
      </c>
      <c r="Y253" s="1">
        <v>45566</v>
      </c>
      <c r="Z253" s="1">
        <v>45657</v>
      </c>
      <c r="AA253">
        <v>7900</v>
      </c>
      <c r="AB253" t="s">
        <v>4017</v>
      </c>
      <c r="AC253">
        <f>MIN(COUNTIF(B:B,Member_export_20241206_173759_f48b0b31c0417006138ce4576f294a066f7c[[#This Row],[Member ID]]),1)-1</f>
        <v>0</v>
      </c>
      <c r="AD25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5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53" s="1">
        <v>45657</v>
      </c>
      <c r="AG253" s="1">
        <f>Member_export_20241206_173759_f48b0b31c0417006138ce4576f294a066f7c[[#This Row],[Price]]/100</f>
        <v>79</v>
      </c>
      <c r="AH253" s="6">
        <f ca="1">DATEDIF(Member_export_20241206_173759_f48b0b31c0417006138ce4576f294a066f7c[[#This Row],[Birthday]],TODAY(),"Y")</f>
        <v>37</v>
      </c>
      <c r="AI253" s="6">
        <f>DATEDIF(Member_export_20241206_173759_f48b0b31c0417006138ce4576f294a066f7c[[#This Row],[Member since]],Member_export_20241206_173759_f48b0b31c0417006138ce4576f294a066f7c[[#This Row],[Contrac end date C]],"M")</f>
        <v>3</v>
      </c>
      <c r="AJ253" t="str">
        <f>TEXT(Member_export_20241206_173759_f48b0b31c0417006138ce4576f294a066f7c[[#This Row],[Member since]],"DDDD")</f>
        <v>miércoles</v>
      </c>
      <c r="AK253">
        <f>MONTH(Member_export_20241206_173759_f48b0b31c0417006138ce4576f294a066f7c[[#This Row],[Member since]])</f>
        <v>9</v>
      </c>
      <c r="AL253">
        <f>YEAR(Member_export_20241206_173759_f48b0b31c0417006138ce4576f294a066f7c[[#This Row],[Member since]])</f>
        <v>2024</v>
      </c>
    </row>
    <row r="254" spans="1:38" x14ac:dyDescent="0.55000000000000004">
      <c r="A254">
        <v>79788</v>
      </c>
      <c r="B254">
        <v>45988963</v>
      </c>
      <c r="C254" t="s">
        <v>3892</v>
      </c>
      <c r="D254" t="s">
        <v>9</v>
      </c>
      <c r="E254" t="s">
        <v>9</v>
      </c>
      <c r="F254" t="s">
        <v>911</v>
      </c>
      <c r="G254" t="s">
        <v>2608</v>
      </c>
      <c r="H254" t="s">
        <v>4025</v>
      </c>
      <c r="I254" s="1">
        <v>35488</v>
      </c>
      <c r="J254" t="s">
        <v>4693</v>
      </c>
      <c r="K254" t="s">
        <v>4694</v>
      </c>
      <c r="L254">
        <v>28914</v>
      </c>
      <c r="M254" t="s">
        <v>4016</v>
      </c>
      <c r="N254" t="s">
        <v>9</v>
      </c>
      <c r="O254">
        <v>653806017</v>
      </c>
      <c r="P254" t="s">
        <v>2610</v>
      </c>
      <c r="Q254" t="s">
        <v>45</v>
      </c>
      <c r="R254" t="s">
        <v>2609</v>
      </c>
      <c r="S254" t="s">
        <v>4017</v>
      </c>
      <c r="T254" s="1">
        <v>45264</v>
      </c>
      <c r="U254" t="s">
        <v>9</v>
      </c>
      <c r="V254" t="s">
        <v>4023</v>
      </c>
      <c r="W254" t="s">
        <v>4024</v>
      </c>
      <c r="X254" t="s">
        <v>30</v>
      </c>
      <c r="Y254" s="1">
        <v>45444</v>
      </c>
      <c r="Z254" s="1">
        <v>45657</v>
      </c>
      <c r="AA254">
        <v>4900</v>
      </c>
      <c r="AB254" t="s">
        <v>4017</v>
      </c>
      <c r="AC254">
        <f>MIN(COUNTIF(B:B,Member_export_20241206_173759_f48b0b31c0417006138ce4576f294a066f7c[[#This Row],[Member ID]]),1)-1</f>
        <v>0</v>
      </c>
      <c r="AD25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5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54" s="1">
        <v>45657</v>
      </c>
      <c r="AG254" s="1">
        <f>Member_export_20241206_173759_f48b0b31c0417006138ce4576f294a066f7c[[#This Row],[Price]]/100</f>
        <v>49</v>
      </c>
      <c r="AH254" s="6">
        <f ca="1">DATEDIF(Member_export_20241206_173759_f48b0b31c0417006138ce4576f294a066f7c[[#This Row],[Birthday]],TODAY(),"Y")</f>
        <v>27</v>
      </c>
      <c r="AI254" s="6">
        <f>DATEDIF(Member_export_20241206_173759_f48b0b31c0417006138ce4576f294a066f7c[[#This Row],[Member since]],Member_export_20241206_173759_f48b0b31c0417006138ce4576f294a066f7c[[#This Row],[Contrac end date C]],"M")</f>
        <v>12</v>
      </c>
      <c r="AJ254" t="str">
        <f>TEXT(Member_export_20241206_173759_f48b0b31c0417006138ce4576f294a066f7c[[#This Row],[Member since]],"DDDD")</f>
        <v>lunes</v>
      </c>
      <c r="AK254">
        <f>MONTH(Member_export_20241206_173759_f48b0b31c0417006138ce4576f294a066f7c[[#This Row],[Member since]])</f>
        <v>12</v>
      </c>
      <c r="AL254">
        <f>YEAR(Member_export_20241206_173759_f48b0b31c0417006138ce4576f294a066f7c[[#This Row],[Member since]])</f>
        <v>2023</v>
      </c>
    </row>
    <row r="255" spans="1:38" x14ac:dyDescent="0.55000000000000004">
      <c r="A255">
        <v>79788</v>
      </c>
      <c r="B255">
        <v>45989521</v>
      </c>
      <c r="C255" t="s">
        <v>3777</v>
      </c>
      <c r="D255" t="s">
        <v>9</v>
      </c>
      <c r="E255" t="s">
        <v>9</v>
      </c>
      <c r="F255" t="s">
        <v>911</v>
      </c>
      <c r="G255" t="s">
        <v>2372</v>
      </c>
      <c r="H255" t="s">
        <v>4025</v>
      </c>
      <c r="I255" s="1">
        <v>29942</v>
      </c>
      <c r="J255" t="s">
        <v>4695</v>
      </c>
      <c r="K255" t="s">
        <v>4696</v>
      </c>
      <c r="L255">
        <v>28914</v>
      </c>
      <c r="M255" t="s">
        <v>4016</v>
      </c>
      <c r="N255" t="s">
        <v>9</v>
      </c>
      <c r="O255">
        <v>655786243</v>
      </c>
      <c r="P255" t="s">
        <v>2373</v>
      </c>
      <c r="Q255" t="s">
        <v>22</v>
      </c>
      <c r="R255" t="s">
        <v>4697</v>
      </c>
      <c r="S255" t="s">
        <v>4017</v>
      </c>
      <c r="T255" s="1">
        <v>43261</v>
      </c>
      <c r="U255" t="s">
        <v>9</v>
      </c>
      <c r="V255" t="s">
        <v>4023</v>
      </c>
      <c r="W255" t="s">
        <v>4029</v>
      </c>
      <c r="X255" t="s">
        <v>12</v>
      </c>
      <c r="Y255" s="1">
        <v>45444</v>
      </c>
      <c r="Z255" s="1">
        <v>45657</v>
      </c>
      <c r="AA255">
        <v>5200</v>
      </c>
      <c r="AB255" t="s">
        <v>4017</v>
      </c>
      <c r="AC255">
        <f>MIN(COUNTIF(B:B,Member_export_20241206_173759_f48b0b31c0417006138ce4576f294a066f7c[[#This Row],[Member ID]]),1)-1</f>
        <v>0</v>
      </c>
      <c r="AD25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5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55" s="1">
        <v>45657</v>
      </c>
      <c r="AG255" s="1">
        <f>Member_export_20241206_173759_f48b0b31c0417006138ce4576f294a066f7c[[#This Row],[Price]]/100</f>
        <v>52</v>
      </c>
      <c r="AH255" s="6">
        <f ca="1">DATEDIF(Member_export_20241206_173759_f48b0b31c0417006138ce4576f294a066f7c[[#This Row],[Birthday]],TODAY(),"Y")</f>
        <v>42</v>
      </c>
      <c r="AI255" s="6">
        <f>DATEDIF(Member_export_20241206_173759_f48b0b31c0417006138ce4576f294a066f7c[[#This Row],[Member since]],Member_export_20241206_173759_f48b0b31c0417006138ce4576f294a066f7c[[#This Row],[Contrac end date C]],"M")</f>
        <v>78</v>
      </c>
      <c r="AJ255" t="str">
        <f>TEXT(Member_export_20241206_173759_f48b0b31c0417006138ce4576f294a066f7c[[#This Row],[Member since]],"DDDD")</f>
        <v>domingo</v>
      </c>
      <c r="AK255">
        <f>MONTH(Member_export_20241206_173759_f48b0b31c0417006138ce4576f294a066f7c[[#This Row],[Member since]])</f>
        <v>6</v>
      </c>
      <c r="AL255">
        <f>YEAR(Member_export_20241206_173759_f48b0b31c0417006138ce4576f294a066f7c[[#This Row],[Member since]])</f>
        <v>2018</v>
      </c>
    </row>
    <row r="256" spans="1:38" x14ac:dyDescent="0.55000000000000004">
      <c r="A256">
        <v>79788</v>
      </c>
      <c r="B256">
        <v>45989649</v>
      </c>
      <c r="C256" t="s">
        <v>3140</v>
      </c>
      <c r="D256" t="s">
        <v>9</v>
      </c>
      <c r="E256" t="s">
        <v>9</v>
      </c>
      <c r="F256" t="s">
        <v>911</v>
      </c>
      <c r="G256" t="s">
        <v>912</v>
      </c>
      <c r="H256" t="s">
        <v>4025</v>
      </c>
      <c r="I256" s="1">
        <v>37583</v>
      </c>
      <c r="J256" t="s">
        <v>4698</v>
      </c>
      <c r="K256" t="s">
        <v>4699</v>
      </c>
      <c r="L256">
        <v>28914</v>
      </c>
      <c r="M256" t="s">
        <v>4016</v>
      </c>
      <c r="N256" t="s">
        <v>9</v>
      </c>
      <c r="O256">
        <v>639262626</v>
      </c>
      <c r="P256" t="s">
        <v>130</v>
      </c>
      <c r="Q256" t="s">
        <v>22</v>
      </c>
      <c r="R256" t="s">
        <v>4700</v>
      </c>
      <c r="S256" t="s">
        <v>4017</v>
      </c>
      <c r="T256" s="1">
        <v>43473</v>
      </c>
      <c r="U256" t="s">
        <v>9</v>
      </c>
      <c r="V256" t="s">
        <v>4023</v>
      </c>
      <c r="W256" t="s">
        <v>4024</v>
      </c>
      <c r="X256" t="s">
        <v>48</v>
      </c>
      <c r="Y256" s="1">
        <v>45536</v>
      </c>
      <c r="Z256" s="1">
        <v>45657</v>
      </c>
      <c r="AA256">
        <v>3900</v>
      </c>
      <c r="AB256" t="s">
        <v>4017</v>
      </c>
      <c r="AC256">
        <f>MIN(COUNTIF(B:B,Member_export_20241206_173759_f48b0b31c0417006138ce4576f294a066f7c[[#This Row],[Member ID]]),1)-1</f>
        <v>0</v>
      </c>
      <c r="AD25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5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56" s="1">
        <v>45657</v>
      </c>
      <c r="AG256" s="1">
        <f>Member_export_20241206_173759_f48b0b31c0417006138ce4576f294a066f7c[[#This Row],[Price]]/100</f>
        <v>39</v>
      </c>
      <c r="AH256" s="6">
        <f ca="1">DATEDIF(Member_export_20241206_173759_f48b0b31c0417006138ce4576f294a066f7c[[#This Row],[Birthday]],TODAY(),"Y")</f>
        <v>22</v>
      </c>
      <c r="AI256" s="6">
        <f>DATEDIF(Member_export_20241206_173759_f48b0b31c0417006138ce4576f294a066f7c[[#This Row],[Member since]],Member_export_20241206_173759_f48b0b31c0417006138ce4576f294a066f7c[[#This Row],[Contrac end date C]],"M")</f>
        <v>71</v>
      </c>
      <c r="AJ256" t="str">
        <f>TEXT(Member_export_20241206_173759_f48b0b31c0417006138ce4576f294a066f7c[[#This Row],[Member since]],"DDDD")</f>
        <v>martes</v>
      </c>
      <c r="AK256">
        <f>MONTH(Member_export_20241206_173759_f48b0b31c0417006138ce4576f294a066f7c[[#This Row],[Member since]])</f>
        <v>1</v>
      </c>
      <c r="AL256">
        <f>YEAR(Member_export_20241206_173759_f48b0b31c0417006138ce4576f294a066f7c[[#This Row],[Member since]])</f>
        <v>2019</v>
      </c>
    </row>
    <row r="257" spans="1:38" x14ac:dyDescent="0.55000000000000004">
      <c r="A257">
        <v>79788</v>
      </c>
      <c r="B257">
        <v>45987249</v>
      </c>
      <c r="C257" t="s">
        <v>3252</v>
      </c>
      <c r="D257" t="s">
        <v>9</v>
      </c>
      <c r="E257" t="s">
        <v>9</v>
      </c>
      <c r="F257" t="s">
        <v>911</v>
      </c>
      <c r="G257" t="s">
        <v>1192</v>
      </c>
      <c r="H257" t="s">
        <v>4025</v>
      </c>
      <c r="I257" s="1">
        <v>38986</v>
      </c>
      <c r="J257" t="s">
        <v>4702</v>
      </c>
      <c r="K257" t="s">
        <v>4666</v>
      </c>
      <c r="L257">
        <v>28914</v>
      </c>
      <c r="M257" t="s">
        <v>4016</v>
      </c>
      <c r="N257" t="s">
        <v>9</v>
      </c>
      <c r="O257">
        <v>699505990</v>
      </c>
      <c r="P257" t="s">
        <v>1193</v>
      </c>
      <c r="Q257" t="s">
        <v>45</v>
      </c>
      <c r="R257" t="s">
        <v>4703</v>
      </c>
      <c r="S257" t="s">
        <v>4017</v>
      </c>
      <c r="T257" s="1">
        <v>43367</v>
      </c>
      <c r="U257" t="s">
        <v>9</v>
      </c>
      <c r="V257" t="s">
        <v>4144</v>
      </c>
      <c r="W257" t="s">
        <v>4024</v>
      </c>
      <c r="X257" t="s">
        <v>30</v>
      </c>
      <c r="Y257" s="1">
        <v>45474</v>
      </c>
      <c r="Z257" s="1">
        <v>45657</v>
      </c>
      <c r="AA257">
        <v>4900</v>
      </c>
      <c r="AB257" t="s">
        <v>4017</v>
      </c>
      <c r="AC257">
        <f>MIN(COUNTIF(B:B,Member_export_20241206_173759_f48b0b31c0417006138ce4576f294a066f7c[[#This Row],[Member ID]]),1)-1</f>
        <v>0</v>
      </c>
      <c r="AD257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25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57" s="1">
        <v>45657</v>
      </c>
      <c r="AG257" s="1">
        <f>Member_export_20241206_173759_f48b0b31c0417006138ce4576f294a066f7c[[#This Row],[Price]]/100</f>
        <v>49</v>
      </c>
      <c r="AH257" s="6">
        <f ca="1">DATEDIF(Member_export_20241206_173759_f48b0b31c0417006138ce4576f294a066f7c[[#This Row],[Birthday]],TODAY(),"Y")</f>
        <v>18</v>
      </c>
      <c r="AI257" s="6">
        <f>DATEDIF(Member_export_20241206_173759_f48b0b31c0417006138ce4576f294a066f7c[[#This Row],[Member since]],Member_export_20241206_173759_f48b0b31c0417006138ce4576f294a066f7c[[#This Row],[Contrac end date C]],"M")</f>
        <v>75</v>
      </c>
      <c r="AJ257" t="str">
        <f>TEXT(Member_export_20241206_173759_f48b0b31c0417006138ce4576f294a066f7c[[#This Row],[Member since]],"DDDD")</f>
        <v>lunes</v>
      </c>
      <c r="AK257">
        <f>MONTH(Member_export_20241206_173759_f48b0b31c0417006138ce4576f294a066f7c[[#This Row],[Member since]])</f>
        <v>9</v>
      </c>
      <c r="AL257">
        <f>YEAR(Member_export_20241206_173759_f48b0b31c0417006138ce4576f294a066f7c[[#This Row],[Member since]])</f>
        <v>2018</v>
      </c>
    </row>
    <row r="258" spans="1:38" x14ac:dyDescent="0.55000000000000004">
      <c r="A258">
        <v>79788</v>
      </c>
      <c r="B258">
        <v>45987177</v>
      </c>
      <c r="C258" t="s">
        <v>2957</v>
      </c>
      <c r="D258" t="s">
        <v>9</v>
      </c>
      <c r="E258" t="s">
        <v>9</v>
      </c>
      <c r="F258" t="s">
        <v>399</v>
      </c>
      <c r="G258" t="s">
        <v>400</v>
      </c>
      <c r="H258" t="s">
        <v>4015</v>
      </c>
      <c r="I258" s="1">
        <v>34637</v>
      </c>
      <c r="J258" t="s">
        <v>4704</v>
      </c>
      <c r="K258" t="s">
        <v>4705</v>
      </c>
      <c r="L258">
        <v>28918</v>
      </c>
      <c r="M258" t="s">
        <v>4016</v>
      </c>
      <c r="N258" t="s">
        <v>9</v>
      </c>
      <c r="O258">
        <v>667098359</v>
      </c>
      <c r="P258" t="s">
        <v>401</v>
      </c>
      <c r="Q258" t="s">
        <v>22</v>
      </c>
      <c r="R258" t="s">
        <v>4706</v>
      </c>
      <c r="S258" t="s">
        <v>4017</v>
      </c>
      <c r="T258" s="1">
        <v>44896</v>
      </c>
      <c r="U258" t="s">
        <v>9</v>
      </c>
      <c r="V258" t="s">
        <v>4023</v>
      </c>
      <c r="W258" t="s">
        <v>4029</v>
      </c>
      <c r="X258" t="s">
        <v>12</v>
      </c>
      <c r="Y258" s="1">
        <v>45444</v>
      </c>
      <c r="Z258" s="1">
        <v>45657</v>
      </c>
      <c r="AA258">
        <v>5200</v>
      </c>
      <c r="AB258" t="s">
        <v>4017</v>
      </c>
      <c r="AC258">
        <f>MIN(COUNTIF(B:B,Member_export_20241206_173759_f48b0b31c0417006138ce4576f294a066f7c[[#This Row],[Member ID]]),1)-1</f>
        <v>0</v>
      </c>
      <c r="AD25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5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58" s="1">
        <v>45657</v>
      </c>
      <c r="AG258" s="1">
        <f>Member_export_20241206_173759_f48b0b31c0417006138ce4576f294a066f7c[[#This Row],[Price]]/100</f>
        <v>52</v>
      </c>
      <c r="AH258" s="6">
        <f ca="1">DATEDIF(Member_export_20241206_173759_f48b0b31c0417006138ce4576f294a066f7c[[#This Row],[Birthday]],TODAY(),"Y")</f>
        <v>30</v>
      </c>
      <c r="AI258" s="6">
        <f>DATEDIF(Member_export_20241206_173759_f48b0b31c0417006138ce4576f294a066f7c[[#This Row],[Member since]],Member_export_20241206_173759_f48b0b31c0417006138ce4576f294a066f7c[[#This Row],[Contrac end date C]],"M")</f>
        <v>24</v>
      </c>
      <c r="AJ258" t="str">
        <f>TEXT(Member_export_20241206_173759_f48b0b31c0417006138ce4576f294a066f7c[[#This Row],[Member since]],"DDDD")</f>
        <v>jueves</v>
      </c>
      <c r="AK258">
        <f>MONTH(Member_export_20241206_173759_f48b0b31c0417006138ce4576f294a066f7c[[#This Row],[Member since]])</f>
        <v>12</v>
      </c>
      <c r="AL258">
        <f>YEAR(Member_export_20241206_173759_f48b0b31c0417006138ce4576f294a066f7c[[#This Row],[Member since]])</f>
        <v>2022</v>
      </c>
    </row>
    <row r="259" spans="1:38" x14ac:dyDescent="0.55000000000000004">
      <c r="A259">
        <v>79788</v>
      </c>
      <c r="B259">
        <v>45987924</v>
      </c>
      <c r="C259" t="s">
        <v>3200</v>
      </c>
      <c r="D259" t="s">
        <v>9</v>
      </c>
      <c r="E259" t="s">
        <v>9</v>
      </c>
      <c r="F259" t="s">
        <v>1062</v>
      </c>
      <c r="G259" t="s">
        <v>1063</v>
      </c>
      <c r="H259" t="s">
        <v>4025</v>
      </c>
      <c r="I259" s="1">
        <v>38009</v>
      </c>
      <c r="J259" t="s">
        <v>4707</v>
      </c>
      <c r="K259" t="s">
        <v>4162</v>
      </c>
      <c r="L259">
        <v>28914</v>
      </c>
      <c r="M259" t="s">
        <v>4016</v>
      </c>
      <c r="N259" t="s">
        <v>9</v>
      </c>
      <c r="O259">
        <v>722231685</v>
      </c>
      <c r="P259" t="s">
        <v>509</v>
      </c>
      <c r="Q259" t="s">
        <v>22</v>
      </c>
      <c r="R259" t="s">
        <v>4708</v>
      </c>
      <c r="S259" t="s">
        <v>4017</v>
      </c>
      <c r="T259" s="1">
        <v>45327</v>
      </c>
      <c r="U259" t="s">
        <v>9</v>
      </c>
      <c r="V259" t="s">
        <v>4023</v>
      </c>
      <c r="W259" t="s">
        <v>4024</v>
      </c>
      <c r="X259" t="s">
        <v>30</v>
      </c>
      <c r="Y259" s="1">
        <v>45352</v>
      </c>
      <c r="Z259" s="1">
        <v>45657</v>
      </c>
      <c r="AA259">
        <v>4900</v>
      </c>
      <c r="AB259" t="s">
        <v>4017</v>
      </c>
      <c r="AC259">
        <f>MIN(COUNTIF(B:B,Member_export_20241206_173759_f48b0b31c0417006138ce4576f294a066f7c[[#This Row],[Member ID]]),1)-1</f>
        <v>0</v>
      </c>
      <c r="AD25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5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59" s="1">
        <v>45657</v>
      </c>
      <c r="AG259" s="1">
        <f>Member_export_20241206_173759_f48b0b31c0417006138ce4576f294a066f7c[[#This Row],[Price]]/100</f>
        <v>49</v>
      </c>
      <c r="AH259" s="6">
        <f ca="1">DATEDIF(Member_export_20241206_173759_f48b0b31c0417006138ce4576f294a066f7c[[#This Row],[Birthday]],TODAY(),"Y")</f>
        <v>20</v>
      </c>
      <c r="AI259" s="6">
        <f>DATEDIF(Member_export_20241206_173759_f48b0b31c0417006138ce4576f294a066f7c[[#This Row],[Member since]],Member_export_20241206_173759_f48b0b31c0417006138ce4576f294a066f7c[[#This Row],[Contrac end date C]],"M")</f>
        <v>10</v>
      </c>
      <c r="AJ259" t="str">
        <f>TEXT(Member_export_20241206_173759_f48b0b31c0417006138ce4576f294a066f7c[[#This Row],[Member since]],"DDDD")</f>
        <v>lunes</v>
      </c>
      <c r="AK259">
        <f>MONTH(Member_export_20241206_173759_f48b0b31c0417006138ce4576f294a066f7c[[#This Row],[Member since]])</f>
        <v>2</v>
      </c>
      <c r="AL259">
        <f>YEAR(Member_export_20241206_173759_f48b0b31c0417006138ce4576f294a066f7c[[#This Row],[Member since]])</f>
        <v>2024</v>
      </c>
    </row>
    <row r="260" spans="1:38" x14ac:dyDescent="0.55000000000000004">
      <c r="A260">
        <v>79788</v>
      </c>
      <c r="B260">
        <v>45988028</v>
      </c>
      <c r="C260" t="s">
        <v>3707</v>
      </c>
      <c r="D260" t="s">
        <v>9</v>
      </c>
      <c r="E260" t="s">
        <v>9</v>
      </c>
      <c r="F260" t="s">
        <v>2222</v>
      </c>
      <c r="G260" t="s">
        <v>2223</v>
      </c>
      <c r="H260" t="s">
        <v>4022</v>
      </c>
      <c r="I260" s="1">
        <v>37243</v>
      </c>
      <c r="J260" t="s">
        <v>4709</v>
      </c>
      <c r="K260" t="s">
        <v>4710</v>
      </c>
      <c r="L260">
        <v>28911</v>
      </c>
      <c r="M260" t="s">
        <v>4016</v>
      </c>
      <c r="N260" t="s">
        <v>9</v>
      </c>
      <c r="O260">
        <v>631571040</v>
      </c>
      <c r="P260" t="s">
        <v>2225</v>
      </c>
      <c r="Q260" t="s">
        <v>22</v>
      </c>
      <c r="R260" t="s">
        <v>2224</v>
      </c>
      <c r="S260" t="s">
        <v>4017</v>
      </c>
      <c r="T260" s="1">
        <v>44574</v>
      </c>
      <c r="U260" t="s">
        <v>9</v>
      </c>
      <c r="V260" t="s">
        <v>4023</v>
      </c>
      <c r="W260" t="s">
        <v>4024</v>
      </c>
      <c r="X260" t="s">
        <v>30</v>
      </c>
      <c r="Y260" s="1">
        <v>45627</v>
      </c>
      <c r="Z260" s="1">
        <v>45657</v>
      </c>
      <c r="AA260">
        <v>4900</v>
      </c>
      <c r="AB260" t="s">
        <v>4017</v>
      </c>
      <c r="AC260">
        <f>MIN(COUNTIF(B:B,Member_export_20241206_173759_f48b0b31c0417006138ce4576f294a066f7c[[#This Row],[Member ID]]),1)-1</f>
        <v>0</v>
      </c>
      <c r="AD26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6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60" s="1">
        <v>45657</v>
      </c>
      <c r="AG260" s="1">
        <f>Member_export_20241206_173759_f48b0b31c0417006138ce4576f294a066f7c[[#This Row],[Price]]/100</f>
        <v>49</v>
      </c>
      <c r="AH260" s="6">
        <f ca="1">DATEDIF(Member_export_20241206_173759_f48b0b31c0417006138ce4576f294a066f7c[[#This Row],[Birthday]],TODAY(),"Y")</f>
        <v>22</v>
      </c>
      <c r="AI260" s="6">
        <f>DATEDIF(Member_export_20241206_173759_f48b0b31c0417006138ce4576f294a066f7c[[#This Row],[Member since]],Member_export_20241206_173759_f48b0b31c0417006138ce4576f294a066f7c[[#This Row],[Contrac end date C]],"M")</f>
        <v>35</v>
      </c>
      <c r="AJ260" t="str">
        <f>TEXT(Member_export_20241206_173759_f48b0b31c0417006138ce4576f294a066f7c[[#This Row],[Member since]],"DDDD")</f>
        <v>jueves</v>
      </c>
      <c r="AK260">
        <f>MONTH(Member_export_20241206_173759_f48b0b31c0417006138ce4576f294a066f7c[[#This Row],[Member since]])</f>
        <v>1</v>
      </c>
      <c r="AL260">
        <f>YEAR(Member_export_20241206_173759_f48b0b31c0417006138ce4576f294a066f7c[[#This Row],[Member since]])</f>
        <v>2022</v>
      </c>
    </row>
    <row r="261" spans="1:38" x14ac:dyDescent="0.55000000000000004">
      <c r="A261">
        <v>79788</v>
      </c>
      <c r="B261">
        <v>45989019</v>
      </c>
      <c r="C261" t="s">
        <v>3291</v>
      </c>
      <c r="D261" t="s">
        <v>9</v>
      </c>
      <c r="E261" t="s">
        <v>9</v>
      </c>
      <c r="F261" t="s">
        <v>1280</v>
      </c>
      <c r="G261" t="s">
        <v>1281</v>
      </c>
      <c r="H261" t="s">
        <v>4022</v>
      </c>
      <c r="I261" s="1">
        <v>29026</v>
      </c>
      <c r="J261" t="s">
        <v>4711</v>
      </c>
      <c r="K261" t="s">
        <v>4712</v>
      </c>
      <c r="L261">
        <v>28944</v>
      </c>
      <c r="M261" t="s">
        <v>4060</v>
      </c>
      <c r="N261" t="s">
        <v>9</v>
      </c>
      <c r="O261">
        <v>673987685</v>
      </c>
      <c r="P261" t="s">
        <v>1282</v>
      </c>
      <c r="Q261" t="s">
        <v>361</v>
      </c>
      <c r="R261" t="s">
        <v>4713</v>
      </c>
      <c r="S261" t="s">
        <v>4017</v>
      </c>
      <c r="T261" s="1">
        <v>45161</v>
      </c>
      <c r="U261" t="s">
        <v>9</v>
      </c>
      <c r="V261" t="s">
        <v>4023</v>
      </c>
      <c r="W261" t="s">
        <v>4029</v>
      </c>
      <c r="X261" t="s">
        <v>12</v>
      </c>
      <c r="Y261" s="1">
        <v>45566</v>
      </c>
      <c r="Z261" s="1">
        <v>45657</v>
      </c>
      <c r="AA261">
        <v>5200</v>
      </c>
      <c r="AB261" t="s">
        <v>4017</v>
      </c>
      <c r="AC261">
        <f>MIN(COUNTIF(B:B,Member_export_20241206_173759_f48b0b31c0417006138ce4576f294a066f7c[[#This Row],[Member ID]]),1)-1</f>
        <v>0</v>
      </c>
      <c r="AD26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6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61" s="1">
        <v>45657</v>
      </c>
      <c r="AG261" s="1">
        <f>Member_export_20241206_173759_f48b0b31c0417006138ce4576f294a066f7c[[#This Row],[Price]]/100</f>
        <v>52</v>
      </c>
      <c r="AH261" s="6">
        <f ca="1">DATEDIF(Member_export_20241206_173759_f48b0b31c0417006138ce4576f294a066f7c[[#This Row],[Birthday]],TODAY(),"Y")</f>
        <v>45</v>
      </c>
      <c r="AI261" s="6">
        <f>DATEDIF(Member_export_20241206_173759_f48b0b31c0417006138ce4576f294a066f7c[[#This Row],[Member since]],Member_export_20241206_173759_f48b0b31c0417006138ce4576f294a066f7c[[#This Row],[Contrac end date C]],"M")</f>
        <v>16</v>
      </c>
      <c r="AJ261" t="str">
        <f>TEXT(Member_export_20241206_173759_f48b0b31c0417006138ce4576f294a066f7c[[#This Row],[Member since]],"DDDD")</f>
        <v>miércoles</v>
      </c>
      <c r="AK261">
        <f>MONTH(Member_export_20241206_173759_f48b0b31c0417006138ce4576f294a066f7c[[#This Row],[Member since]])</f>
        <v>8</v>
      </c>
      <c r="AL261">
        <f>YEAR(Member_export_20241206_173759_f48b0b31c0417006138ce4576f294a066f7c[[#This Row],[Member since]])</f>
        <v>2023</v>
      </c>
    </row>
    <row r="262" spans="1:38" x14ac:dyDescent="0.55000000000000004">
      <c r="A262">
        <v>79788</v>
      </c>
      <c r="B262">
        <v>45988423</v>
      </c>
      <c r="C262" t="s">
        <v>2979</v>
      </c>
      <c r="D262" t="s">
        <v>9</v>
      </c>
      <c r="E262" t="s">
        <v>9</v>
      </c>
      <c r="F262" t="s">
        <v>471</v>
      </c>
      <c r="G262" t="s">
        <v>472</v>
      </c>
      <c r="H262" t="s">
        <v>4025</v>
      </c>
      <c r="I262" s="1">
        <v>26493</v>
      </c>
      <c r="J262" t="s">
        <v>4714</v>
      </c>
      <c r="K262" t="s">
        <v>4317</v>
      </c>
      <c r="L262">
        <v>28914</v>
      </c>
      <c r="M262" t="s">
        <v>4016</v>
      </c>
      <c r="N262" t="s">
        <v>9</v>
      </c>
      <c r="O262">
        <v>610077810</v>
      </c>
      <c r="P262" t="s">
        <v>270</v>
      </c>
      <c r="Q262" t="s">
        <v>18</v>
      </c>
      <c r="R262" t="s">
        <v>4715</v>
      </c>
      <c r="S262" t="s">
        <v>4017</v>
      </c>
      <c r="T262" s="1">
        <v>43725</v>
      </c>
      <c r="U262" t="s">
        <v>9</v>
      </c>
      <c r="V262" t="s">
        <v>4144</v>
      </c>
      <c r="W262" t="s">
        <v>4029</v>
      </c>
      <c r="X262" t="s">
        <v>122</v>
      </c>
      <c r="Y262" s="1">
        <v>43739</v>
      </c>
      <c r="Z262" s="1">
        <v>45657</v>
      </c>
      <c r="AA262">
        <v>7900</v>
      </c>
      <c r="AB262" t="s">
        <v>4017</v>
      </c>
      <c r="AC262">
        <f>MIN(COUNTIF(B:B,Member_export_20241206_173759_f48b0b31c0417006138ce4576f294a066f7c[[#This Row],[Member ID]]),1)-1</f>
        <v>0</v>
      </c>
      <c r="AD262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26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62" s="1">
        <v>45657</v>
      </c>
      <c r="AG262" s="1">
        <f>Member_export_20241206_173759_f48b0b31c0417006138ce4576f294a066f7c[[#This Row],[Price]]/100</f>
        <v>79</v>
      </c>
      <c r="AH262" s="6">
        <f ca="1">DATEDIF(Member_export_20241206_173759_f48b0b31c0417006138ce4576f294a066f7c[[#This Row],[Birthday]],TODAY(),"Y")</f>
        <v>52</v>
      </c>
      <c r="AI262" s="6">
        <f>DATEDIF(Member_export_20241206_173759_f48b0b31c0417006138ce4576f294a066f7c[[#This Row],[Member since]],Member_export_20241206_173759_f48b0b31c0417006138ce4576f294a066f7c[[#This Row],[Contrac end date C]],"M")</f>
        <v>63</v>
      </c>
      <c r="AJ262" t="str">
        <f>TEXT(Member_export_20241206_173759_f48b0b31c0417006138ce4576f294a066f7c[[#This Row],[Member since]],"DDDD")</f>
        <v>martes</v>
      </c>
      <c r="AK262">
        <f>MONTH(Member_export_20241206_173759_f48b0b31c0417006138ce4576f294a066f7c[[#This Row],[Member since]])</f>
        <v>9</v>
      </c>
      <c r="AL262">
        <f>YEAR(Member_export_20241206_173759_f48b0b31c0417006138ce4576f294a066f7c[[#This Row],[Member since]])</f>
        <v>2019</v>
      </c>
    </row>
    <row r="263" spans="1:38" x14ac:dyDescent="0.55000000000000004">
      <c r="A263">
        <v>79788</v>
      </c>
      <c r="B263">
        <v>45988951</v>
      </c>
      <c r="C263" t="s">
        <v>3456</v>
      </c>
      <c r="D263" t="s">
        <v>9</v>
      </c>
      <c r="E263" t="s">
        <v>9</v>
      </c>
      <c r="F263" t="s">
        <v>471</v>
      </c>
      <c r="G263" t="s">
        <v>1664</v>
      </c>
      <c r="H263" t="s">
        <v>4025</v>
      </c>
      <c r="I263" s="1">
        <v>25239</v>
      </c>
      <c r="J263" t="s">
        <v>4717</v>
      </c>
      <c r="K263" t="s">
        <v>4307</v>
      </c>
      <c r="L263">
        <v>28914</v>
      </c>
      <c r="M263" t="s">
        <v>4016</v>
      </c>
      <c r="N263" t="s">
        <v>9</v>
      </c>
      <c r="O263">
        <v>650616518</v>
      </c>
      <c r="P263" t="s">
        <v>1666</v>
      </c>
      <c r="Q263" t="s">
        <v>26</v>
      </c>
      <c r="R263" t="s">
        <v>1665</v>
      </c>
      <c r="S263" t="s">
        <v>4017</v>
      </c>
      <c r="T263" s="1">
        <v>44439</v>
      </c>
      <c r="U263" t="s">
        <v>9</v>
      </c>
      <c r="V263" t="s">
        <v>4040</v>
      </c>
      <c r="W263" t="s">
        <v>4029</v>
      </c>
      <c r="X263" t="s">
        <v>12</v>
      </c>
      <c r="Y263" s="1">
        <v>44440</v>
      </c>
      <c r="Z263" s="1">
        <v>45657</v>
      </c>
      <c r="AA263">
        <v>5200</v>
      </c>
      <c r="AB263" t="s">
        <v>4017</v>
      </c>
      <c r="AC263">
        <f>MIN(COUNTIF(B:B,Member_export_20241206_173759_f48b0b31c0417006138ce4576f294a066f7c[[#This Row],[Member ID]]),1)-1</f>
        <v>0</v>
      </c>
      <c r="AD263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26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63" s="1">
        <v>45657</v>
      </c>
      <c r="AG263" s="1">
        <f>Member_export_20241206_173759_f48b0b31c0417006138ce4576f294a066f7c[[#This Row],[Price]]/100</f>
        <v>52</v>
      </c>
      <c r="AH263" s="6">
        <f ca="1">DATEDIF(Member_export_20241206_173759_f48b0b31c0417006138ce4576f294a066f7c[[#This Row],[Birthday]],TODAY(),"Y")</f>
        <v>55</v>
      </c>
      <c r="AI263" s="6">
        <f>DATEDIF(Member_export_20241206_173759_f48b0b31c0417006138ce4576f294a066f7c[[#This Row],[Member since]],Member_export_20241206_173759_f48b0b31c0417006138ce4576f294a066f7c[[#This Row],[Contrac end date C]],"M")</f>
        <v>40</v>
      </c>
      <c r="AJ263" t="str">
        <f>TEXT(Member_export_20241206_173759_f48b0b31c0417006138ce4576f294a066f7c[[#This Row],[Member since]],"DDDD")</f>
        <v>martes</v>
      </c>
      <c r="AK263">
        <f>MONTH(Member_export_20241206_173759_f48b0b31c0417006138ce4576f294a066f7c[[#This Row],[Member since]])</f>
        <v>8</v>
      </c>
      <c r="AL263">
        <f>YEAR(Member_export_20241206_173759_f48b0b31c0417006138ce4576f294a066f7c[[#This Row],[Member since]])</f>
        <v>2021</v>
      </c>
    </row>
    <row r="264" spans="1:38" x14ac:dyDescent="0.55000000000000004">
      <c r="A264">
        <v>79788</v>
      </c>
      <c r="B264">
        <v>45989270</v>
      </c>
      <c r="C264" t="s">
        <v>3444</v>
      </c>
      <c r="D264" t="s">
        <v>9</v>
      </c>
      <c r="E264" t="s">
        <v>9</v>
      </c>
      <c r="F264" t="s">
        <v>779</v>
      </c>
      <c r="G264" t="s">
        <v>1638</v>
      </c>
      <c r="H264" t="s">
        <v>4025</v>
      </c>
      <c r="I264" s="1">
        <v>25050</v>
      </c>
      <c r="J264" t="s">
        <v>4718</v>
      </c>
      <c r="K264" t="s">
        <v>4719</v>
      </c>
      <c r="L264">
        <v>28914</v>
      </c>
      <c r="M264" t="s">
        <v>4016</v>
      </c>
      <c r="N264" t="s">
        <v>9</v>
      </c>
      <c r="O264">
        <v>636595144</v>
      </c>
      <c r="P264" t="s">
        <v>1639</v>
      </c>
      <c r="Q264" t="s">
        <v>113</v>
      </c>
      <c r="R264" t="s">
        <v>4720</v>
      </c>
      <c r="S264" t="s">
        <v>4017</v>
      </c>
      <c r="T264" s="1">
        <v>43721</v>
      </c>
      <c r="U264" t="s">
        <v>9</v>
      </c>
      <c r="V264" t="s">
        <v>4040</v>
      </c>
      <c r="W264" t="s">
        <v>4029</v>
      </c>
      <c r="X264" t="s">
        <v>30</v>
      </c>
      <c r="Y264" s="1">
        <v>43739</v>
      </c>
      <c r="Z264" s="1">
        <v>45657</v>
      </c>
      <c r="AA264">
        <v>4900</v>
      </c>
      <c r="AB264" t="s">
        <v>4017</v>
      </c>
      <c r="AC264">
        <f>MIN(COUNTIF(B:B,Member_export_20241206_173759_f48b0b31c0417006138ce4576f294a066f7c[[#This Row],[Member ID]]),1)-1</f>
        <v>0</v>
      </c>
      <c r="AD264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26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64" s="1">
        <v>45657</v>
      </c>
      <c r="AG264" s="1">
        <f>Member_export_20241206_173759_f48b0b31c0417006138ce4576f294a066f7c[[#This Row],[Price]]/100</f>
        <v>49</v>
      </c>
      <c r="AH264" s="6">
        <f ca="1">DATEDIF(Member_export_20241206_173759_f48b0b31c0417006138ce4576f294a066f7c[[#This Row],[Birthday]],TODAY(),"Y")</f>
        <v>56</v>
      </c>
      <c r="AI264" s="6">
        <f>DATEDIF(Member_export_20241206_173759_f48b0b31c0417006138ce4576f294a066f7c[[#This Row],[Member since]],Member_export_20241206_173759_f48b0b31c0417006138ce4576f294a066f7c[[#This Row],[Contrac end date C]],"M")</f>
        <v>63</v>
      </c>
      <c r="AJ264" t="str">
        <f>TEXT(Member_export_20241206_173759_f48b0b31c0417006138ce4576f294a066f7c[[#This Row],[Member since]],"DDDD")</f>
        <v>viernes</v>
      </c>
      <c r="AK264">
        <f>MONTH(Member_export_20241206_173759_f48b0b31c0417006138ce4576f294a066f7c[[#This Row],[Member since]])</f>
        <v>9</v>
      </c>
      <c r="AL264">
        <f>YEAR(Member_export_20241206_173759_f48b0b31c0417006138ce4576f294a066f7c[[#This Row],[Member since]])</f>
        <v>2019</v>
      </c>
    </row>
    <row r="265" spans="1:38" x14ac:dyDescent="0.55000000000000004">
      <c r="A265">
        <v>79788</v>
      </c>
      <c r="B265">
        <v>45989514</v>
      </c>
      <c r="C265" t="s">
        <v>3090</v>
      </c>
      <c r="D265" t="s">
        <v>9</v>
      </c>
      <c r="E265" t="s">
        <v>9</v>
      </c>
      <c r="F265" t="s">
        <v>779</v>
      </c>
      <c r="G265" t="s">
        <v>780</v>
      </c>
      <c r="H265" t="s">
        <v>4025</v>
      </c>
      <c r="I265" s="1">
        <v>29848</v>
      </c>
      <c r="J265" t="s">
        <v>4721</v>
      </c>
      <c r="K265" t="s">
        <v>4722</v>
      </c>
      <c r="L265">
        <v>28914</v>
      </c>
      <c r="M265" t="s">
        <v>4016</v>
      </c>
      <c r="N265" t="s">
        <v>9</v>
      </c>
      <c r="O265">
        <v>620915368</v>
      </c>
      <c r="P265" t="s">
        <v>782</v>
      </c>
      <c r="Q265" t="s">
        <v>361</v>
      </c>
      <c r="R265" t="s">
        <v>781</v>
      </c>
      <c r="S265" t="s">
        <v>4017</v>
      </c>
      <c r="T265" s="1">
        <v>44935</v>
      </c>
      <c r="U265" t="s">
        <v>9</v>
      </c>
      <c r="V265" t="s">
        <v>4144</v>
      </c>
      <c r="W265" t="s">
        <v>4024</v>
      </c>
      <c r="X265" t="s">
        <v>12</v>
      </c>
      <c r="Y265" s="1">
        <v>44958</v>
      </c>
      <c r="Z265" s="1">
        <v>45657</v>
      </c>
      <c r="AA265">
        <v>5200</v>
      </c>
      <c r="AB265" t="s">
        <v>4017</v>
      </c>
      <c r="AC265">
        <f>MIN(COUNTIF(B:B,Member_export_20241206_173759_f48b0b31c0417006138ce4576f294a066f7c[[#This Row],[Member ID]]),1)-1</f>
        <v>0</v>
      </c>
      <c r="AD265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26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65" s="1">
        <v>45657</v>
      </c>
      <c r="AG265" s="1">
        <f>Member_export_20241206_173759_f48b0b31c0417006138ce4576f294a066f7c[[#This Row],[Price]]/100</f>
        <v>52</v>
      </c>
      <c r="AH265" s="6">
        <f ca="1">DATEDIF(Member_export_20241206_173759_f48b0b31c0417006138ce4576f294a066f7c[[#This Row],[Birthday]],TODAY(),"Y")</f>
        <v>43</v>
      </c>
      <c r="AI265" s="6">
        <f>DATEDIF(Member_export_20241206_173759_f48b0b31c0417006138ce4576f294a066f7c[[#This Row],[Member since]],Member_export_20241206_173759_f48b0b31c0417006138ce4576f294a066f7c[[#This Row],[Contrac end date C]],"M")</f>
        <v>23</v>
      </c>
      <c r="AJ265" t="str">
        <f>TEXT(Member_export_20241206_173759_f48b0b31c0417006138ce4576f294a066f7c[[#This Row],[Member since]],"DDDD")</f>
        <v>lunes</v>
      </c>
      <c r="AK265">
        <f>MONTH(Member_export_20241206_173759_f48b0b31c0417006138ce4576f294a066f7c[[#This Row],[Member since]])</f>
        <v>1</v>
      </c>
      <c r="AL265">
        <f>YEAR(Member_export_20241206_173759_f48b0b31c0417006138ce4576f294a066f7c[[#This Row],[Member since]])</f>
        <v>2023</v>
      </c>
    </row>
    <row r="266" spans="1:38" x14ac:dyDescent="0.55000000000000004">
      <c r="A266">
        <v>79788</v>
      </c>
      <c r="B266">
        <v>48402402</v>
      </c>
      <c r="C266" t="s">
        <v>3282</v>
      </c>
      <c r="D266" t="s">
        <v>9</v>
      </c>
      <c r="E266" t="s">
        <v>9</v>
      </c>
      <c r="F266" t="s">
        <v>1048</v>
      </c>
      <c r="G266" t="s">
        <v>1259</v>
      </c>
      <c r="H266" t="s">
        <v>4025</v>
      </c>
      <c r="I266" s="1">
        <v>38071</v>
      </c>
      <c r="J266" t="s">
        <v>4723</v>
      </c>
      <c r="K266" t="s">
        <v>4724</v>
      </c>
      <c r="L266">
        <v>28914</v>
      </c>
      <c r="M266" t="s">
        <v>4016</v>
      </c>
      <c r="N266" t="s">
        <v>9</v>
      </c>
      <c r="O266">
        <v>646176751</v>
      </c>
      <c r="P266" t="s">
        <v>1260</v>
      </c>
      <c r="Q266" t="s">
        <v>9</v>
      </c>
      <c r="R266" t="s">
        <v>9</v>
      </c>
      <c r="S266" t="s">
        <v>4017</v>
      </c>
      <c r="T266" s="1">
        <v>45565</v>
      </c>
      <c r="U266" t="s">
        <v>9</v>
      </c>
      <c r="V266" t="s">
        <v>4023</v>
      </c>
      <c r="W266" t="s">
        <v>4029</v>
      </c>
      <c r="X266" t="s">
        <v>12</v>
      </c>
      <c r="Y266" s="1">
        <v>45566</v>
      </c>
      <c r="Z266" s="1">
        <v>45657</v>
      </c>
      <c r="AA266">
        <v>5200</v>
      </c>
      <c r="AB266" t="s">
        <v>4017</v>
      </c>
      <c r="AC266">
        <f>MIN(COUNTIF(B:B,Member_export_20241206_173759_f48b0b31c0417006138ce4576f294a066f7c[[#This Row],[Member ID]]),1)-1</f>
        <v>0</v>
      </c>
      <c r="AD26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6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66" s="1">
        <v>45657</v>
      </c>
      <c r="AG266" s="1">
        <f>Member_export_20241206_173759_f48b0b31c0417006138ce4576f294a066f7c[[#This Row],[Price]]/100</f>
        <v>52</v>
      </c>
      <c r="AH266" s="6">
        <f ca="1">DATEDIF(Member_export_20241206_173759_f48b0b31c0417006138ce4576f294a066f7c[[#This Row],[Birthday]],TODAY(),"Y")</f>
        <v>20</v>
      </c>
      <c r="AI266" s="6">
        <f>DATEDIF(Member_export_20241206_173759_f48b0b31c0417006138ce4576f294a066f7c[[#This Row],[Member since]],Member_export_20241206_173759_f48b0b31c0417006138ce4576f294a066f7c[[#This Row],[Contrac end date C]],"M")</f>
        <v>3</v>
      </c>
      <c r="AJ266" t="str">
        <f>TEXT(Member_export_20241206_173759_f48b0b31c0417006138ce4576f294a066f7c[[#This Row],[Member since]],"DDDD")</f>
        <v>lunes</v>
      </c>
      <c r="AK266">
        <f>MONTH(Member_export_20241206_173759_f48b0b31c0417006138ce4576f294a066f7c[[#This Row],[Member since]])</f>
        <v>9</v>
      </c>
      <c r="AL266">
        <f>YEAR(Member_export_20241206_173759_f48b0b31c0417006138ce4576f294a066f7c[[#This Row],[Member since]])</f>
        <v>2024</v>
      </c>
    </row>
    <row r="267" spans="1:38" x14ac:dyDescent="0.55000000000000004">
      <c r="A267">
        <v>79788</v>
      </c>
      <c r="B267">
        <v>45989250</v>
      </c>
      <c r="C267" t="s">
        <v>3618</v>
      </c>
      <c r="D267" t="s">
        <v>9</v>
      </c>
      <c r="E267" t="s">
        <v>9</v>
      </c>
      <c r="F267" t="s">
        <v>1048</v>
      </c>
      <c r="G267" t="s">
        <v>2015</v>
      </c>
      <c r="H267" t="s">
        <v>4025</v>
      </c>
      <c r="I267" s="1">
        <v>27283</v>
      </c>
      <c r="J267" t="s">
        <v>4725</v>
      </c>
      <c r="K267" t="s">
        <v>4726</v>
      </c>
      <c r="L267">
        <v>28914</v>
      </c>
      <c r="M267" t="s">
        <v>4016</v>
      </c>
      <c r="N267" t="s">
        <v>9</v>
      </c>
      <c r="O267">
        <v>639046711</v>
      </c>
      <c r="P267" t="s">
        <v>736</v>
      </c>
      <c r="Q267" t="s">
        <v>458</v>
      </c>
      <c r="R267" t="s">
        <v>4727</v>
      </c>
      <c r="S267" t="s">
        <v>4017</v>
      </c>
      <c r="T267" s="1">
        <v>43616</v>
      </c>
      <c r="U267" t="s">
        <v>9</v>
      </c>
      <c r="V267" t="s">
        <v>4023</v>
      </c>
      <c r="W267" t="s">
        <v>4029</v>
      </c>
      <c r="X267" t="s">
        <v>122</v>
      </c>
      <c r="Y267" s="1">
        <v>43617</v>
      </c>
      <c r="Z267" s="1">
        <v>45657</v>
      </c>
      <c r="AA267">
        <v>7900</v>
      </c>
      <c r="AB267" t="s">
        <v>4017</v>
      </c>
      <c r="AC267">
        <f>MIN(COUNTIF(B:B,Member_export_20241206_173759_f48b0b31c0417006138ce4576f294a066f7c[[#This Row],[Member ID]]),1)-1</f>
        <v>0</v>
      </c>
      <c r="AD26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6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67" s="1">
        <v>45657</v>
      </c>
      <c r="AG267" s="1">
        <f>Member_export_20241206_173759_f48b0b31c0417006138ce4576f294a066f7c[[#This Row],[Price]]/100</f>
        <v>79</v>
      </c>
      <c r="AH267" s="6">
        <f ca="1">DATEDIF(Member_export_20241206_173759_f48b0b31c0417006138ce4576f294a066f7c[[#This Row],[Birthday]],TODAY(),"Y")</f>
        <v>50</v>
      </c>
      <c r="AI267" s="6">
        <f>DATEDIF(Member_export_20241206_173759_f48b0b31c0417006138ce4576f294a066f7c[[#This Row],[Member since]],Member_export_20241206_173759_f48b0b31c0417006138ce4576f294a066f7c[[#This Row],[Contrac end date C]],"M")</f>
        <v>67</v>
      </c>
      <c r="AJ267" t="str">
        <f>TEXT(Member_export_20241206_173759_f48b0b31c0417006138ce4576f294a066f7c[[#This Row],[Member since]],"DDDD")</f>
        <v>viernes</v>
      </c>
      <c r="AK267">
        <f>MONTH(Member_export_20241206_173759_f48b0b31c0417006138ce4576f294a066f7c[[#This Row],[Member since]])</f>
        <v>5</v>
      </c>
      <c r="AL267">
        <f>YEAR(Member_export_20241206_173759_f48b0b31c0417006138ce4576f294a066f7c[[#This Row],[Member since]])</f>
        <v>2019</v>
      </c>
    </row>
    <row r="268" spans="1:38" x14ac:dyDescent="0.55000000000000004">
      <c r="A268">
        <v>79788</v>
      </c>
      <c r="B268">
        <v>45987704</v>
      </c>
      <c r="C268" t="s">
        <v>3938</v>
      </c>
      <c r="D268" t="s">
        <v>9</v>
      </c>
      <c r="E268" t="s">
        <v>9</v>
      </c>
      <c r="F268" t="s">
        <v>1048</v>
      </c>
      <c r="G268" t="s">
        <v>2698</v>
      </c>
      <c r="H268" t="s">
        <v>4025</v>
      </c>
      <c r="I268" s="1">
        <v>27556</v>
      </c>
      <c r="J268" t="s">
        <v>4729</v>
      </c>
      <c r="K268" t="s">
        <v>4730</v>
      </c>
      <c r="L268">
        <v>28914</v>
      </c>
      <c r="M268" t="s">
        <v>4016</v>
      </c>
      <c r="N268" t="s">
        <v>9</v>
      </c>
      <c r="O268">
        <v>659540245</v>
      </c>
      <c r="P268" t="s">
        <v>2700</v>
      </c>
      <c r="Q268" t="s">
        <v>45</v>
      </c>
      <c r="R268" t="s">
        <v>2699</v>
      </c>
      <c r="S268" t="s">
        <v>4017</v>
      </c>
      <c r="T268" s="1">
        <v>43259</v>
      </c>
      <c r="U268" t="s">
        <v>9</v>
      </c>
      <c r="V268" t="s">
        <v>4040</v>
      </c>
      <c r="W268" t="s">
        <v>4029</v>
      </c>
      <c r="X268" t="s">
        <v>86</v>
      </c>
      <c r="Y268" s="1">
        <v>43282</v>
      </c>
      <c r="Z268" s="1">
        <v>45657</v>
      </c>
      <c r="AA268">
        <v>4300</v>
      </c>
      <c r="AB268" t="s">
        <v>4017</v>
      </c>
      <c r="AC268">
        <f>MIN(COUNTIF(B:B,Member_export_20241206_173759_f48b0b31c0417006138ce4576f294a066f7c[[#This Row],[Member ID]]),1)-1</f>
        <v>0</v>
      </c>
      <c r="AD268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26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68" s="1">
        <v>45657</v>
      </c>
      <c r="AG268" s="1">
        <f>Member_export_20241206_173759_f48b0b31c0417006138ce4576f294a066f7c[[#This Row],[Price]]/100</f>
        <v>43</v>
      </c>
      <c r="AH268" s="6">
        <f ca="1">DATEDIF(Member_export_20241206_173759_f48b0b31c0417006138ce4576f294a066f7c[[#This Row],[Birthday]],TODAY(),"Y")</f>
        <v>49</v>
      </c>
      <c r="AI268" s="6">
        <f>DATEDIF(Member_export_20241206_173759_f48b0b31c0417006138ce4576f294a066f7c[[#This Row],[Member since]],Member_export_20241206_173759_f48b0b31c0417006138ce4576f294a066f7c[[#This Row],[Contrac end date C]],"M")</f>
        <v>78</v>
      </c>
      <c r="AJ268" t="str">
        <f>TEXT(Member_export_20241206_173759_f48b0b31c0417006138ce4576f294a066f7c[[#This Row],[Member since]],"DDDD")</f>
        <v>viernes</v>
      </c>
      <c r="AK268">
        <f>MONTH(Member_export_20241206_173759_f48b0b31c0417006138ce4576f294a066f7c[[#This Row],[Member since]])</f>
        <v>6</v>
      </c>
      <c r="AL268">
        <f>YEAR(Member_export_20241206_173759_f48b0b31c0417006138ce4576f294a066f7c[[#This Row],[Member since]])</f>
        <v>2018</v>
      </c>
    </row>
    <row r="269" spans="1:38" x14ac:dyDescent="0.55000000000000004">
      <c r="A269">
        <v>79788</v>
      </c>
      <c r="B269">
        <v>45987930</v>
      </c>
      <c r="C269" t="s">
        <v>3195</v>
      </c>
      <c r="D269" t="s">
        <v>9</v>
      </c>
      <c r="E269" t="s">
        <v>9</v>
      </c>
      <c r="F269" t="s">
        <v>1048</v>
      </c>
      <c r="G269" t="s">
        <v>1049</v>
      </c>
      <c r="H269" t="s">
        <v>4015</v>
      </c>
      <c r="I269" s="1">
        <v>28090</v>
      </c>
      <c r="J269" t="s">
        <v>4731</v>
      </c>
      <c r="K269" t="s">
        <v>4732</v>
      </c>
      <c r="L269">
        <v>28914</v>
      </c>
      <c r="M269" t="s">
        <v>4016</v>
      </c>
      <c r="N269" t="s">
        <v>9</v>
      </c>
      <c r="O269">
        <v>633803903</v>
      </c>
      <c r="P269" t="s">
        <v>1050</v>
      </c>
      <c r="Q269" t="s">
        <v>45</v>
      </c>
      <c r="R269" t="s">
        <v>4733</v>
      </c>
      <c r="S269" t="s">
        <v>4017</v>
      </c>
      <c r="T269" s="1">
        <v>43647</v>
      </c>
      <c r="U269" t="s">
        <v>9</v>
      </c>
      <c r="V269" t="s">
        <v>9</v>
      </c>
      <c r="W269" t="s">
        <v>9</v>
      </c>
      <c r="X269" t="s">
        <v>299</v>
      </c>
      <c r="Y269" s="1">
        <v>45444</v>
      </c>
      <c r="Z269" s="1">
        <v>45657</v>
      </c>
      <c r="AA269">
        <v>6900</v>
      </c>
      <c r="AB269" t="s">
        <v>4017</v>
      </c>
      <c r="AC269">
        <f>MIN(COUNTIF(B:B,Member_export_20241206_173759_f48b0b31c0417006138ce4576f294a066f7c[[#This Row],[Member ID]]),1)-1</f>
        <v>0</v>
      </c>
      <c r="AD269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269" t="str">
        <f>IF(Member_export_20241206_173759_f48b0b31c0417006138ce4576f294a066f7c[[#This Row],[Source]]="","DESCONOCIDA",Member_export_20241206_173759_f48b0b31c0417006138ce4576f294a066f7c[[#This Row],[Source]])</f>
        <v>DESCONOCIDA</v>
      </c>
      <c r="AF269" s="1">
        <v>45657</v>
      </c>
      <c r="AG269" s="1">
        <f>Member_export_20241206_173759_f48b0b31c0417006138ce4576f294a066f7c[[#This Row],[Price]]/100</f>
        <v>69</v>
      </c>
      <c r="AH269" s="6">
        <f ca="1">DATEDIF(Member_export_20241206_173759_f48b0b31c0417006138ce4576f294a066f7c[[#This Row],[Birthday]],TODAY(),"Y")</f>
        <v>48</v>
      </c>
      <c r="AI269" s="6">
        <f>DATEDIF(Member_export_20241206_173759_f48b0b31c0417006138ce4576f294a066f7c[[#This Row],[Member since]],Member_export_20241206_173759_f48b0b31c0417006138ce4576f294a066f7c[[#This Row],[Contrac end date C]],"M")</f>
        <v>65</v>
      </c>
      <c r="AJ269" t="str">
        <f>TEXT(Member_export_20241206_173759_f48b0b31c0417006138ce4576f294a066f7c[[#This Row],[Member since]],"DDDD")</f>
        <v>lunes</v>
      </c>
      <c r="AK269">
        <f>MONTH(Member_export_20241206_173759_f48b0b31c0417006138ce4576f294a066f7c[[#This Row],[Member since]])</f>
        <v>7</v>
      </c>
      <c r="AL269">
        <f>YEAR(Member_export_20241206_173759_f48b0b31c0417006138ce4576f294a066f7c[[#This Row],[Member since]])</f>
        <v>2019</v>
      </c>
    </row>
    <row r="270" spans="1:38" x14ac:dyDescent="0.55000000000000004">
      <c r="A270">
        <v>79788</v>
      </c>
      <c r="B270">
        <v>47116106</v>
      </c>
      <c r="C270" t="s">
        <v>3416</v>
      </c>
      <c r="D270" t="s">
        <v>9</v>
      </c>
      <c r="E270" t="s">
        <v>9</v>
      </c>
      <c r="F270" t="s">
        <v>1570</v>
      </c>
      <c r="G270" t="s">
        <v>1571</v>
      </c>
      <c r="H270" t="s">
        <v>4022</v>
      </c>
      <c r="I270" s="1">
        <v>38912</v>
      </c>
      <c r="J270" t="s">
        <v>4735</v>
      </c>
      <c r="K270" t="s">
        <v>4350</v>
      </c>
      <c r="L270">
        <v>28914</v>
      </c>
      <c r="M270" t="s">
        <v>4016</v>
      </c>
      <c r="N270" t="s">
        <v>9</v>
      </c>
      <c r="O270">
        <v>672475062</v>
      </c>
      <c r="P270" t="s">
        <v>1572</v>
      </c>
      <c r="Q270" t="s">
        <v>22</v>
      </c>
      <c r="R270" t="s">
        <v>1570</v>
      </c>
      <c r="S270" t="s">
        <v>4017</v>
      </c>
      <c r="T270" s="1">
        <v>45468</v>
      </c>
      <c r="U270" t="s">
        <v>9</v>
      </c>
      <c r="V270" t="s">
        <v>4023</v>
      </c>
      <c r="W270" t="s">
        <v>4024</v>
      </c>
      <c r="X270" t="s">
        <v>48</v>
      </c>
      <c r="Y270" s="1">
        <v>45474</v>
      </c>
      <c r="Z270" s="1">
        <v>45657</v>
      </c>
      <c r="AA270">
        <v>3900</v>
      </c>
      <c r="AB270" t="s">
        <v>4017</v>
      </c>
      <c r="AC270">
        <f>MIN(COUNTIF(B:B,Member_export_20241206_173759_f48b0b31c0417006138ce4576f294a066f7c[[#This Row],[Member ID]]),1)-1</f>
        <v>0</v>
      </c>
      <c r="AD27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7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70" s="1">
        <v>45657</v>
      </c>
      <c r="AG270" s="1">
        <f>Member_export_20241206_173759_f48b0b31c0417006138ce4576f294a066f7c[[#This Row],[Price]]/100</f>
        <v>39</v>
      </c>
      <c r="AH270" s="6">
        <f ca="1">DATEDIF(Member_export_20241206_173759_f48b0b31c0417006138ce4576f294a066f7c[[#This Row],[Birthday]],TODAY(),"Y")</f>
        <v>18</v>
      </c>
      <c r="AI270" s="6">
        <f>DATEDIF(Member_export_20241206_173759_f48b0b31c0417006138ce4576f294a066f7c[[#This Row],[Member since]],Member_export_20241206_173759_f48b0b31c0417006138ce4576f294a066f7c[[#This Row],[Contrac end date C]],"M")</f>
        <v>6</v>
      </c>
      <c r="AJ270" t="str">
        <f>TEXT(Member_export_20241206_173759_f48b0b31c0417006138ce4576f294a066f7c[[#This Row],[Member since]],"DDDD")</f>
        <v>martes</v>
      </c>
      <c r="AK270">
        <f>MONTH(Member_export_20241206_173759_f48b0b31c0417006138ce4576f294a066f7c[[#This Row],[Member since]])</f>
        <v>6</v>
      </c>
      <c r="AL270">
        <f>YEAR(Member_export_20241206_173759_f48b0b31c0417006138ce4576f294a066f7c[[#This Row],[Member since]])</f>
        <v>2024</v>
      </c>
    </row>
    <row r="271" spans="1:38" x14ac:dyDescent="0.55000000000000004">
      <c r="A271">
        <v>79788</v>
      </c>
      <c r="B271">
        <v>48117157</v>
      </c>
      <c r="C271" t="s">
        <v>3533</v>
      </c>
      <c r="D271" t="s">
        <v>9</v>
      </c>
      <c r="E271" t="s">
        <v>9</v>
      </c>
      <c r="F271" t="s">
        <v>1102</v>
      </c>
      <c r="G271" t="s">
        <v>1831</v>
      </c>
      <c r="H271" t="s">
        <v>4022</v>
      </c>
      <c r="I271" s="1">
        <v>34693</v>
      </c>
      <c r="J271" t="s">
        <v>4736</v>
      </c>
      <c r="K271" t="s">
        <v>4737</v>
      </c>
      <c r="L271">
        <v>28919</v>
      </c>
      <c r="M271" t="s">
        <v>4016</v>
      </c>
      <c r="N271" t="s">
        <v>9</v>
      </c>
      <c r="O271">
        <v>613581897</v>
      </c>
      <c r="P271" t="s">
        <v>1832</v>
      </c>
      <c r="Q271" t="s">
        <v>18</v>
      </c>
      <c r="R271" t="s">
        <v>9</v>
      </c>
      <c r="S271" t="s">
        <v>4017</v>
      </c>
      <c r="T271" s="1">
        <v>45544</v>
      </c>
      <c r="U271" t="s">
        <v>9</v>
      </c>
      <c r="V271" t="s">
        <v>4023</v>
      </c>
      <c r="W271" t="s">
        <v>4024</v>
      </c>
      <c r="X271" t="s">
        <v>12</v>
      </c>
      <c r="Y271" s="1">
        <v>45566</v>
      </c>
      <c r="Z271" s="1">
        <v>45657</v>
      </c>
      <c r="AA271">
        <v>5200</v>
      </c>
      <c r="AB271" t="s">
        <v>4017</v>
      </c>
      <c r="AC271">
        <f>MIN(COUNTIF(B:B,Member_export_20241206_173759_f48b0b31c0417006138ce4576f294a066f7c[[#This Row],[Member ID]]),1)-1</f>
        <v>0</v>
      </c>
      <c r="AD27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7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71" s="1">
        <v>45657</v>
      </c>
      <c r="AG271" s="1">
        <f>Member_export_20241206_173759_f48b0b31c0417006138ce4576f294a066f7c[[#This Row],[Price]]/100</f>
        <v>52</v>
      </c>
      <c r="AH271" s="6">
        <f ca="1">DATEDIF(Member_export_20241206_173759_f48b0b31c0417006138ce4576f294a066f7c[[#This Row],[Birthday]],TODAY(),"Y")</f>
        <v>29</v>
      </c>
      <c r="AI271" s="6">
        <f>DATEDIF(Member_export_20241206_173759_f48b0b31c0417006138ce4576f294a066f7c[[#This Row],[Member since]],Member_export_20241206_173759_f48b0b31c0417006138ce4576f294a066f7c[[#This Row],[Contrac end date C]],"M")</f>
        <v>3</v>
      </c>
      <c r="AJ271" t="str">
        <f>TEXT(Member_export_20241206_173759_f48b0b31c0417006138ce4576f294a066f7c[[#This Row],[Member since]],"DDDD")</f>
        <v>lunes</v>
      </c>
      <c r="AK271">
        <f>MONTH(Member_export_20241206_173759_f48b0b31c0417006138ce4576f294a066f7c[[#This Row],[Member since]])</f>
        <v>9</v>
      </c>
      <c r="AL271">
        <f>YEAR(Member_export_20241206_173759_f48b0b31c0417006138ce4576f294a066f7c[[#This Row],[Member since]])</f>
        <v>2024</v>
      </c>
    </row>
    <row r="272" spans="1:38" x14ac:dyDescent="0.55000000000000004">
      <c r="A272">
        <v>79788</v>
      </c>
      <c r="B272">
        <v>45989863</v>
      </c>
      <c r="C272" t="s">
        <v>3216</v>
      </c>
      <c r="D272" t="s">
        <v>9</v>
      </c>
      <c r="E272" t="s">
        <v>9</v>
      </c>
      <c r="F272" t="s">
        <v>1102</v>
      </c>
      <c r="G272" t="s">
        <v>1103</v>
      </c>
      <c r="H272" t="s">
        <v>4015</v>
      </c>
      <c r="I272" s="1">
        <v>35369</v>
      </c>
      <c r="J272" t="s">
        <v>4738</v>
      </c>
      <c r="K272" t="s">
        <v>4739</v>
      </c>
      <c r="L272">
        <v>28044</v>
      </c>
      <c r="M272" t="s">
        <v>4051</v>
      </c>
      <c r="N272" t="s">
        <v>9</v>
      </c>
      <c r="O272">
        <v>617648052</v>
      </c>
      <c r="P272" t="s">
        <v>1105</v>
      </c>
      <c r="Q272" t="s">
        <v>45</v>
      </c>
      <c r="R272" t="s">
        <v>1104</v>
      </c>
      <c r="S272" t="s">
        <v>4017</v>
      </c>
      <c r="T272" s="1">
        <v>45517</v>
      </c>
      <c r="U272" t="s">
        <v>9</v>
      </c>
      <c r="V272" t="s">
        <v>9</v>
      </c>
      <c r="W272" t="s">
        <v>9</v>
      </c>
      <c r="X272" t="s">
        <v>30</v>
      </c>
      <c r="Y272" s="1">
        <v>45444</v>
      </c>
      <c r="Z272" s="1">
        <v>45657</v>
      </c>
      <c r="AA272">
        <v>4900</v>
      </c>
      <c r="AB272" t="s">
        <v>4017</v>
      </c>
      <c r="AC272">
        <f>MIN(COUNTIF(B:B,Member_export_20241206_173759_f48b0b31c0417006138ce4576f294a066f7c[[#This Row],[Member ID]]),1)-1</f>
        <v>0</v>
      </c>
      <c r="AD272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272" t="str">
        <f>IF(Member_export_20241206_173759_f48b0b31c0417006138ce4576f294a066f7c[[#This Row],[Source]]="","DESCONOCIDA",Member_export_20241206_173759_f48b0b31c0417006138ce4576f294a066f7c[[#This Row],[Source]])</f>
        <v>DESCONOCIDA</v>
      </c>
      <c r="AF272" s="1">
        <v>45657</v>
      </c>
      <c r="AG272" s="1">
        <f>Member_export_20241206_173759_f48b0b31c0417006138ce4576f294a066f7c[[#This Row],[Price]]/100</f>
        <v>49</v>
      </c>
      <c r="AH272" s="6">
        <f ca="1">DATEDIF(Member_export_20241206_173759_f48b0b31c0417006138ce4576f294a066f7c[[#This Row],[Birthday]],TODAY(),"Y")</f>
        <v>28</v>
      </c>
      <c r="AI272" s="6">
        <f>DATEDIF(Member_export_20241206_173759_f48b0b31c0417006138ce4576f294a066f7c[[#This Row],[Member since]],Member_export_20241206_173759_f48b0b31c0417006138ce4576f294a066f7c[[#This Row],[Contrac end date C]],"M")</f>
        <v>4</v>
      </c>
      <c r="AJ272" t="str">
        <f>TEXT(Member_export_20241206_173759_f48b0b31c0417006138ce4576f294a066f7c[[#This Row],[Member since]],"DDDD")</f>
        <v>martes</v>
      </c>
      <c r="AK272">
        <f>MONTH(Member_export_20241206_173759_f48b0b31c0417006138ce4576f294a066f7c[[#This Row],[Member since]])</f>
        <v>8</v>
      </c>
      <c r="AL272">
        <f>YEAR(Member_export_20241206_173759_f48b0b31c0417006138ce4576f294a066f7c[[#This Row],[Member since]])</f>
        <v>2024</v>
      </c>
    </row>
    <row r="273" spans="1:38" x14ac:dyDescent="0.55000000000000004">
      <c r="A273">
        <v>79788</v>
      </c>
      <c r="B273">
        <v>45989058</v>
      </c>
      <c r="C273" t="s">
        <v>3857</v>
      </c>
      <c r="D273" t="s">
        <v>9</v>
      </c>
      <c r="E273" t="s">
        <v>9</v>
      </c>
      <c r="F273" t="s">
        <v>1102</v>
      </c>
      <c r="G273" t="s">
        <v>2545</v>
      </c>
      <c r="H273" t="s">
        <v>4022</v>
      </c>
      <c r="I273" s="1">
        <v>30826</v>
      </c>
      <c r="J273" t="s">
        <v>4740</v>
      </c>
      <c r="K273" t="s">
        <v>4140</v>
      </c>
      <c r="L273">
        <v>28914</v>
      </c>
      <c r="M273" t="s">
        <v>4016</v>
      </c>
      <c r="N273" t="s">
        <v>9</v>
      </c>
      <c r="O273">
        <v>608829664</v>
      </c>
      <c r="P273" t="s">
        <v>576</v>
      </c>
      <c r="Q273" t="s">
        <v>113</v>
      </c>
      <c r="R273" t="s">
        <v>2546</v>
      </c>
      <c r="S273" t="s">
        <v>4017</v>
      </c>
      <c r="T273" s="1">
        <v>43419</v>
      </c>
      <c r="U273" t="s">
        <v>9</v>
      </c>
      <c r="V273" t="s">
        <v>4023</v>
      </c>
      <c r="W273" t="s">
        <v>4029</v>
      </c>
      <c r="X273" t="s">
        <v>30</v>
      </c>
      <c r="Y273" s="1">
        <v>43435</v>
      </c>
      <c r="Z273" s="1">
        <v>45657</v>
      </c>
      <c r="AA273">
        <v>4900</v>
      </c>
      <c r="AB273" t="s">
        <v>4017</v>
      </c>
      <c r="AC273">
        <f>MIN(COUNTIF(B:B,Member_export_20241206_173759_f48b0b31c0417006138ce4576f294a066f7c[[#This Row],[Member ID]]),1)-1</f>
        <v>0</v>
      </c>
      <c r="AD27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7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73" s="1">
        <v>45657</v>
      </c>
      <c r="AG273" s="1">
        <f>Member_export_20241206_173759_f48b0b31c0417006138ce4576f294a066f7c[[#This Row],[Price]]/100</f>
        <v>49</v>
      </c>
      <c r="AH273" s="6">
        <f ca="1">DATEDIF(Member_export_20241206_173759_f48b0b31c0417006138ce4576f294a066f7c[[#This Row],[Birthday]],TODAY(),"Y")</f>
        <v>40</v>
      </c>
      <c r="AI273" s="6">
        <f>DATEDIF(Member_export_20241206_173759_f48b0b31c0417006138ce4576f294a066f7c[[#This Row],[Member since]],Member_export_20241206_173759_f48b0b31c0417006138ce4576f294a066f7c[[#This Row],[Contrac end date C]],"M")</f>
        <v>73</v>
      </c>
      <c r="AJ273" t="str">
        <f>TEXT(Member_export_20241206_173759_f48b0b31c0417006138ce4576f294a066f7c[[#This Row],[Member since]],"DDDD")</f>
        <v>jueves</v>
      </c>
      <c r="AK273">
        <f>MONTH(Member_export_20241206_173759_f48b0b31c0417006138ce4576f294a066f7c[[#This Row],[Member since]])</f>
        <v>11</v>
      </c>
      <c r="AL273">
        <f>YEAR(Member_export_20241206_173759_f48b0b31c0417006138ce4576f294a066f7c[[#This Row],[Member since]])</f>
        <v>2018</v>
      </c>
    </row>
    <row r="274" spans="1:38" x14ac:dyDescent="0.55000000000000004">
      <c r="A274">
        <v>79788</v>
      </c>
      <c r="B274">
        <v>45989217</v>
      </c>
      <c r="C274" t="s">
        <v>3419</v>
      </c>
      <c r="D274" t="s">
        <v>9</v>
      </c>
      <c r="E274" t="s">
        <v>9</v>
      </c>
      <c r="F274" t="s">
        <v>1576</v>
      </c>
      <c r="G274" t="s">
        <v>1577</v>
      </c>
      <c r="H274" t="s">
        <v>4025</v>
      </c>
      <c r="I274" s="1">
        <v>24143</v>
      </c>
      <c r="J274" t="s">
        <v>4741</v>
      </c>
      <c r="K274" t="s">
        <v>4742</v>
      </c>
      <c r="L274">
        <v>28914</v>
      </c>
      <c r="M274" t="s">
        <v>4016</v>
      </c>
      <c r="N274" t="s">
        <v>9</v>
      </c>
      <c r="O274">
        <v>655934979</v>
      </c>
      <c r="P274" t="s">
        <v>1578</v>
      </c>
      <c r="Q274" t="s">
        <v>45</v>
      </c>
      <c r="R274" t="s">
        <v>4743</v>
      </c>
      <c r="S274" t="s">
        <v>4017</v>
      </c>
      <c r="T274" s="1">
        <v>44249</v>
      </c>
      <c r="U274" t="s">
        <v>9</v>
      </c>
      <c r="V274" t="s">
        <v>4040</v>
      </c>
      <c r="W274" t="s">
        <v>4024</v>
      </c>
      <c r="X274" t="s">
        <v>122</v>
      </c>
      <c r="Y274" s="1">
        <v>44256</v>
      </c>
      <c r="Z274" s="1">
        <v>45657</v>
      </c>
      <c r="AA274">
        <v>7900</v>
      </c>
      <c r="AB274" t="s">
        <v>4017</v>
      </c>
      <c r="AC274">
        <f>MIN(COUNTIF(B:B,Member_export_20241206_173759_f48b0b31c0417006138ce4576f294a066f7c[[#This Row],[Member ID]]),1)-1</f>
        <v>0</v>
      </c>
      <c r="AD274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27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74" s="1">
        <v>45657</v>
      </c>
      <c r="AG274" s="1">
        <f>Member_export_20241206_173759_f48b0b31c0417006138ce4576f294a066f7c[[#This Row],[Price]]/100</f>
        <v>79</v>
      </c>
      <c r="AH274" s="6">
        <f ca="1">DATEDIF(Member_export_20241206_173759_f48b0b31c0417006138ce4576f294a066f7c[[#This Row],[Birthday]],TODAY(),"Y")</f>
        <v>58</v>
      </c>
      <c r="AI274" s="6">
        <f>DATEDIF(Member_export_20241206_173759_f48b0b31c0417006138ce4576f294a066f7c[[#This Row],[Member since]],Member_export_20241206_173759_f48b0b31c0417006138ce4576f294a066f7c[[#This Row],[Contrac end date C]],"M")</f>
        <v>46</v>
      </c>
      <c r="AJ274" t="str">
        <f>TEXT(Member_export_20241206_173759_f48b0b31c0417006138ce4576f294a066f7c[[#This Row],[Member since]],"DDDD")</f>
        <v>lunes</v>
      </c>
      <c r="AK274">
        <f>MONTH(Member_export_20241206_173759_f48b0b31c0417006138ce4576f294a066f7c[[#This Row],[Member since]])</f>
        <v>2</v>
      </c>
      <c r="AL274">
        <f>YEAR(Member_export_20241206_173759_f48b0b31c0417006138ce4576f294a066f7c[[#This Row],[Member since]])</f>
        <v>2021</v>
      </c>
    </row>
    <row r="275" spans="1:38" x14ac:dyDescent="0.55000000000000004">
      <c r="A275">
        <v>79788</v>
      </c>
      <c r="B275">
        <v>45989281</v>
      </c>
      <c r="C275" t="s">
        <v>3626</v>
      </c>
      <c r="D275" t="s">
        <v>9</v>
      </c>
      <c r="E275" t="s">
        <v>9</v>
      </c>
      <c r="F275" t="s">
        <v>78</v>
      </c>
      <c r="G275" t="s">
        <v>2028</v>
      </c>
      <c r="H275" t="s">
        <v>4025</v>
      </c>
      <c r="I275" s="1">
        <v>29781</v>
      </c>
      <c r="J275" t="s">
        <v>4745</v>
      </c>
      <c r="K275" t="s">
        <v>4746</v>
      </c>
      <c r="L275">
        <v>28914</v>
      </c>
      <c r="M275" t="s">
        <v>4016</v>
      </c>
      <c r="N275" t="s">
        <v>9</v>
      </c>
      <c r="O275">
        <v>609043204</v>
      </c>
      <c r="P275" t="s">
        <v>823</v>
      </c>
      <c r="Q275" t="s">
        <v>22</v>
      </c>
      <c r="R275" t="s">
        <v>2029</v>
      </c>
      <c r="S275" t="s">
        <v>4017</v>
      </c>
      <c r="T275" s="1">
        <v>44684</v>
      </c>
      <c r="U275" t="s">
        <v>9</v>
      </c>
      <c r="V275" t="s">
        <v>4023</v>
      </c>
      <c r="W275" t="s">
        <v>4029</v>
      </c>
      <c r="X275" t="s">
        <v>30</v>
      </c>
      <c r="Y275" s="1">
        <v>44713</v>
      </c>
      <c r="Z275" s="1">
        <v>45657</v>
      </c>
      <c r="AA275">
        <v>4900</v>
      </c>
      <c r="AB275" t="s">
        <v>4017</v>
      </c>
      <c r="AC275">
        <f>MIN(COUNTIF(B:B,Member_export_20241206_173759_f48b0b31c0417006138ce4576f294a066f7c[[#This Row],[Member ID]]),1)-1</f>
        <v>0</v>
      </c>
      <c r="AD27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7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75" s="1">
        <v>45657</v>
      </c>
      <c r="AG275" s="1">
        <f>Member_export_20241206_173759_f48b0b31c0417006138ce4576f294a066f7c[[#This Row],[Price]]/100</f>
        <v>49</v>
      </c>
      <c r="AH275" s="6">
        <f ca="1">DATEDIF(Member_export_20241206_173759_f48b0b31c0417006138ce4576f294a066f7c[[#This Row],[Birthday]],TODAY(),"Y")</f>
        <v>43</v>
      </c>
      <c r="AI275" s="6">
        <f>DATEDIF(Member_export_20241206_173759_f48b0b31c0417006138ce4576f294a066f7c[[#This Row],[Member since]],Member_export_20241206_173759_f48b0b31c0417006138ce4576f294a066f7c[[#This Row],[Contrac end date C]],"M")</f>
        <v>31</v>
      </c>
      <c r="AJ275" t="str">
        <f>TEXT(Member_export_20241206_173759_f48b0b31c0417006138ce4576f294a066f7c[[#This Row],[Member since]],"DDDD")</f>
        <v>martes</v>
      </c>
      <c r="AK275">
        <f>MONTH(Member_export_20241206_173759_f48b0b31c0417006138ce4576f294a066f7c[[#This Row],[Member since]])</f>
        <v>5</v>
      </c>
      <c r="AL275">
        <f>YEAR(Member_export_20241206_173759_f48b0b31c0417006138ce4576f294a066f7c[[#This Row],[Member since]])</f>
        <v>2022</v>
      </c>
    </row>
    <row r="276" spans="1:38" x14ac:dyDescent="0.55000000000000004">
      <c r="A276">
        <v>79788</v>
      </c>
      <c r="B276">
        <v>45987600</v>
      </c>
      <c r="C276" t="s">
        <v>2852</v>
      </c>
      <c r="D276" t="s">
        <v>9</v>
      </c>
      <c r="E276" t="s">
        <v>9</v>
      </c>
      <c r="F276" t="s">
        <v>78</v>
      </c>
      <c r="G276" t="s">
        <v>79</v>
      </c>
      <c r="H276" t="s">
        <v>4025</v>
      </c>
      <c r="I276" s="1">
        <v>37773</v>
      </c>
      <c r="J276" t="s">
        <v>4747</v>
      </c>
      <c r="K276" t="s">
        <v>4748</v>
      </c>
      <c r="L276">
        <v>28914</v>
      </c>
      <c r="M276" t="s">
        <v>4016</v>
      </c>
      <c r="N276" t="s">
        <v>9</v>
      </c>
      <c r="O276">
        <v>607678205</v>
      </c>
      <c r="P276" t="s">
        <v>81</v>
      </c>
      <c r="Q276" t="s">
        <v>26</v>
      </c>
      <c r="R276" t="s">
        <v>80</v>
      </c>
      <c r="S276" t="s">
        <v>4017</v>
      </c>
      <c r="T276" s="1">
        <v>44867</v>
      </c>
      <c r="U276" t="s">
        <v>9</v>
      </c>
      <c r="V276" t="s">
        <v>4144</v>
      </c>
      <c r="W276" t="s">
        <v>4029</v>
      </c>
      <c r="X276" t="s">
        <v>30</v>
      </c>
      <c r="Y276" s="1">
        <v>44896</v>
      </c>
      <c r="Z276" s="1">
        <v>45657</v>
      </c>
      <c r="AA276">
        <v>4900</v>
      </c>
      <c r="AB276" t="s">
        <v>4017</v>
      </c>
      <c r="AC276">
        <f>MIN(COUNTIF(B:B,Member_export_20241206_173759_f48b0b31c0417006138ce4576f294a066f7c[[#This Row],[Member ID]]),1)-1</f>
        <v>0</v>
      </c>
      <c r="AD276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27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76" s="1">
        <v>45657</v>
      </c>
      <c r="AG276" s="1">
        <f>Member_export_20241206_173759_f48b0b31c0417006138ce4576f294a066f7c[[#This Row],[Price]]/100</f>
        <v>49</v>
      </c>
      <c r="AH276" s="6">
        <f ca="1">DATEDIF(Member_export_20241206_173759_f48b0b31c0417006138ce4576f294a066f7c[[#This Row],[Birthday]],TODAY(),"Y")</f>
        <v>21</v>
      </c>
      <c r="AI276" s="6">
        <f>DATEDIF(Member_export_20241206_173759_f48b0b31c0417006138ce4576f294a066f7c[[#This Row],[Member since]],Member_export_20241206_173759_f48b0b31c0417006138ce4576f294a066f7c[[#This Row],[Contrac end date C]],"M")</f>
        <v>25</v>
      </c>
      <c r="AJ276" t="str">
        <f>TEXT(Member_export_20241206_173759_f48b0b31c0417006138ce4576f294a066f7c[[#This Row],[Member since]],"DDDD")</f>
        <v>miércoles</v>
      </c>
      <c r="AK276">
        <f>MONTH(Member_export_20241206_173759_f48b0b31c0417006138ce4576f294a066f7c[[#This Row],[Member since]])</f>
        <v>11</v>
      </c>
      <c r="AL276">
        <f>YEAR(Member_export_20241206_173759_f48b0b31c0417006138ce4576f294a066f7c[[#This Row],[Member since]])</f>
        <v>2022</v>
      </c>
    </row>
    <row r="277" spans="1:38" x14ac:dyDescent="0.55000000000000004">
      <c r="A277">
        <v>79788</v>
      </c>
      <c r="B277">
        <v>45988260</v>
      </c>
      <c r="C277" t="s">
        <v>3768</v>
      </c>
      <c r="D277" t="s">
        <v>9</v>
      </c>
      <c r="E277" t="s">
        <v>9</v>
      </c>
      <c r="F277" t="s">
        <v>78</v>
      </c>
      <c r="G277" t="s">
        <v>1133</v>
      </c>
      <c r="H277" t="s">
        <v>4025</v>
      </c>
      <c r="I277" s="1">
        <v>38047</v>
      </c>
      <c r="J277" t="s">
        <v>4750</v>
      </c>
      <c r="K277" t="s">
        <v>4422</v>
      </c>
      <c r="L277">
        <v>28914</v>
      </c>
      <c r="M277" t="s">
        <v>4016</v>
      </c>
      <c r="N277" t="s">
        <v>9</v>
      </c>
      <c r="O277">
        <v>639974733</v>
      </c>
      <c r="P277" t="s">
        <v>1134</v>
      </c>
      <c r="Q277" t="s">
        <v>18</v>
      </c>
      <c r="R277" t="s">
        <v>4751</v>
      </c>
      <c r="S277" t="s">
        <v>4017</v>
      </c>
      <c r="T277" s="1">
        <v>45194</v>
      </c>
      <c r="U277" t="s">
        <v>9</v>
      </c>
      <c r="V277" t="s">
        <v>4023</v>
      </c>
      <c r="W277" t="s">
        <v>4024</v>
      </c>
      <c r="X277" t="s">
        <v>30</v>
      </c>
      <c r="Y277" s="1">
        <v>45200</v>
      </c>
      <c r="Z277" s="1">
        <v>45657</v>
      </c>
      <c r="AA277">
        <v>4900</v>
      </c>
      <c r="AB277" t="s">
        <v>4017</v>
      </c>
      <c r="AC277">
        <f>MIN(COUNTIF(B:B,Member_export_20241206_173759_f48b0b31c0417006138ce4576f294a066f7c[[#This Row],[Member ID]]),1)-1</f>
        <v>0</v>
      </c>
      <c r="AD27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7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77" s="1">
        <v>45657</v>
      </c>
      <c r="AG277" s="1">
        <f>Member_export_20241206_173759_f48b0b31c0417006138ce4576f294a066f7c[[#This Row],[Price]]/100</f>
        <v>49</v>
      </c>
      <c r="AH277" s="6">
        <f ca="1">DATEDIF(Member_export_20241206_173759_f48b0b31c0417006138ce4576f294a066f7c[[#This Row],[Birthday]],TODAY(),"Y")</f>
        <v>20</v>
      </c>
      <c r="AI277" s="6">
        <f>DATEDIF(Member_export_20241206_173759_f48b0b31c0417006138ce4576f294a066f7c[[#This Row],[Member since]],Member_export_20241206_173759_f48b0b31c0417006138ce4576f294a066f7c[[#This Row],[Contrac end date C]],"M")</f>
        <v>15</v>
      </c>
      <c r="AJ277" t="str">
        <f>TEXT(Member_export_20241206_173759_f48b0b31c0417006138ce4576f294a066f7c[[#This Row],[Member since]],"DDDD")</f>
        <v>lunes</v>
      </c>
      <c r="AK277">
        <f>MONTH(Member_export_20241206_173759_f48b0b31c0417006138ce4576f294a066f7c[[#This Row],[Member since]])</f>
        <v>9</v>
      </c>
      <c r="AL277">
        <f>YEAR(Member_export_20241206_173759_f48b0b31c0417006138ce4576f294a066f7c[[#This Row],[Member since]])</f>
        <v>2023</v>
      </c>
    </row>
    <row r="278" spans="1:38" x14ac:dyDescent="0.55000000000000004">
      <c r="A278">
        <v>79788</v>
      </c>
      <c r="B278">
        <v>45988753</v>
      </c>
      <c r="C278" t="s">
        <v>3500</v>
      </c>
      <c r="D278" t="s">
        <v>9</v>
      </c>
      <c r="E278" t="s">
        <v>9</v>
      </c>
      <c r="F278" t="s">
        <v>78</v>
      </c>
      <c r="G278" t="s">
        <v>1763</v>
      </c>
      <c r="H278" t="s">
        <v>4025</v>
      </c>
      <c r="I278" s="1">
        <v>28913</v>
      </c>
      <c r="J278" t="s">
        <v>4752</v>
      </c>
      <c r="K278" t="s">
        <v>4336</v>
      </c>
      <c r="L278">
        <v>28914</v>
      </c>
      <c r="M278" t="s">
        <v>4016</v>
      </c>
      <c r="N278" t="s">
        <v>9</v>
      </c>
      <c r="O278">
        <v>667627602</v>
      </c>
      <c r="P278" t="s">
        <v>1765</v>
      </c>
      <c r="Q278" t="s">
        <v>45</v>
      </c>
      <c r="R278" t="s">
        <v>1764</v>
      </c>
      <c r="S278" t="s">
        <v>4017</v>
      </c>
      <c r="T278" s="1">
        <v>43721</v>
      </c>
      <c r="U278" t="s">
        <v>9</v>
      </c>
      <c r="V278" t="s">
        <v>4023</v>
      </c>
      <c r="W278" t="s">
        <v>4024</v>
      </c>
      <c r="X278" t="s">
        <v>12</v>
      </c>
      <c r="Y278" s="1">
        <v>45597</v>
      </c>
      <c r="Z278" s="1">
        <v>45657</v>
      </c>
      <c r="AA278">
        <v>5200</v>
      </c>
      <c r="AB278" t="s">
        <v>4017</v>
      </c>
      <c r="AC278">
        <f>MIN(COUNTIF(B:B,Member_export_20241206_173759_f48b0b31c0417006138ce4576f294a066f7c[[#This Row],[Member ID]]),1)-1</f>
        <v>0</v>
      </c>
      <c r="AD27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7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78" s="1">
        <v>45657</v>
      </c>
      <c r="AG278" s="1">
        <f>Member_export_20241206_173759_f48b0b31c0417006138ce4576f294a066f7c[[#This Row],[Price]]/100</f>
        <v>52</v>
      </c>
      <c r="AH278" s="6">
        <f ca="1">DATEDIF(Member_export_20241206_173759_f48b0b31c0417006138ce4576f294a066f7c[[#This Row],[Birthday]],TODAY(),"Y")</f>
        <v>45</v>
      </c>
      <c r="AI278" s="6">
        <f>DATEDIF(Member_export_20241206_173759_f48b0b31c0417006138ce4576f294a066f7c[[#This Row],[Member since]],Member_export_20241206_173759_f48b0b31c0417006138ce4576f294a066f7c[[#This Row],[Contrac end date C]],"M")</f>
        <v>63</v>
      </c>
      <c r="AJ278" t="str">
        <f>TEXT(Member_export_20241206_173759_f48b0b31c0417006138ce4576f294a066f7c[[#This Row],[Member since]],"DDDD")</f>
        <v>viernes</v>
      </c>
      <c r="AK278">
        <f>MONTH(Member_export_20241206_173759_f48b0b31c0417006138ce4576f294a066f7c[[#This Row],[Member since]])</f>
        <v>9</v>
      </c>
      <c r="AL278">
        <f>YEAR(Member_export_20241206_173759_f48b0b31c0417006138ce4576f294a066f7c[[#This Row],[Member since]])</f>
        <v>2019</v>
      </c>
    </row>
    <row r="279" spans="1:38" x14ac:dyDescent="0.55000000000000004">
      <c r="A279">
        <v>79788</v>
      </c>
      <c r="B279">
        <v>45987945</v>
      </c>
      <c r="C279" t="s">
        <v>3953</v>
      </c>
      <c r="D279" t="s">
        <v>9</v>
      </c>
      <c r="E279" t="s">
        <v>9</v>
      </c>
      <c r="F279" t="s">
        <v>2728</v>
      </c>
      <c r="G279" t="s">
        <v>2729</v>
      </c>
      <c r="H279" t="s">
        <v>4025</v>
      </c>
      <c r="I279" s="1">
        <v>29162</v>
      </c>
      <c r="J279" t="s">
        <v>4753</v>
      </c>
      <c r="K279" t="s">
        <v>4754</v>
      </c>
      <c r="L279">
        <v>28914</v>
      </c>
      <c r="M279" t="s">
        <v>4016</v>
      </c>
      <c r="N279" t="s">
        <v>9</v>
      </c>
      <c r="O279">
        <v>625166133</v>
      </c>
      <c r="P279" t="s">
        <v>2730</v>
      </c>
      <c r="Q279" t="s">
        <v>22</v>
      </c>
      <c r="R279" t="s">
        <v>4755</v>
      </c>
      <c r="S279" t="s">
        <v>4017</v>
      </c>
      <c r="T279" s="1">
        <v>43406</v>
      </c>
      <c r="U279" t="s">
        <v>9</v>
      </c>
      <c r="V279" t="s">
        <v>4040</v>
      </c>
      <c r="W279" t="s">
        <v>4024</v>
      </c>
      <c r="X279" t="s">
        <v>12</v>
      </c>
      <c r="Y279" s="1">
        <v>43435</v>
      </c>
      <c r="Z279" s="1">
        <v>45657</v>
      </c>
      <c r="AA279">
        <v>5200</v>
      </c>
      <c r="AB279" t="s">
        <v>4017</v>
      </c>
      <c r="AC279">
        <f>MIN(COUNTIF(B:B,Member_export_20241206_173759_f48b0b31c0417006138ce4576f294a066f7c[[#This Row],[Member ID]]),1)-1</f>
        <v>0</v>
      </c>
      <c r="AD279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27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79" s="1">
        <v>45657</v>
      </c>
      <c r="AG279" s="1">
        <f>Member_export_20241206_173759_f48b0b31c0417006138ce4576f294a066f7c[[#This Row],[Price]]/100</f>
        <v>52</v>
      </c>
      <c r="AH279" s="6">
        <f ca="1">DATEDIF(Member_export_20241206_173759_f48b0b31c0417006138ce4576f294a066f7c[[#This Row],[Birthday]],TODAY(),"Y")</f>
        <v>45</v>
      </c>
      <c r="AI279" s="6">
        <f>DATEDIF(Member_export_20241206_173759_f48b0b31c0417006138ce4576f294a066f7c[[#This Row],[Member since]],Member_export_20241206_173759_f48b0b31c0417006138ce4576f294a066f7c[[#This Row],[Contrac end date C]],"M")</f>
        <v>73</v>
      </c>
      <c r="AJ279" t="str">
        <f>TEXT(Member_export_20241206_173759_f48b0b31c0417006138ce4576f294a066f7c[[#This Row],[Member since]],"DDDD")</f>
        <v>viernes</v>
      </c>
      <c r="AK279">
        <f>MONTH(Member_export_20241206_173759_f48b0b31c0417006138ce4576f294a066f7c[[#This Row],[Member since]])</f>
        <v>11</v>
      </c>
      <c r="AL279">
        <f>YEAR(Member_export_20241206_173759_f48b0b31c0417006138ce4576f294a066f7c[[#This Row],[Member since]])</f>
        <v>2018</v>
      </c>
    </row>
    <row r="280" spans="1:38" x14ac:dyDescent="0.55000000000000004">
      <c r="A280">
        <v>79788</v>
      </c>
      <c r="B280">
        <v>45988023</v>
      </c>
      <c r="C280" t="s">
        <v>2918</v>
      </c>
      <c r="D280" t="s">
        <v>9</v>
      </c>
      <c r="E280" t="s">
        <v>9</v>
      </c>
      <c r="F280" t="s">
        <v>288</v>
      </c>
      <c r="G280" t="s">
        <v>289</v>
      </c>
      <c r="H280" t="s">
        <v>4022</v>
      </c>
      <c r="I280" s="1">
        <v>35834</v>
      </c>
      <c r="J280" t="s">
        <v>4757</v>
      </c>
      <c r="K280" t="s">
        <v>4758</v>
      </c>
      <c r="L280">
        <v>28902</v>
      </c>
      <c r="M280" t="s">
        <v>4018</v>
      </c>
      <c r="N280" t="s">
        <v>9</v>
      </c>
      <c r="O280">
        <v>691247685</v>
      </c>
      <c r="P280" t="s">
        <v>290</v>
      </c>
      <c r="Q280" t="s">
        <v>11</v>
      </c>
      <c r="R280" t="s">
        <v>4759</v>
      </c>
      <c r="S280" t="s">
        <v>4017</v>
      </c>
      <c r="T280" s="1">
        <v>44837</v>
      </c>
      <c r="U280" t="s">
        <v>9</v>
      </c>
      <c r="V280" t="s">
        <v>4023</v>
      </c>
      <c r="W280" t="s">
        <v>4029</v>
      </c>
      <c r="X280" t="s">
        <v>30</v>
      </c>
      <c r="Y280" s="1">
        <v>44866</v>
      </c>
      <c r="Z280" s="1">
        <v>45657</v>
      </c>
      <c r="AA280">
        <v>4900</v>
      </c>
      <c r="AB280" t="s">
        <v>4017</v>
      </c>
      <c r="AC280">
        <f>MIN(COUNTIF(B:B,Member_export_20241206_173759_f48b0b31c0417006138ce4576f294a066f7c[[#This Row],[Member ID]]),1)-1</f>
        <v>0</v>
      </c>
      <c r="AD28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8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80" s="1">
        <v>45657</v>
      </c>
      <c r="AG280" s="1">
        <f>Member_export_20241206_173759_f48b0b31c0417006138ce4576f294a066f7c[[#This Row],[Price]]/100</f>
        <v>49</v>
      </c>
      <c r="AH280" s="6">
        <f ca="1">DATEDIF(Member_export_20241206_173759_f48b0b31c0417006138ce4576f294a066f7c[[#This Row],[Birthday]],TODAY(),"Y")</f>
        <v>26</v>
      </c>
      <c r="AI280" s="6">
        <f>DATEDIF(Member_export_20241206_173759_f48b0b31c0417006138ce4576f294a066f7c[[#This Row],[Member since]],Member_export_20241206_173759_f48b0b31c0417006138ce4576f294a066f7c[[#This Row],[Contrac end date C]],"M")</f>
        <v>26</v>
      </c>
      <c r="AJ280" t="str">
        <f>TEXT(Member_export_20241206_173759_f48b0b31c0417006138ce4576f294a066f7c[[#This Row],[Member since]],"DDDD")</f>
        <v>lunes</v>
      </c>
      <c r="AK280">
        <f>MONTH(Member_export_20241206_173759_f48b0b31c0417006138ce4576f294a066f7c[[#This Row],[Member since]])</f>
        <v>10</v>
      </c>
      <c r="AL280">
        <f>YEAR(Member_export_20241206_173759_f48b0b31c0417006138ce4576f294a066f7c[[#This Row],[Member since]])</f>
        <v>2022</v>
      </c>
    </row>
    <row r="281" spans="1:38" x14ac:dyDescent="0.55000000000000004">
      <c r="A281">
        <v>79788</v>
      </c>
      <c r="B281">
        <v>45988590</v>
      </c>
      <c r="C281" t="s">
        <v>3514</v>
      </c>
      <c r="D281" t="s">
        <v>9</v>
      </c>
      <c r="E281" t="s">
        <v>9</v>
      </c>
      <c r="F281" t="s">
        <v>288</v>
      </c>
      <c r="G281" t="s">
        <v>1794</v>
      </c>
      <c r="H281" t="s">
        <v>4022</v>
      </c>
      <c r="I281" s="1">
        <v>38795</v>
      </c>
      <c r="J281" t="s">
        <v>4761</v>
      </c>
      <c r="K281" t="s">
        <v>4762</v>
      </c>
      <c r="L281">
        <v>28914</v>
      </c>
      <c r="M281" t="s">
        <v>4016</v>
      </c>
      <c r="N281" t="s">
        <v>9</v>
      </c>
      <c r="O281">
        <v>644949424</v>
      </c>
      <c r="P281" t="s">
        <v>1795</v>
      </c>
      <c r="Q281" t="s">
        <v>22</v>
      </c>
      <c r="R281" t="s">
        <v>4763</v>
      </c>
      <c r="S281" t="s">
        <v>4017</v>
      </c>
      <c r="T281" s="1">
        <v>45254</v>
      </c>
      <c r="U281" t="s">
        <v>9</v>
      </c>
      <c r="V281" t="s">
        <v>4023</v>
      </c>
      <c r="W281" t="s">
        <v>4024</v>
      </c>
      <c r="X281" t="s">
        <v>12</v>
      </c>
      <c r="Y281" s="1">
        <v>45474</v>
      </c>
      <c r="Z281" s="1">
        <v>45657</v>
      </c>
      <c r="AA281">
        <v>5200</v>
      </c>
      <c r="AB281" t="s">
        <v>4017</v>
      </c>
      <c r="AC281">
        <f>MIN(COUNTIF(B:B,Member_export_20241206_173759_f48b0b31c0417006138ce4576f294a066f7c[[#This Row],[Member ID]]),1)-1</f>
        <v>0</v>
      </c>
      <c r="AD28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8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81" s="1">
        <v>45657</v>
      </c>
      <c r="AG281" s="1">
        <f>Member_export_20241206_173759_f48b0b31c0417006138ce4576f294a066f7c[[#This Row],[Price]]/100</f>
        <v>52</v>
      </c>
      <c r="AH281" s="6">
        <f ca="1">DATEDIF(Member_export_20241206_173759_f48b0b31c0417006138ce4576f294a066f7c[[#This Row],[Birthday]],TODAY(),"Y")</f>
        <v>18</v>
      </c>
      <c r="AI281" s="6">
        <f>DATEDIF(Member_export_20241206_173759_f48b0b31c0417006138ce4576f294a066f7c[[#This Row],[Member since]],Member_export_20241206_173759_f48b0b31c0417006138ce4576f294a066f7c[[#This Row],[Contrac end date C]],"M")</f>
        <v>13</v>
      </c>
      <c r="AJ281" t="str">
        <f>TEXT(Member_export_20241206_173759_f48b0b31c0417006138ce4576f294a066f7c[[#This Row],[Member since]],"DDDD")</f>
        <v>viernes</v>
      </c>
      <c r="AK281">
        <f>MONTH(Member_export_20241206_173759_f48b0b31c0417006138ce4576f294a066f7c[[#This Row],[Member since]])</f>
        <v>11</v>
      </c>
      <c r="AL281">
        <f>YEAR(Member_export_20241206_173759_f48b0b31c0417006138ce4576f294a066f7c[[#This Row],[Member since]])</f>
        <v>2023</v>
      </c>
    </row>
    <row r="282" spans="1:38" x14ac:dyDescent="0.55000000000000004">
      <c r="A282">
        <v>79788</v>
      </c>
      <c r="B282">
        <v>45986993</v>
      </c>
      <c r="C282" t="s">
        <v>3870</v>
      </c>
      <c r="D282" t="s">
        <v>9</v>
      </c>
      <c r="E282" t="s">
        <v>9</v>
      </c>
      <c r="F282" t="s">
        <v>288</v>
      </c>
      <c r="G282" t="s">
        <v>2567</v>
      </c>
      <c r="H282" t="s">
        <v>4022</v>
      </c>
      <c r="I282" s="1">
        <v>27262</v>
      </c>
      <c r="J282" t="s">
        <v>4764</v>
      </c>
      <c r="K282" t="s">
        <v>4765</v>
      </c>
      <c r="L282">
        <v>28914</v>
      </c>
      <c r="M282" t="s">
        <v>4016</v>
      </c>
      <c r="N282" t="s">
        <v>9</v>
      </c>
      <c r="O282">
        <v>626819812</v>
      </c>
      <c r="P282" t="s">
        <v>2568</v>
      </c>
      <c r="Q282" t="s">
        <v>22</v>
      </c>
      <c r="R282" t="s">
        <v>4766</v>
      </c>
      <c r="S282" t="s">
        <v>4017</v>
      </c>
      <c r="T282" s="1">
        <v>45187</v>
      </c>
      <c r="U282" t="s">
        <v>9</v>
      </c>
      <c r="V282" t="s">
        <v>4023</v>
      </c>
      <c r="W282" t="s">
        <v>4024</v>
      </c>
      <c r="X282" t="s">
        <v>12</v>
      </c>
      <c r="Y282" s="1">
        <v>45200</v>
      </c>
      <c r="Z282" s="1">
        <v>45657</v>
      </c>
      <c r="AA282">
        <v>5200</v>
      </c>
      <c r="AB282" t="s">
        <v>4017</v>
      </c>
      <c r="AC282">
        <f>MIN(COUNTIF(B:B,Member_export_20241206_173759_f48b0b31c0417006138ce4576f294a066f7c[[#This Row],[Member ID]]),1)-1</f>
        <v>0</v>
      </c>
      <c r="AD28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8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82" s="1">
        <v>45657</v>
      </c>
      <c r="AG282" s="1">
        <f>Member_export_20241206_173759_f48b0b31c0417006138ce4576f294a066f7c[[#This Row],[Price]]/100</f>
        <v>52</v>
      </c>
      <c r="AH282" s="6">
        <f ca="1">DATEDIF(Member_export_20241206_173759_f48b0b31c0417006138ce4576f294a066f7c[[#This Row],[Birthday]],TODAY(),"Y")</f>
        <v>50</v>
      </c>
      <c r="AI282" s="6">
        <f>DATEDIF(Member_export_20241206_173759_f48b0b31c0417006138ce4576f294a066f7c[[#This Row],[Member since]],Member_export_20241206_173759_f48b0b31c0417006138ce4576f294a066f7c[[#This Row],[Contrac end date C]],"M")</f>
        <v>15</v>
      </c>
      <c r="AJ282" t="str">
        <f>TEXT(Member_export_20241206_173759_f48b0b31c0417006138ce4576f294a066f7c[[#This Row],[Member since]],"DDDD")</f>
        <v>lunes</v>
      </c>
      <c r="AK282">
        <f>MONTH(Member_export_20241206_173759_f48b0b31c0417006138ce4576f294a066f7c[[#This Row],[Member since]])</f>
        <v>9</v>
      </c>
      <c r="AL282">
        <f>YEAR(Member_export_20241206_173759_f48b0b31c0417006138ce4576f294a066f7c[[#This Row],[Member since]])</f>
        <v>2023</v>
      </c>
    </row>
    <row r="283" spans="1:38" x14ac:dyDescent="0.55000000000000004">
      <c r="A283">
        <v>79788</v>
      </c>
      <c r="B283">
        <v>45989312</v>
      </c>
      <c r="C283" t="s">
        <v>3775</v>
      </c>
      <c r="D283" t="s">
        <v>9</v>
      </c>
      <c r="E283" t="s">
        <v>9</v>
      </c>
      <c r="F283" t="s">
        <v>288</v>
      </c>
      <c r="G283" t="s">
        <v>2369</v>
      </c>
      <c r="H283" t="s">
        <v>4022</v>
      </c>
      <c r="I283" s="1">
        <v>27816</v>
      </c>
      <c r="J283" t="s">
        <v>4767</v>
      </c>
      <c r="K283" t="s">
        <v>4119</v>
      </c>
      <c r="L283">
        <v>28914</v>
      </c>
      <c r="M283" t="s">
        <v>4016</v>
      </c>
      <c r="N283" t="s">
        <v>9</v>
      </c>
      <c r="O283">
        <v>686149112</v>
      </c>
      <c r="P283" t="s">
        <v>2370</v>
      </c>
      <c r="Q283" t="s">
        <v>18</v>
      </c>
      <c r="R283" t="s">
        <v>4768</v>
      </c>
      <c r="S283" t="s">
        <v>4017</v>
      </c>
      <c r="T283" s="1">
        <v>44449</v>
      </c>
      <c r="U283" t="s">
        <v>9</v>
      </c>
      <c r="V283" t="s">
        <v>4040</v>
      </c>
      <c r="W283" t="s">
        <v>4029</v>
      </c>
      <c r="X283" t="s">
        <v>12</v>
      </c>
      <c r="Y283" s="1">
        <v>44470</v>
      </c>
      <c r="Z283" s="1">
        <v>45657</v>
      </c>
      <c r="AA283">
        <v>5200</v>
      </c>
      <c r="AB283" t="s">
        <v>4017</v>
      </c>
      <c r="AC283">
        <f>MIN(COUNTIF(B:B,Member_export_20241206_173759_f48b0b31c0417006138ce4576f294a066f7c[[#This Row],[Member ID]]),1)-1</f>
        <v>0</v>
      </c>
      <c r="AD283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28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83" s="1">
        <v>45657</v>
      </c>
      <c r="AG283" s="1">
        <f>Member_export_20241206_173759_f48b0b31c0417006138ce4576f294a066f7c[[#This Row],[Price]]/100</f>
        <v>52</v>
      </c>
      <c r="AH283" s="6">
        <f ca="1">DATEDIF(Member_export_20241206_173759_f48b0b31c0417006138ce4576f294a066f7c[[#This Row],[Birthday]],TODAY(),"Y")</f>
        <v>48</v>
      </c>
      <c r="AI283" s="6">
        <f>DATEDIF(Member_export_20241206_173759_f48b0b31c0417006138ce4576f294a066f7c[[#This Row],[Member since]],Member_export_20241206_173759_f48b0b31c0417006138ce4576f294a066f7c[[#This Row],[Contrac end date C]],"M")</f>
        <v>39</v>
      </c>
      <c r="AJ283" t="str">
        <f>TEXT(Member_export_20241206_173759_f48b0b31c0417006138ce4576f294a066f7c[[#This Row],[Member since]],"DDDD")</f>
        <v>viernes</v>
      </c>
      <c r="AK283">
        <f>MONTH(Member_export_20241206_173759_f48b0b31c0417006138ce4576f294a066f7c[[#This Row],[Member since]])</f>
        <v>9</v>
      </c>
      <c r="AL283">
        <f>YEAR(Member_export_20241206_173759_f48b0b31c0417006138ce4576f294a066f7c[[#This Row],[Member since]])</f>
        <v>2021</v>
      </c>
    </row>
    <row r="284" spans="1:38" x14ac:dyDescent="0.55000000000000004">
      <c r="A284">
        <v>79788</v>
      </c>
      <c r="B284">
        <v>45988761</v>
      </c>
      <c r="C284" t="s">
        <v>2955</v>
      </c>
      <c r="D284" t="s">
        <v>9</v>
      </c>
      <c r="E284" t="s">
        <v>9</v>
      </c>
      <c r="F284" t="s">
        <v>288</v>
      </c>
      <c r="G284" t="s">
        <v>394</v>
      </c>
      <c r="H284" t="s">
        <v>4022</v>
      </c>
      <c r="I284" s="1">
        <v>25952</v>
      </c>
      <c r="J284" t="s">
        <v>4769</v>
      </c>
      <c r="K284" t="s">
        <v>4770</v>
      </c>
      <c r="L284">
        <v>28914</v>
      </c>
      <c r="M284" t="s">
        <v>4016</v>
      </c>
      <c r="N284" t="s">
        <v>9</v>
      </c>
      <c r="O284">
        <v>665810787</v>
      </c>
      <c r="P284" t="s">
        <v>395</v>
      </c>
      <c r="Q284" t="s">
        <v>396</v>
      </c>
      <c r="R284" t="s">
        <v>4771</v>
      </c>
      <c r="S284" t="s">
        <v>4017</v>
      </c>
      <c r="T284" s="1">
        <v>45322</v>
      </c>
      <c r="U284" t="s">
        <v>9</v>
      </c>
      <c r="V284" t="s">
        <v>4068</v>
      </c>
      <c r="W284" t="s">
        <v>4029</v>
      </c>
      <c r="X284" t="s">
        <v>30</v>
      </c>
      <c r="Y284" s="1">
        <v>45323</v>
      </c>
      <c r="Z284" s="1">
        <v>45657</v>
      </c>
      <c r="AA284">
        <v>4900</v>
      </c>
      <c r="AB284" t="s">
        <v>4017</v>
      </c>
      <c r="AC284">
        <f>MIN(COUNTIF(B:B,Member_export_20241206_173759_f48b0b31c0417006138ce4576f294a066f7c[[#This Row],[Member ID]]),1)-1</f>
        <v>0</v>
      </c>
      <c r="AD284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28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84" s="1">
        <v>45657</v>
      </c>
      <c r="AG284" s="1">
        <f>Member_export_20241206_173759_f48b0b31c0417006138ce4576f294a066f7c[[#This Row],[Price]]/100</f>
        <v>49</v>
      </c>
      <c r="AH284" s="6">
        <f ca="1">DATEDIF(Member_export_20241206_173759_f48b0b31c0417006138ce4576f294a066f7c[[#This Row],[Birthday]],TODAY(),"Y")</f>
        <v>53</v>
      </c>
      <c r="AI284" s="6">
        <f>DATEDIF(Member_export_20241206_173759_f48b0b31c0417006138ce4576f294a066f7c[[#This Row],[Member since]],Member_export_20241206_173759_f48b0b31c0417006138ce4576f294a066f7c[[#This Row],[Contrac end date C]],"M")</f>
        <v>11</v>
      </c>
      <c r="AJ284" t="str">
        <f>TEXT(Member_export_20241206_173759_f48b0b31c0417006138ce4576f294a066f7c[[#This Row],[Member since]],"DDDD")</f>
        <v>miércoles</v>
      </c>
      <c r="AK284">
        <f>MONTH(Member_export_20241206_173759_f48b0b31c0417006138ce4576f294a066f7c[[#This Row],[Member since]])</f>
        <v>1</v>
      </c>
      <c r="AL284">
        <f>YEAR(Member_export_20241206_173759_f48b0b31c0417006138ce4576f294a066f7c[[#This Row],[Member since]])</f>
        <v>2024</v>
      </c>
    </row>
    <row r="285" spans="1:38" x14ac:dyDescent="0.55000000000000004">
      <c r="A285">
        <v>79788</v>
      </c>
      <c r="B285">
        <v>45989234</v>
      </c>
      <c r="C285" t="s">
        <v>3910</v>
      </c>
      <c r="D285" t="s">
        <v>9</v>
      </c>
      <c r="E285" t="s">
        <v>9</v>
      </c>
      <c r="F285" t="s">
        <v>288</v>
      </c>
      <c r="G285" t="s">
        <v>2646</v>
      </c>
      <c r="H285" t="s">
        <v>4022</v>
      </c>
      <c r="I285" s="1">
        <v>37330</v>
      </c>
      <c r="J285" t="s">
        <v>4772</v>
      </c>
      <c r="K285" t="s">
        <v>4773</v>
      </c>
      <c r="L285">
        <v>28914</v>
      </c>
      <c r="M285" t="s">
        <v>4016</v>
      </c>
      <c r="N285" t="s">
        <v>9</v>
      </c>
      <c r="O285">
        <v>648724916</v>
      </c>
      <c r="P285" t="s">
        <v>460</v>
      </c>
      <c r="Q285" t="s">
        <v>45</v>
      </c>
      <c r="R285" t="s">
        <v>4774</v>
      </c>
      <c r="S285" t="s">
        <v>4017</v>
      </c>
      <c r="T285" s="1">
        <v>45201</v>
      </c>
      <c r="U285" t="s">
        <v>9</v>
      </c>
      <c r="V285" t="s">
        <v>4023</v>
      </c>
      <c r="W285" t="s">
        <v>4024</v>
      </c>
      <c r="X285" t="s">
        <v>30</v>
      </c>
      <c r="Y285" s="1">
        <v>45231</v>
      </c>
      <c r="Z285" s="1">
        <v>45657</v>
      </c>
      <c r="AA285">
        <v>4900</v>
      </c>
      <c r="AB285" t="s">
        <v>4017</v>
      </c>
      <c r="AC285">
        <f>MIN(COUNTIF(B:B,Member_export_20241206_173759_f48b0b31c0417006138ce4576f294a066f7c[[#This Row],[Member ID]]),1)-1</f>
        <v>0</v>
      </c>
      <c r="AD28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8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85" s="1">
        <v>45657</v>
      </c>
      <c r="AG285" s="1">
        <f>Member_export_20241206_173759_f48b0b31c0417006138ce4576f294a066f7c[[#This Row],[Price]]/100</f>
        <v>49</v>
      </c>
      <c r="AH285" s="6">
        <f ca="1">DATEDIF(Member_export_20241206_173759_f48b0b31c0417006138ce4576f294a066f7c[[#This Row],[Birthday]],TODAY(),"Y")</f>
        <v>22</v>
      </c>
      <c r="AI285" s="6">
        <f>DATEDIF(Member_export_20241206_173759_f48b0b31c0417006138ce4576f294a066f7c[[#This Row],[Member since]],Member_export_20241206_173759_f48b0b31c0417006138ce4576f294a066f7c[[#This Row],[Contrac end date C]],"M")</f>
        <v>14</v>
      </c>
      <c r="AJ285" t="str">
        <f>TEXT(Member_export_20241206_173759_f48b0b31c0417006138ce4576f294a066f7c[[#This Row],[Member since]],"DDDD")</f>
        <v>lunes</v>
      </c>
      <c r="AK285">
        <f>MONTH(Member_export_20241206_173759_f48b0b31c0417006138ce4576f294a066f7c[[#This Row],[Member since]])</f>
        <v>10</v>
      </c>
      <c r="AL285">
        <f>YEAR(Member_export_20241206_173759_f48b0b31c0417006138ce4576f294a066f7c[[#This Row],[Member since]])</f>
        <v>2023</v>
      </c>
    </row>
    <row r="286" spans="1:38" x14ac:dyDescent="0.55000000000000004">
      <c r="A286">
        <v>79788</v>
      </c>
      <c r="B286">
        <v>45989569</v>
      </c>
      <c r="C286" t="s">
        <v>2976</v>
      </c>
      <c r="D286" t="s">
        <v>9</v>
      </c>
      <c r="E286" t="s">
        <v>9</v>
      </c>
      <c r="F286" t="s">
        <v>288</v>
      </c>
      <c r="G286" t="s">
        <v>459</v>
      </c>
      <c r="H286" t="s">
        <v>4022</v>
      </c>
      <c r="I286" s="1">
        <v>25047</v>
      </c>
      <c r="J286" t="s">
        <v>4775</v>
      </c>
      <c r="K286" t="s">
        <v>4210</v>
      </c>
      <c r="L286">
        <v>28914</v>
      </c>
      <c r="M286" t="s">
        <v>4016</v>
      </c>
      <c r="N286" t="s">
        <v>9</v>
      </c>
      <c r="O286">
        <v>659552333</v>
      </c>
      <c r="P286" t="s">
        <v>460</v>
      </c>
      <c r="Q286" t="s">
        <v>45</v>
      </c>
      <c r="R286" t="s">
        <v>4776</v>
      </c>
      <c r="S286" t="s">
        <v>4017</v>
      </c>
      <c r="T286" s="1">
        <v>43343</v>
      </c>
      <c r="U286" t="s">
        <v>9</v>
      </c>
      <c r="V286" t="s">
        <v>4040</v>
      </c>
      <c r="W286" t="s">
        <v>9</v>
      </c>
      <c r="X286" t="s">
        <v>30</v>
      </c>
      <c r="Y286" s="1">
        <v>43344</v>
      </c>
      <c r="Z286" s="1">
        <v>45657</v>
      </c>
      <c r="AA286">
        <v>4900</v>
      </c>
      <c r="AB286" t="s">
        <v>4017</v>
      </c>
      <c r="AC286">
        <f>MIN(COUNTIF(B:B,Member_export_20241206_173759_f48b0b31c0417006138ce4576f294a066f7c[[#This Row],[Member ID]]),1)-1</f>
        <v>0</v>
      </c>
      <c r="AD286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286" t="str">
        <f>IF(Member_export_20241206_173759_f48b0b31c0417006138ce4576f294a066f7c[[#This Row],[Source]]="","DESCONOCIDA",Member_export_20241206_173759_f48b0b31c0417006138ce4576f294a066f7c[[#This Row],[Source]])</f>
        <v>DESCONOCIDA</v>
      </c>
      <c r="AF286" s="1">
        <v>45657</v>
      </c>
      <c r="AG286" s="1">
        <f>Member_export_20241206_173759_f48b0b31c0417006138ce4576f294a066f7c[[#This Row],[Price]]/100</f>
        <v>49</v>
      </c>
      <c r="AH286" s="6">
        <f ca="1">DATEDIF(Member_export_20241206_173759_f48b0b31c0417006138ce4576f294a066f7c[[#This Row],[Birthday]],TODAY(),"Y")</f>
        <v>56</v>
      </c>
      <c r="AI286" s="6">
        <f>DATEDIF(Member_export_20241206_173759_f48b0b31c0417006138ce4576f294a066f7c[[#This Row],[Member since]],Member_export_20241206_173759_f48b0b31c0417006138ce4576f294a066f7c[[#This Row],[Contrac end date C]],"M")</f>
        <v>76</v>
      </c>
      <c r="AJ286" t="str">
        <f>TEXT(Member_export_20241206_173759_f48b0b31c0417006138ce4576f294a066f7c[[#This Row],[Member since]],"DDDD")</f>
        <v>viernes</v>
      </c>
      <c r="AK286">
        <f>MONTH(Member_export_20241206_173759_f48b0b31c0417006138ce4576f294a066f7c[[#This Row],[Member since]])</f>
        <v>8</v>
      </c>
      <c r="AL286">
        <f>YEAR(Member_export_20241206_173759_f48b0b31c0417006138ce4576f294a066f7c[[#This Row],[Member since]])</f>
        <v>2018</v>
      </c>
    </row>
    <row r="287" spans="1:38" x14ac:dyDescent="0.55000000000000004">
      <c r="A287">
        <v>79788</v>
      </c>
      <c r="B287">
        <v>45987851</v>
      </c>
      <c r="C287" t="s">
        <v>3975</v>
      </c>
      <c r="D287" t="s">
        <v>9</v>
      </c>
      <c r="E287" t="s">
        <v>9</v>
      </c>
      <c r="F287" t="s">
        <v>288</v>
      </c>
      <c r="G287" t="s">
        <v>2776</v>
      </c>
      <c r="H287" t="s">
        <v>4022</v>
      </c>
      <c r="I287" s="1">
        <v>26424</v>
      </c>
      <c r="J287" t="s">
        <v>4777</v>
      </c>
      <c r="K287" t="s">
        <v>4732</v>
      </c>
      <c r="L287">
        <v>28914</v>
      </c>
      <c r="M287" t="s">
        <v>4016</v>
      </c>
      <c r="N287" t="s">
        <v>9</v>
      </c>
      <c r="O287">
        <v>609264947</v>
      </c>
      <c r="P287" t="s">
        <v>2777</v>
      </c>
      <c r="Q287" t="s">
        <v>189</v>
      </c>
      <c r="R287" t="s">
        <v>4733</v>
      </c>
      <c r="S287" t="s">
        <v>4017</v>
      </c>
      <c r="T287" s="1">
        <v>43647</v>
      </c>
      <c r="U287" t="s">
        <v>9</v>
      </c>
      <c r="V287" t="s">
        <v>4023</v>
      </c>
      <c r="W287" t="s">
        <v>4029</v>
      </c>
      <c r="X287" t="s">
        <v>30</v>
      </c>
      <c r="Y287" s="1">
        <v>43647</v>
      </c>
      <c r="Z287" s="1">
        <v>45657</v>
      </c>
      <c r="AA287">
        <v>4900</v>
      </c>
      <c r="AB287" t="s">
        <v>4017</v>
      </c>
      <c r="AC287">
        <f>MIN(COUNTIF(B:B,Member_export_20241206_173759_f48b0b31c0417006138ce4576f294a066f7c[[#This Row],[Member ID]]),1)-1</f>
        <v>0</v>
      </c>
      <c r="AD28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8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87" s="1">
        <v>45657</v>
      </c>
      <c r="AG287" s="1">
        <f>Member_export_20241206_173759_f48b0b31c0417006138ce4576f294a066f7c[[#This Row],[Price]]/100</f>
        <v>49</v>
      </c>
      <c r="AH287" s="6">
        <f ca="1">DATEDIF(Member_export_20241206_173759_f48b0b31c0417006138ce4576f294a066f7c[[#This Row],[Birthday]],TODAY(),"Y")</f>
        <v>52</v>
      </c>
      <c r="AI287" s="6">
        <f>DATEDIF(Member_export_20241206_173759_f48b0b31c0417006138ce4576f294a066f7c[[#This Row],[Member since]],Member_export_20241206_173759_f48b0b31c0417006138ce4576f294a066f7c[[#This Row],[Contrac end date C]],"M")</f>
        <v>65</v>
      </c>
      <c r="AJ287" t="str">
        <f>TEXT(Member_export_20241206_173759_f48b0b31c0417006138ce4576f294a066f7c[[#This Row],[Member since]],"DDDD")</f>
        <v>lunes</v>
      </c>
      <c r="AK287">
        <f>MONTH(Member_export_20241206_173759_f48b0b31c0417006138ce4576f294a066f7c[[#This Row],[Member since]])</f>
        <v>7</v>
      </c>
      <c r="AL287">
        <f>YEAR(Member_export_20241206_173759_f48b0b31c0417006138ce4576f294a066f7c[[#This Row],[Member since]])</f>
        <v>2019</v>
      </c>
    </row>
    <row r="288" spans="1:38" x14ac:dyDescent="0.55000000000000004">
      <c r="A288">
        <v>79788</v>
      </c>
      <c r="B288">
        <v>45988907</v>
      </c>
      <c r="C288" t="s">
        <v>3353</v>
      </c>
      <c r="D288" t="s">
        <v>9</v>
      </c>
      <c r="E288" t="s">
        <v>9</v>
      </c>
      <c r="F288" t="s">
        <v>288</v>
      </c>
      <c r="G288" t="s">
        <v>1429</v>
      </c>
      <c r="H288" t="s">
        <v>4015</v>
      </c>
      <c r="I288" s="1">
        <v>28178</v>
      </c>
      <c r="J288" t="s">
        <v>4778</v>
      </c>
      <c r="K288" t="s">
        <v>4779</v>
      </c>
      <c r="L288">
        <v>28914</v>
      </c>
      <c r="M288" t="s">
        <v>4016</v>
      </c>
      <c r="N288" t="s">
        <v>9</v>
      </c>
      <c r="O288">
        <v>606868748</v>
      </c>
      <c r="P288" t="s">
        <v>1430</v>
      </c>
      <c r="Q288" t="s">
        <v>45</v>
      </c>
      <c r="R288" t="s">
        <v>4780</v>
      </c>
      <c r="S288" t="s">
        <v>4017</v>
      </c>
      <c r="T288" s="1">
        <v>43844</v>
      </c>
      <c r="U288" t="s">
        <v>9</v>
      </c>
      <c r="V288" t="s">
        <v>9</v>
      </c>
      <c r="W288" t="s">
        <v>9</v>
      </c>
      <c r="X288" t="s">
        <v>12</v>
      </c>
      <c r="Y288" s="1">
        <v>45474</v>
      </c>
      <c r="Z288" s="1">
        <v>45657</v>
      </c>
      <c r="AA288">
        <v>5200</v>
      </c>
      <c r="AB288" t="s">
        <v>4017</v>
      </c>
      <c r="AC288">
        <f>MIN(COUNTIF(B:B,Member_export_20241206_173759_f48b0b31c0417006138ce4576f294a066f7c[[#This Row],[Member ID]]),1)-1</f>
        <v>0</v>
      </c>
      <c r="AD288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288" t="str">
        <f>IF(Member_export_20241206_173759_f48b0b31c0417006138ce4576f294a066f7c[[#This Row],[Source]]="","DESCONOCIDA",Member_export_20241206_173759_f48b0b31c0417006138ce4576f294a066f7c[[#This Row],[Source]])</f>
        <v>DESCONOCIDA</v>
      </c>
      <c r="AF288" s="1">
        <v>45657</v>
      </c>
      <c r="AG288" s="1">
        <f>Member_export_20241206_173759_f48b0b31c0417006138ce4576f294a066f7c[[#This Row],[Price]]/100</f>
        <v>52</v>
      </c>
      <c r="AH288" s="6">
        <f ca="1">DATEDIF(Member_export_20241206_173759_f48b0b31c0417006138ce4576f294a066f7c[[#This Row],[Birthday]],TODAY(),"Y")</f>
        <v>47</v>
      </c>
      <c r="AI288" s="6">
        <f>DATEDIF(Member_export_20241206_173759_f48b0b31c0417006138ce4576f294a066f7c[[#This Row],[Member since]],Member_export_20241206_173759_f48b0b31c0417006138ce4576f294a066f7c[[#This Row],[Contrac end date C]],"M")</f>
        <v>59</v>
      </c>
      <c r="AJ288" t="str">
        <f>TEXT(Member_export_20241206_173759_f48b0b31c0417006138ce4576f294a066f7c[[#This Row],[Member since]],"DDDD")</f>
        <v>martes</v>
      </c>
      <c r="AK288">
        <f>MONTH(Member_export_20241206_173759_f48b0b31c0417006138ce4576f294a066f7c[[#This Row],[Member since]])</f>
        <v>1</v>
      </c>
      <c r="AL288">
        <f>YEAR(Member_export_20241206_173759_f48b0b31c0417006138ce4576f294a066f7c[[#This Row],[Member since]])</f>
        <v>2020</v>
      </c>
    </row>
    <row r="289" spans="1:38" x14ac:dyDescent="0.55000000000000004">
      <c r="A289">
        <v>79788</v>
      </c>
      <c r="B289">
        <v>45988578</v>
      </c>
      <c r="C289" t="s">
        <v>3654</v>
      </c>
      <c r="D289" t="s">
        <v>9</v>
      </c>
      <c r="E289" t="s">
        <v>9</v>
      </c>
      <c r="F289" t="s">
        <v>288</v>
      </c>
      <c r="G289" t="s">
        <v>2099</v>
      </c>
      <c r="H289" t="s">
        <v>4022</v>
      </c>
      <c r="I289" s="1">
        <v>30587</v>
      </c>
      <c r="J289" t="s">
        <v>4781</v>
      </c>
      <c r="K289" t="s">
        <v>4782</v>
      </c>
      <c r="L289">
        <v>28914</v>
      </c>
      <c r="M289" t="s">
        <v>4016</v>
      </c>
      <c r="N289" t="s">
        <v>9</v>
      </c>
      <c r="O289">
        <v>639304464</v>
      </c>
      <c r="P289" t="s">
        <v>2100</v>
      </c>
      <c r="Q289" t="s">
        <v>189</v>
      </c>
      <c r="R289" t="s">
        <v>4783</v>
      </c>
      <c r="S289" t="s">
        <v>4017</v>
      </c>
      <c r="T289" s="1">
        <v>43298</v>
      </c>
      <c r="U289" t="s">
        <v>9</v>
      </c>
      <c r="V289" t="s">
        <v>9</v>
      </c>
      <c r="W289" t="s">
        <v>9</v>
      </c>
      <c r="X289" t="s">
        <v>86</v>
      </c>
      <c r="Y289" s="1">
        <v>43313</v>
      </c>
      <c r="Z289" s="1">
        <v>45657</v>
      </c>
      <c r="AA289">
        <v>4300</v>
      </c>
      <c r="AB289" t="s">
        <v>4017</v>
      </c>
      <c r="AC289">
        <f>MIN(COUNTIF(B:B,Member_export_20241206_173759_f48b0b31c0417006138ce4576f294a066f7c[[#This Row],[Member ID]]),1)-1</f>
        <v>0</v>
      </c>
      <c r="AD289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289" t="str">
        <f>IF(Member_export_20241206_173759_f48b0b31c0417006138ce4576f294a066f7c[[#This Row],[Source]]="","DESCONOCIDA",Member_export_20241206_173759_f48b0b31c0417006138ce4576f294a066f7c[[#This Row],[Source]])</f>
        <v>DESCONOCIDA</v>
      </c>
      <c r="AF289" s="1">
        <v>45657</v>
      </c>
      <c r="AG289" s="1">
        <f>Member_export_20241206_173759_f48b0b31c0417006138ce4576f294a066f7c[[#This Row],[Price]]/100</f>
        <v>43</v>
      </c>
      <c r="AH289" s="6">
        <f ca="1">DATEDIF(Member_export_20241206_173759_f48b0b31c0417006138ce4576f294a066f7c[[#This Row],[Birthday]],TODAY(),"Y")</f>
        <v>41</v>
      </c>
      <c r="AI289" s="6">
        <f>DATEDIF(Member_export_20241206_173759_f48b0b31c0417006138ce4576f294a066f7c[[#This Row],[Member since]],Member_export_20241206_173759_f48b0b31c0417006138ce4576f294a066f7c[[#This Row],[Contrac end date C]],"M")</f>
        <v>77</v>
      </c>
      <c r="AJ289" t="str">
        <f>TEXT(Member_export_20241206_173759_f48b0b31c0417006138ce4576f294a066f7c[[#This Row],[Member since]],"DDDD")</f>
        <v>martes</v>
      </c>
      <c r="AK289">
        <f>MONTH(Member_export_20241206_173759_f48b0b31c0417006138ce4576f294a066f7c[[#This Row],[Member since]])</f>
        <v>7</v>
      </c>
      <c r="AL289">
        <f>YEAR(Member_export_20241206_173759_f48b0b31c0417006138ce4576f294a066f7c[[#This Row],[Member since]])</f>
        <v>2018</v>
      </c>
    </row>
    <row r="290" spans="1:38" x14ac:dyDescent="0.55000000000000004">
      <c r="A290">
        <v>79788</v>
      </c>
      <c r="B290">
        <v>45987667</v>
      </c>
      <c r="C290" t="s">
        <v>3035</v>
      </c>
      <c r="D290" t="s">
        <v>9</v>
      </c>
      <c r="E290" t="s">
        <v>9</v>
      </c>
      <c r="F290" t="s">
        <v>288</v>
      </c>
      <c r="G290" t="s">
        <v>632</v>
      </c>
      <c r="H290" t="s">
        <v>4022</v>
      </c>
      <c r="I290" s="1">
        <v>31937</v>
      </c>
      <c r="J290" t="s">
        <v>4784</v>
      </c>
      <c r="K290" t="s">
        <v>4785</v>
      </c>
      <c r="L290">
        <v>28991</v>
      </c>
      <c r="M290" t="s">
        <v>4786</v>
      </c>
      <c r="N290" t="s">
        <v>9</v>
      </c>
      <c r="O290">
        <v>696316143</v>
      </c>
      <c r="P290" t="s">
        <v>633</v>
      </c>
      <c r="Q290" t="s">
        <v>11</v>
      </c>
      <c r="R290" t="s">
        <v>4787</v>
      </c>
      <c r="S290" t="s">
        <v>4017</v>
      </c>
      <c r="T290" s="1">
        <v>45261</v>
      </c>
      <c r="U290" t="s">
        <v>9</v>
      </c>
      <c r="V290" t="s">
        <v>4068</v>
      </c>
      <c r="W290" t="s">
        <v>4437</v>
      </c>
      <c r="X290" t="s">
        <v>12</v>
      </c>
      <c r="Y290" s="1">
        <v>45261</v>
      </c>
      <c r="Z290" s="1">
        <v>45657</v>
      </c>
      <c r="AA290">
        <v>5200</v>
      </c>
      <c r="AB290" t="s">
        <v>4017</v>
      </c>
      <c r="AC290">
        <f>MIN(COUNTIF(B:B,Member_export_20241206_173759_f48b0b31c0417006138ce4576f294a066f7c[[#This Row],[Member ID]]),1)-1</f>
        <v>0</v>
      </c>
      <c r="AD290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290" t="str">
        <f>IF(Member_export_20241206_173759_f48b0b31c0417006138ce4576f294a066f7c[[#This Row],[Source]]="","DESCONOCIDA",Member_export_20241206_173759_f48b0b31c0417006138ce4576f294a066f7c[[#This Row],[Source]])</f>
        <v>REDES SOCIALES</v>
      </c>
      <c r="AF290" s="1">
        <v>45657</v>
      </c>
      <c r="AG290" s="1">
        <f>Member_export_20241206_173759_f48b0b31c0417006138ce4576f294a066f7c[[#This Row],[Price]]/100</f>
        <v>52</v>
      </c>
      <c r="AH290" s="6">
        <f ca="1">DATEDIF(Member_export_20241206_173759_f48b0b31c0417006138ce4576f294a066f7c[[#This Row],[Birthday]],TODAY(),"Y")</f>
        <v>37</v>
      </c>
      <c r="AI290" s="6">
        <f>DATEDIF(Member_export_20241206_173759_f48b0b31c0417006138ce4576f294a066f7c[[#This Row],[Member since]],Member_export_20241206_173759_f48b0b31c0417006138ce4576f294a066f7c[[#This Row],[Contrac end date C]],"M")</f>
        <v>12</v>
      </c>
      <c r="AJ290" t="str">
        <f>TEXT(Member_export_20241206_173759_f48b0b31c0417006138ce4576f294a066f7c[[#This Row],[Member since]],"DDDD")</f>
        <v>viernes</v>
      </c>
      <c r="AK290">
        <f>MONTH(Member_export_20241206_173759_f48b0b31c0417006138ce4576f294a066f7c[[#This Row],[Member since]])</f>
        <v>12</v>
      </c>
      <c r="AL290">
        <f>YEAR(Member_export_20241206_173759_f48b0b31c0417006138ce4576f294a066f7c[[#This Row],[Member since]])</f>
        <v>2023</v>
      </c>
    </row>
    <row r="291" spans="1:38" x14ac:dyDescent="0.55000000000000004">
      <c r="A291">
        <v>79788</v>
      </c>
      <c r="B291">
        <v>45988384</v>
      </c>
      <c r="C291" t="s">
        <v>3096</v>
      </c>
      <c r="D291" t="s">
        <v>9</v>
      </c>
      <c r="E291" t="s">
        <v>9</v>
      </c>
      <c r="F291" t="s">
        <v>800</v>
      </c>
      <c r="G291" t="s">
        <v>801</v>
      </c>
      <c r="H291" t="s">
        <v>4022</v>
      </c>
      <c r="I291" s="1">
        <v>32210</v>
      </c>
      <c r="J291" t="s">
        <v>4788</v>
      </c>
      <c r="K291" t="s">
        <v>4789</v>
      </c>
      <c r="L291">
        <v>28914</v>
      </c>
      <c r="M291" t="s">
        <v>4016</v>
      </c>
      <c r="N291" t="s">
        <v>9</v>
      </c>
      <c r="O291">
        <v>648814642</v>
      </c>
      <c r="P291" t="s">
        <v>802</v>
      </c>
      <c r="Q291" t="s">
        <v>22</v>
      </c>
      <c r="R291" t="s">
        <v>4790</v>
      </c>
      <c r="S291" t="s">
        <v>4017</v>
      </c>
      <c r="T291" s="1">
        <v>44700</v>
      </c>
      <c r="U291" t="s">
        <v>9</v>
      </c>
      <c r="V291" t="s">
        <v>4023</v>
      </c>
      <c r="W291" t="s">
        <v>4029</v>
      </c>
      <c r="X291" t="s">
        <v>12</v>
      </c>
      <c r="Y291" s="1">
        <v>44713</v>
      </c>
      <c r="Z291" s="1">
        <v>45657</v>
      </c>
      <c r="AA291">
        <v>5200</v>
      </c>
      <c r="AB291" t="s">
        <v>4017</v>
      </c>
      <c r="AC291">
        <f>MIN(COUNTIF(B:B,Member_export_20241206_173759_f48b0b31c0417006138ce4576f294a066f7c[[#This Row],[Member ID]]),1)-1</f>
        <v>0</v>
      </c>
      <c r="AD29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9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91" s="1">
        <v>45657</v>
      </c>
      <c r="AG291" s="1">
        <f>Member_export_20241206_173759_f48b0b31c0417006138ce4576f294a066f7c[[#This Row],[Price]]/100</f>
        <v>52</v>
      </c>
      <c r="AH291" s="6">
        <f ca="1">DATEDIF(Member_export_20241206_173759_f48b0b31c0417006138ce4576f294a066f7c[[#This Row],[Birthday]],TODAY(),"Y")</f>
        <v>36</v>
      </c>
      <c r="AI291" s="6">
        <f>DATEDIF(Member_export_20241206_173759_f48b0b31c0417006138ce4576f294a066f7c[[#This Row],[Member since]],Member_export_20241206_173759_f48b0b31c0417006138ce4576f294a066f7c[[#This Row],[Contrac end date C]],"M")</f>
        <v>31</v>
      </c>
      <c r="AJ291" t="str">
        <f>TEXT(Member_export_20241206_173759_f48b0b31c0417006138ce4576f294a066f7c[[#This Row],[Member since]],"DDDD")</f>
        <v>jueves</v>
      </c>
      <c r="AK291">
        <f>MONTH(Member_export_20241206_173759_f48b0b31c0417006138ce4576f294a066f7c[[#This Row],[Member since]])</f>
        <v>5</v>
      </c>
      <c r="AL291">
        <f>YEAR(Member_export_20241206_173759_f48b0b31c0417006138ce4576f294a066f7c[[#This Row],[Member since]])</f>
        <v>2022</v>
      </c>
    </row>
    <row r="292" spans="1:38" x14ac:dyDescent="0.55000000000000004">
      <c r="A292">
        <v>79788</v>
      </c>
      <c r="B292">
        <v>45989456</v>
      </c>
      <c r="C292" t="s">
        <v>3150</v>
      </c>
      <c r="D292" t="s">
        <v>9</v>
      </c>
      <c r="E292" t="s">
        <v>9</v>
      </c>
      <c r="F292" t="s">
        <v>800</v>
      </c>
      <c r="G292" t="s">
        <v>935</v>
      </c>
      <c r="H292" t="s">
        <v>4022</v>
      </c>
      <c r="I292" s="1">
        <v>28267</v>
      </c>
      <c r="J292" t="s">
        <v>4792</v>
      </c>
      <c r="K292" t="s">
        <v>4793</v>
      </c>
      <c r="L292">
        <v>28914</v>
      </c>
      <c r="M292" t="s">
        <v>4016</v>
      </c>
      <c r="N292" t="s">
        <v>9</v>
      </c>
      <c r="O292">
        <v>696015497</v>
      </c>
      <c r="P292" t="s">
        <v>936</v>
      </c>
      <c r="Q292" t="s">
        <v>113</v>
      </c>
      <c r="R292" t="s">
        <v>4794</v>
      </c>
      <c r="S292" t="s">
        <v>4017</v>
      </c>
      <c r="T292" s="1">
        <v>43895</v>
      </c>
      <c r="U292" t="s">
        <v>9</v>
      </c>
      <c r="V292" t="s">
        <v>4023</v>
      </c>
      <c r="W292" t="s">
        <v>4024</v>
      </c>
      <c r="X292" t="s">
        <v>30</v>
      </c>
      <c r="Y292" s="1">
        <v>45444</v>
      </c>
      <c r="Z292" s="1">
        <v>45657</v>
      </c>
      <c r="AA292">
        <v>4900</v>
      </c>
      <c r="AB292" t="s">
        <v>4017</v>
      </c>
      <c r="AC292">
        <f>MIN(COUNTIF(B:B,Member_export_20241206_173759_f48b0b31c0417006138ce4576f294a066f7c[[#This Row],[Member ID]]),1)-1</f>
        <v>0</v>
      </c>
      <c r="AD29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9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92" s="1">
        <v>45657</v>
      </c>
      <c r="AG292" s="1">
        <f>Member_export_20241206_173759_f48b0b31c0417006138ce4576f294a066f7c[[#This Row],[Price]]/100</f>
        <v>49</v>
      </c>
      <c r="AH292" s="6">
        <f ca="1">DATEDIF(Member_export_20241206_173759_f48b0b31c0417006138ce4576f294a066f7c[[#This Row],[Birthday]],TODAY(),"Y")</f>
        <v>47</v>
      </c>
      <c r="AI292" s="6">
        <f>DATEDIF(Member_export_20241206_173759_f48b0b31c0417006138ce4576f294a066f7c[[#This Row],[Member since]],Member_export_20241206_173759_f48b0b31c0417006138ce4576f294a066f7c[[#This Row],[Contrac end date C]],"M")</f>
        <v>57</v>
      </c>
      <c r="AJ292" t="str">
        <f>TEXT(Member_export_20241206_173759_f48b0b31c0417006138ce4576f294a066f7c[[#This Row],[Member since]],"DDDD")</f>
        <v>jueves</v>
      </c>
      <c r="AK292">
        <f>MONTH(Member_export_20241206_173759_f48b0b31c0417006138ce4576f294a066f7c[[#This Row],[Member since]])</f>
        <v>3</v>
      </c>
      <c r="AL292">
        <f>YEAR(Member_export_20241206_173759_f48b0b31c0417006138ce4576f294a066f7c[[#This Row],[Member since]])</f>
        <v>2020</v>
      </c>
    </row>
    <row r="293" spans="1:38" x14ac:dyDescent="0.55000000000000004">
      <c r="A293">
        <v>79788</v>
      </c>
      <c r="B293">
        <v>48582323</v>
      </c>
      <c r="C293" t="s">
        <v>3632</v>
      </c>
      <c r="D293" t="s">
        <v>9</v>
      </c>
      <c r="E293" t="s">
        <v>9</v>
      </c>
      <c r="F293" t="s">
        <v>800</v>
      </c>
      <c r="G293" t="s">
        <v>2046</v>
      </c>
      <c r="H293" t="s">
        <v>4022</v>
      </c>
      <c r="I293" s="1">
        <v>39038</v>
      </c>
      <c r="J293" t="s">
        <v>4795</v>
      </c>
      <c r="K293" t="s">
        <v>4796</v>
      </c>
      <c r="L293">
        <v>28914</v>
      </c>
      <c r="M293" t="s">
        <v>4016</v>
      </c>
      <c r="N293" t="s">
        <v>9</v>
      </c>
      <c r="O293">
        <v>658978420</v>
      </c>
      <c r="P293" t="s">
        <v>2047</v>
      </c>
      <c r="Q293" t="s">
        <v>22</v>
      </c>
      <c r="R293" t="s">
        <v>9</v>
      </c>
      <c r="S293" t="s">
        <v>4017</v>
      </c>
      <c r="T293" s="1">
        <v>45567</v>
      </c>
      <c r="U293" t="s">
        <v>9</v>
      </c>
      <c r="V293" t="s">
        <v>4023</v>
      </c>
      <c r="W293" t="s">
        <v>4024</v>
      </c>
      <c r="X293" t="s">
        <v>30</v>
      </c>
      <c r="Y293" s="1">
        <v>45597</v>
      </c>
      <c r="Z293" s="1">
        <v>45657</v>
      </c>
      <c r="AA293">
        <v>4900</v>
      </c>
      <c r="AB293" t="s">
        <v>4017</v>
      </c>
      <c r="AC293">
        <f>MIN(COUNTIF(B:B,Member_export_20241206_173759_f48b0b31c0417006138ce4576f294a066f7c[[#This Row],[Member ID]]),1)-1</f>
        <v>0</v>
      </c>
      <c r="AD29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9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93" s="1">
        <v>45657</v>
      </c>
      <c r="AG293" s="1">
        <f>Member_export_20241206_173759_f48b0b31c0417006138ce4576f294a066f7c[[#This Row],[Price]]/100</f>
        <v>49</v>
      </c>
      <c r="AH293" s="6">
        <f ca="1">DATEDIF(Member_export_20241206_173759_f48b0b31c0417006138ce4576f294a066f7c[[#This Row],[Birthday]],TODAY(),"Y")</f>
        <v>18</v>
      </c>
      <c r="AI293" s="6">
        <f>DATEDIF(Member_export_20241206_173759_f48b0b31c0417006138ce4576f294a066f7c[[#This Row],[Member since]],Member_export_20241206_173759_f48b0b31c0417006138ce4576f294a066f7c[[#This Row],[Contrac end date C]],"M")</f>
        <v>2</v>
      </c>
      <c r="AJ293" t="str">
        <f>TEXT(Member_export_20241206_173759_f48b0b31c0417006138ce4576f294a066f7c[[#This Row],[Member since]],"DDDD")</f>
        <v>miércoles</v>
      </c>
      <c r="AK293">
        <f>MONTH(Member_export_20241206_173759_f48b0b31c0417006138ce4576f294a066f7c[[#This Row],[Member since]])</f>
        <v>10</v>
      </c>
      <c r="AL293">
        <f>YEAR(Member_export_20241206_173759_f48b0b31c0417006138ce4576f294a066f7c[[#This Row],[Member since]])</f>
        <v>2024</v>
      </c>
    </row>
    <row r="294" spans="1:38" x14ac:dyDescent="0.55000000000000004">
      <c r="A294">
        <v>79788</v>
      </c>
      <c r="B294">
        <v>45988707</v>
      </c>
      <c r="C294" t="s">
        <v>3347</v>
      </c>
      <c r="D294" t="s">
        <v>9</v>
      </c>
      <c r="E294" t="s">
        <v>9</v>
      </c>
      <c r="F294" t="s">
        <v>800</v>
      </c>
      <c r="G294" t="s">
        <v>382</v>
      </c>
      <c r="H294" t="s">
        <v>4022</v>
      </c>
      <c r="I294" s="1">
        <v>37749</v>
      </c>
      <c r="J294" t="s">
        <v>4797</v>
      </c>
      <c r="K294" t="s">
        <v>4132</v>
      </c>
      <c r="L294">
        <v>28914</v>
      </c>
      <c r="M294" t="s">
        <v>4016</v>
      </c>
      <c r="N294" t="s">
        <v>9</v>
      </c>
      <c r="O294">
        <v>618298418</v>
      </c>
      <c r="P294" t="s">
        <v>383</v>
      </c>
      <c r="Q294" t="s">
        <v>22</v>
      </c>
      <c r="R294" t="s">
        <v>4798</v>
      </c>
      <c r="S294" t="s">
        <v>4017</v>
      </c>
      <c r="T294" s="1">
        <v>44445</v>
      </c>
      <c r="U294" t="s">
        <v>9</v>
      </c>
      <c r="V294" t="s">
        <v>4023</v>
      </c>
      <c r="W294" t="s">
        <v>4029</v>
      </c>
      <c r="X294" t="s">
        <v>12</v>
      </c>
      <c r="Y294" s="1">
        <v>45505</v>
      </c>
      <c r="Z294" s="1">
        <v>45657</v>
      </c>
      <c r="AA294">
        <v>5200</v>
      </c>
      <c r="AB294" t="s">
        <v>4017</v>
      </c>
      <c r="AC294">
        <f>MIN(COUNTIF(B:B,Member_export_20241206_173759_f48b0b31c0417006138ce4576f294a066f7c[[#This Row],[Member ID]]),1)-1</f>
        <v>0</v>
      </c>
      <c r="AD29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9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94" s="1">
        <v>45657</v>
      </c>
      <c r="AG294" s="1">
        <f>Member_export_20241206_173759_f48b0b31c0417006138ce4576f294a066f7c[[#This Row],[Price]]/100</f>
        <v>52</v>
      </c>
      <c r="AH294" s="6">
        <f ca="1">DATEDIF(Member_export_20241206_173759_f48b0b31c0417006138ce4576f294a066f7c[[#This Row],[Birthday]],TODAY(),"Y")</f>
        <v>21</v>
      </c>
      <c r="AI294" s="6">
        <f>DATEDIF(Member_export_20241206_173759_f48b0b31c0417006138ce4576f294a066f7c[[#This Row],[Member since]],Member_export_20241206_173759_f48b0b31c0417006138ce4576f294a066f7c[[#This Row],[Contrac end date C]],"M")</f>
        <v>39</v>
      </c>
      <c r="AJ294" t="str">
        <f>TEXT(Member_export_20241206_173759_f48b0b31c0417006138ce4576f294a066f7c[[#This Row],[Member since]],"DDDD")</f>
        <v>lunes</v>
      </c>
      <c r="AK294">
        <f>MONTH(Member_export_20241206_173759_f48b0b31c0417006138ce4576f294a066f7c[[#This Row],[Member since]])</f>
        <v>9</v>
      </c>
      <c r="AL294">
        <f>YEAR(Member_export_20241206_173759_f48b0b31c0417006138ce4576f294a066f7c[[#This Row],[Member since]])</f>
        <v>2021</v>
      </c>
    </row>
    <row r="295" spans="1:38" x14ac:dyDescent="0.55000000000000004">
      <c r="A295">
        <v>79788</v>
      </c>
      <c r="B295">
        <v>45989089</v>
      </c>
      <c r="C295" t="s">
        <v>3982</v>
      </c>
      <c r="D295" t="s">
        <v>9</v>
      </c>
      <c r="E295" t="s">
        <v>9</v>
      </c>
      <c r="F295" t="s">
        <v>800</v>
      </c>
      <c r="G295" t="s">
        <v>2791</v>
      </c>
      <c r="H295" t="s">
        <v>4022</v>
      </c>
      <c r="I295" s="1">
        <v>39427</v>
      </c>
      <c r="J295" t="s">
        <v>4800</v>
      </c>
      <c r="K295" t="s">
        <v>4801</v>
      </c>
      <c r="L295">
        <v>28914</v>
      </c>
      <c r="M295" t="s">
        <v>4016</v>
      </c>
      <c r="N295" t="s">
        <v>9</v>
      </c>
      <c r="O295">
        <v>623188984</v>
      </c>
      <c r="P295" t="s">
        <v>2793</v>
      </c>
      <c r="Q295" t="s">
        <v>1870</v>
      </c>
      <c r="R295" t="s">
        <v>2792</v>
      </c>
      <c r="S295" t="s">
        <v>4017</v>
      </c>
      <c r="T295" s="1">
        <v>45330</v>
      </c>
      <c r="U295" t="s">
        <v>9</v>
      </c>
      <c r="V295" t="s">
        <v>4144</v>
      </c>
      <c r="W295" t="s">
        <v>4029</v>
      </c>
      <c r="X295" t="s">
        <v>12</v>
      </c>
      <c r="Y295" s="1">
        <v>45352</v>
      </c>
      <c r="Z295" s="1">
        <v>45657</v>
      </c>
      <c r="AA295">
        <v>5200</v>
      </c>
      <c r="AB295" t="s">
        <v>4017</v>
      </c>
      <c r="AC295">
        <f>MIN(COUNTIF(B:B,Member_export_20241206_173759_f48b0b31c0417006138ce4576f294a066f7c[[#This Row],[Member ID]]),1)-1</f>
        <v>0</v>
      </c>
      <c r="AD295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29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295" s="1">
        <v>45657</v>
      </c>
      <c r="AG295" s="1">
        <f>Member_export_20241206_173759_f48b0b31c0417006138ce4576f294a066f7c[[#This Row],[Price]]/100</f>
        <v>52</v>
      </c>
      <c r="AH295" s="6">
        <f ca="1">DATEDIF(Member_export_20241206_173759_f48b0b31c0417006138ce4576f294a066f7c[[#This Row],[Birthday]],TODAY(),"Y")</f>
        <v>17</v>
      </c>
      <c r="AI295" s="6">
        <f>DATEDIF(Member_export_20241206_173759_f48b0b31c0417006138ce4576f294a066f7c[[#This Row],[Member since]],Member_export_20241206_173759_f48b0b31c0417006138ce4576f294a066f7c[[#This Row],[Contrac end date C]],"M")</f>
        <v>10</v>
      </c>
      <c r="AJ295" t="str">
        <f>TEXT(Member_export_20241206_173759_f48b0b31c0417006138ce4576f294a066f7c[[#This Row],[Member since]],"DDDD")</f>
        <v>jueves</v>
      </c>
      <c r="AK295">
        <f>MONTH(Member_export_20241206_173759_f48b0b31c0417006138ce4576f294a066f7c[[#This Row],[Member since]])</f>
        <v>2</v>
      </c>
      <c r="AL295">
        <f>YEAR(Member_export_20241206_173759_f48b0b31c0417006138ce4576f294a066f7c[[#This Row],[Member since]])</f>
        <v>2024</v>
      </c>
    </row>
    <row r="296" spans="1:38" x14ac:dyDescent="0.55000000000000004">
      <c r="A296">
        <v>79788</v>
      </c>
      <c r="B296">
        <v>45987940</v>
      </c>
      <c r="C296" t="s">
        <v>3307</v>
      </c>
      <c r="D296" t="s">
        <v>9</v>
      </c>
      <c r="E296" t="s">
        <v>9</v>
      </c>
      <c r="F296" t="s">
        <v>800</v>
      </c>
      <c r="G296" t="s">
        <v>1318</v>
      </c>
      <c r="H296" t="s">
        <v>4022</v>
      </c>
      <c r="I296" s="1">
        <v>31755</v>
      </c>
      <c r="J296" t="s">
        <v>4802</v>
      </c>
      <c r="K296" t="s">
        <v>4803</v>
      </c>
      <c r="L296">
        <v>28914</v>
      </c>
      <c r="M296" t="s">
        <v>4016</v>
      </c>
      <c r="N296" t="s">
        <v>9</v>
      </c>
      <c r="O296">
        <v>699238681</v>
      </c>
      <c r="P296" t="s">
        <v>1319</v>
      </c>
      <c r="Q296" t="s">
        <v>11</v>
      </c>
      <c r="R296" t="s">
        <v>4804</v>
      </c>
      <c r="S296" t="s">
        <v>4017</v>
      </c>
      <c r="T296" s="1">
        <v>44790</v>
      </c>
      <c r="U296" t="s">
        <v>9</v>
      </c>
      <c r="V296" t="s">
        <v>4023</v>
      </c>
      <c r="W296" t="s">
        <v>4024</v>
      </c>
      <c r="X296" t="s">
        <v>12</v>
      </c>
      <c r="Y296" s="1">
        <v>44805</v>
      </c>
      <c r="Z296" s="1">
        <v>45657</v>
      </c>
      <c r="AA296">
        <v>5200</v>
      </c>
      <c r="AB296" t="s">
        <v>4017</v>
      </c>
      <c r="AC296">
        <f>MIN(COUNTIF(B:B,Member_export_20241206_173759_f48b0b31c0417006138ce4576f294a066f7c[[#This Row],[Member ID]]),1)-1</f>
        <v>0</v>
      </c>
      <c r="AD29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9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96" s="1">
        <v>45657</v>
      </c>
      <c r="AG296" s="1">
        <f>Member_export_20241206_173759_f48b0b31c0417006138ce4576f294a066f7c[[#This Row],[Price]]/100</f>
        <v>52</v>
      </c>
      <c r="AH296" s="6">
        <f ca="1">DATEDIF(Member_export_20241206_173759_f48b0b31c0417006138ce4576f294a066f7c[[#This Row],[Birthday]],TODAY(),"Y")</f>
        <v>38</v>
      </c>
      <c r="AI296" s="6">
        <f>DATEDIF(Member_export_20241206_173759_f48b0b31c0417006138ce4576f294a066f7c[[#This Row],[Member since]],Member_export_20241206_173759_f48b0b31c0417006138ce4576f294a066f7c[[#This Row],[Contrac end date C]],"M")</f>
        <v>28</v>
      </c>
      <c r="AJ296" t="str">
        <f>TEXT(Member_export_20241206_173759_f48b0b31c0417006138ce4576f294a066f7c[[#This Row],[Member since]],"DDDD")</f>
        <v>miércoles</v>
      </c>
      <c r="AK296">
        <f>MONTH(Member_export_20241206_173759_f48b0b31c0417006138ce4576f294a066f7c[[#This Row],[Member since]])</f>
        <v>8</v>
      </c>
      <c r="AL296">
        <f>YEAR(Member_export_20241206_173759_f48b0b31c0417006138ce4576f294a066f7c[[#This Row],[Member since]])</f>
        <v>2022</v>
      </c>
    </row>
    <row r="297" spans="1:38" x14ac:dyDescent="0.55000000000000004">
      <c r="A297">
        <v>79788</v>
      </c>
      <c r="B297">
        <v>45989277</v>
      </c>
      <c r="C297" t="s">
        <v>2877</v>
      </c>
      <c r="D297" t="s">
        <v>9</v>
      </c>
      <c r="E297" t="s">
        <v>9</v>
      </c>
      <c r="F297" t="s">
        <v>161</v>
      </c>
      <c r="G297" t="s">
        <v>162</v>
      </c>
      <c r="H297" t="s">
        <v>4025</v>
      </c>
      <c r="I297" s="1">
        <v>34128</v>
      </c>
      <c r="J297" t="s">
        <v>4805</v>
      </c>
      <c r="K297" t="s">
        <v>4806</v>
      </c>
      <c r="L297">
        <v>28918</v>
      </c>
      <c r="M297" t="s">
        <v>4016</v>
      </c>
      <c r="N297" t="s">
        <v>9</v>
      </c>
      <c r="O297">
        <v>722707828</v>
      </c>
      <c r="P297" t="s">
        <v>163</v>
      </c>
      <c r="Q297" t="s">
        <v>22</v>
      </c>
      <c r="R297" t="s">
        <v>4807</v>
      </c>
      <c r="S297" t="s">
        <v>4017</v>
      </c>
      <c r="T297" s="1">
        <v>43860</v>
      </c>
      <c r="U297" t="s">
        <v>9</v>
      </c>
      <c r="V297" t="s">
        <v>4023</v>
      </c>
      <c r="W297" t="s">
        <v>4024</v>
      </c>
      <c r="X297" t="s">
        <v>30</v>
      </c>
      <c r="Y297" s="1">
        <v>45444</v>
      </c>
      <c r="Z297" s="1">
        <v>45657</v>
      </c>
      <c r="AA297">
        <v>4900</v>
      </c>
      <c r="AB297" t="s">
        <v>4017</v>
      </c>
      <c r="AC297">
        <f>MIN(COUNTIF(B:B,Member_export_20241206_173759_f48b0b31c0417006138ce4576f294a066f7c[[#This Row],[Member ID]]),1)-1</f>
        <v>0</v>
      </c>
      <c r="AD29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9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97" s="1">
        <v>45657</v>
      </c>
      <c r="AG297" s="1">
        <f>Member_export_20241206_173759_f48b0b31c0417006138ce4576f294a066f7c[[#This Row],[Price]]/100</f>
        <v>49</v>
      </c>
      <c r="AH297" s="6">
        <f ca="1">DATEDIF(Member_export_20241206_173759_f48b0b31c0417006138ce4576f294a066f7c[[#This Row],[Birthday]],TODAY(),"Y")</f>
        <v>31</v>
      </c>
      <c r="AI297" s="6">
        <f>DATEDIF(Member_export_20241206_173759_f48b0b31c0417006138ce4576f294a066f7c[[#This Row],[Member since]],Member_export_20241206_173759_f48b0b31c0417006138ce4576f294a066f7c[[#This Row],[Contrac end date C]],"M")</f>
        <v>59</v>
      </c>
      <c r="AJ297" t="str">
        <f>TEXT(Member_export_20241206_173759_f48b0b31c0417006138ce4576f294a066f7c[[#This Row],[Member since]],"DDDD")</f>
        <v>jueves</v>
      </c>
      <c r="AK297">
        <f>MONTH(Member_export_20241206_173759_f48b0b31c0417006138ce4576f294a066f7c[[#This Row],[Member since]])</f>
        <v>1</v>
      </c>
      <c r="AL297">
        <f>YEAR(Member_export_20241206_173759_f48b0b31c0417006138ce4576f294a066f7c[[#This Row],[Member since]])</f>
        <v>2020</v>
      </c>
    </row>
    <row r="298" spans="1:38" x14ac:dyDescent="0.55000000000000004">
      <c r="A298">
        <v>79788</v>
      </c>
      <c r="B298">
        <v>45988240</v>
      </c>
      <c r="C298" t="s">
        <v>2934</v>
      </c>
      <c r="D298" t="s">
        <v>9</v>
      </c>
      <c r="E298" t="s">
        <v>9</v>
      </c>
      <c r="F298" t="s">
        <v>161</v>
      </c>
      <c r="G298" t="s">
        <v>333</v>
      </c>
      <c r="H298" t="s">
        <v>4025</v>
      </c>
      <c r="I298" s="1">
        <v>24494</v>
      </c>
      <c r="J298" t="s">
        <v>4808</v>
      </c>
      <c r="K298" t="s">
        <v>4809</v>
      </c>
      <c r="L298">
        <v>28914</v>
      </c>
      <c r="M298" t="s">
        <v>4016</v>
      </c>
      <c r="N298" t="s">
        <v>9</v>
      </c>
      <c r="O298">
        <v>678751467</v>
      </c>
      <c r="P298" t="s">
        <v>335</v>
      </c>
      <c r="Q298" t="s">
        <v>22</v>
      </c>
      <c r="R298" t="s">
        <v>334</v>
      </c>
      <c r="S298" t="s">
        <v>4017</v>
      </c>
      <c r="T298" s="1">
        <v>44869</v>
      </c>
      <c r="U298" t="s">
        <v>9</v>
      </c>
      <c r="V298" t="s">
        <v>4023</v>
      </c>
      <c r="W298" t="s">
        <v>4024</v>
      </c>
      <c r="X298" t="s">
        <v>12</v>
      </c>
      <c r="Y298" s="1">
        <v>44896</v>
      </c>
      <c r="Z298" s="1">
        <v>45657</v>
      </c>
      <c r="AA298">
        <v>5200</v>
      </c>
      <c r="AB298" t="s">
        <v>4017</v>
      </c>
      <c r="AC298">
        <f>MIN(COUNTIF(B:B,Member_export_20241206_173759_f48b0b31c0417006138ce4576f294a066f7c[[#This Row],[Member ID]]),1)-1</f>
        <v>0</v>
      </c>
      <c r="AD29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9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98" s="1">
        <v>45657</v>
      </c>
      <c r="AG298" s="1">
        <f>Member_export_20241206_173759_f48b0b31c0417006138ce4576f294a066f7c[[#This Row],[Price]]/100</f>
        <v>52</v>
      </c>
      <c r="AH298" s="6">
        <f ca="1">DATEDIF(Member_export_20241206_173759_f48b0b31c0417006138ce4576f294a066f7c[[#This Row],[Birthday]],TODAY(),"Y")</f>
        <v>57</v>
      </c>
      <c r="AI298" s="6">
        <f>DATEDIF(Member_export_20241206_173759_f48b0b31c0417006138ce4576f294a066f7c[[#This Row],[Member since]],Member_export_20241206_173759_f48b0b31c0417006138ce4576f294a066f7c[[#This Row],[Contrac end date C]],"M")</f>
        <v>25</v>
      </c>
      <c r="AJ298" t="str">
        <f>TEXT(Member_export_20241206_173759_f48b0b31c0417006138ce4576f294a066f7c[[#This Row],[Member since]],"DDDD")</f>
        <v>viernes</v>
      </c>
      <c r="AK298">
        <f>MONTH(Member_export_20241206_173759_f48b0b31c0417006138ce4576f294a066f7c[[#This Row],[Member since]])</f>
        <v>11</v>
      </c>
      <c r="AL298">
        <f>YEAR(Member_export_20241206_173759_f48b0b31c0417006138ce4576f294a066f7c[[#This Row],[Member since]])</f>
        <v>2022</v>
      </c>
    </row>
    <row r="299" spans="1:38" x14ac:dyDescent="0.55000000000000004">
      <c r="A299">
        <v>79788</v>
      </c>
      <c r="B299">
        <v>48581783</v>
      </c>
      <c r="C299" t="s">
        <v>3853</v>
      </c>
      <c r="D299" t="s">
        <v>9</v>
      </c>
      <c r="E299" t="s">
        <v>9</v>
      </c>
      <c r="F299" t="s">
        <v>161</v>
      </c>
      <c r="G299" t="s">
        <v>2536</v>
      </c>
      <c r="H299" t="s">
        <v>4025</v>
      </c>
      <c r="I299" s="1">
        <v>28806</v>
      </c>
      <c r="J299" t="s">
        <v>4810</v>
      </c>
      <c r="K299" t="s">
        <v>4796</v>
      </c>
      <c r="L299">
        <v>28914</v>
      </c>
      <c r="M299" t="s">
        <v>4016</v>
      </c>
      <c r="N299" t="s">
        <v>9</v>
      </c>
      <c r="O299">
        <v>666383432</v>
      </c>
      <c r="P299" t="s">
        <v>2047</v>
      </c>
      <c r="Q299" t="s">
        <v>22</v>
      </c>
      <c r="R299" t="s">
        <v>9</v>
      </c>
      <c r="S299" t="s">
        <v>4017</v>
      </c>
      <c r="T299" s="1">
        <v>45567</v>
      </c>
      <c r="U299" t="s">
        <v>9</v>
      </c>
      <c r="V299" t="s">
        <v>4023</v>
      </c>
      <c r="W299" t="s">
        <v>4024</v>
      </c>
      <c r="X299" t="s">
        <v>30</v>
      </c>
      <c r="Y299" s="1">
        <v>45597</v>
      </c>
      <c r="Z299" s="1">
        <v>45657</v>
      </c>
      <c r="AA299">
        <v>4900</v>
      </c>
      <c r="AB299" t="s">
        <v>4017</v>
      </c>
      <c r="AC299">
        <f>MIN(COUNTIF(B:B,Member_export_20241206_173759_f48b0b31c0417006138ce4576f294a066f7c[[#This Row],[Member ID]]),1)-1</f>
        <v>0</v>
      </c>
      <c r="AD29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29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299" s="1">
        <v>45657</v>
      </c>
      <c r="AG299" s="1">
        <f>Member_export_20241206_173759_f48b0b31c0417006138ce4576f294a066f7c[[#This Row],[Price]]/100</f>
        <v>49</v>
      </c>
      <c r="AH299" s="6">
        <f ca="1">DATEDIF(Member_export_20241206_173759_f48b0b31c0417006138ce4576f294a066f7c[[#This Row],[Birthday]],TODAY(),"Y")</f>
        <v>46</v>
      </c>
      <c r="AI299" s="6">
        <f>DATEDIF(Member_export_20241206_173759_f48b0b31c0417006138ce4576f294a066f7c[[#This Row],[Member since]],Member_export_20241206_173759_f48b0b31c0417006138ce4576f294a066f7c[[#This Row],[Contrac end date C]],"M")</f>
        <v>2</v>
      </c>
      <c r="AJ299" t="str">
        <f>TEXT(Member_export_20241206_173759_f48b0b31c0417006138ce4576f294a066f7c[[#This Row],[Member since]],"DDDD")</f>
        <v>miércoles</v>
      </c>
      <c r="AK299">
        <f>MONTH(Member_export_20241206_173759_f48b0b31c0417006138ce4576f294a066f7c[[#This Row],[Member since]])</f>
        <v>10</v>
      </c>
      <c r="AL299">
        <f>YEAR(Member_export_20241206_173759_f48b0b31c0417006138ce4576f294a066f7c[[#This Row],[Member since]])</f>
        <v>2024</v>
      </c>
    </row>
    <row r="300" spans="1:38" x14ac:dyDescent="0.55000000000000004">
      <c r="A300">
        <v>79788</v>
      </c>
      <c r="B300">
        <v>45988276</v>
      </c>
      <c r="C300" t="s">
        <v>3652</v>
      </c>
      <c r="D300" t="s">
        <v>9</v>
      </c>
      <c r="E300" t="s">
        <v>9</v>
      </c>
      <c r="F300" t="s">
        <v>2095</v>
      </c>
      <c r="G300" t="s">
        <v>2096</v>
      </c>
      <c r="H300" t="s">
        <v>4025</v>
      </c>
      <c r="I300" s="1">
        <v>26277</v>
      </c>
      <c r="J300" t="s">
        <v>4811</v>
      </c>
      <c r="K300" t="s">
        <v>4496</v>
      </c>
      <c r="L300">
        <v>28914</v>
      </c>
      <c r="M300" t="s">
        <v>4016</v>
      </c>
      <c r="N300" t="s">
        <v>9</v>
      </c>
      <c r="O300">
        <v>609241909</v>
      </c>
      <c r="P300" t="s">
        <v>1938</v>
      </c>
      <c r="Q300" t="s">
        <v>113</v>
      </c>
      <c r="R300" t="s">
        <v>2097</v>
      </c>
      <c r="S300" t="s">
        <v>4017</v>
      </c>
      <c r="T300" s="1">
        <v>43256</v>
      </c>
      <c r="U300" t="s">
        <v>9</v>
      </c>
      <c r="V300" t="s">
        <v>4023</v>
      </c>
      <c r="W300" t="s">
        <v>4029</v>
      </c>
      <c r="X300" t="s">
        <v>86</v>
      </c>
      <c r="Y300" s="1">
        <v>43282</v>
      </c>
      <c r="Z300" s="1">
        <v>45657</v>
      </c>
      <c r="AA300">
        <v>4300</v>
      </c>
      <c r="AB300" t="s">
        <v>4017</v>
      </c>
      <c r="AC300">
        <f>MIN(COUNTIF(B:B,Member_export_20241206_173759_f48b0b31c0417006138ce4576f294a066f7c[[#This Row],[Member ID]]),1)-1</f>
        <v>0</v>
      </c>
      <c r="AD30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0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00" s="1">
        <v>45657</v>
      </c>
      <c r="AG300" s="1">
        <f>Member_export_20241206_173759_f48b0b31c0417006138ce4576f294a066f7c[[#This Row],[Price]]/100</f>
        <v>43</v>
      </c>
      <c r="AH300" s="6">
        <f ca="1">DATEDIF(Member_export_20241206_173759_f48b0b31c0417006138ce4576f294a066f7c[[#This Row],[Birthday]],TODAY(),"Y")</f>
        <v>53</v>
      </c>
      <c r="AI300" s="6">
        <f>DATEDIF(Member_export_20241206_173759_f48b0b31c0417006138ce4576f294a066f7c[[#This Row],[Member since]],Member_export_20241206_173759_f48b0b31c0417006138ce4576f294a066f7c[[#This Row],[Contrac end date C]],"M")</f>
        <v>78</v>
      </c>
      <c r="AJ300" t="str">
        <f>TEXT(Member_export_20241206_173759_f48b0b31c0417006138ce4576f294a066f7c[[#This Row],[Member since]],"DDDD")</f>
        <v>martes</v>
      </c>
      <c r="AK300">
        <f>MONTH(Member_export_20241206_173759_f48b0b31c0417006138ce4576f294a066f7c[[#This Row],[Member since]])</f>
        <v>6</v>
      </c>
      <c r="AL300">
        <f>YEAR(Member_export_20241206_173759_f48b0b31c0417006138ce4576f294a066f7c[[#This Row],[Member since]])</f>
        <v>2018</v>
      </c>
    </row>
    <row r="301" spans="1:38" x14ac:dyDescent="0.55000000000000004">
      <c r="A301">
        <v>79788</v>
      </c>
      <c r="B301">
        <v>45989071</v>
      </c>
      <c r="C301" t="s">
        <v>3887</v>
      </c>
      <c r="D301" t="s">
        <v>9</v>
      </c>
      <c r="E301" t="s">
        <v>9</v>
      </c>
      <c r="F301" t="s">
        <v>2599</v>
      </c>
      <c r="G301" t="s">
        <v>2600</v>
      </c>
      <c r="H301" t="s">
        <v>4015</v>
      </c>
      <c r="I301" s="1">
        <v>35836</v>
      </c>
      <c r="J301" t="s">
        <v>4813</v>
      </c>
      <c r="K301" t="s">
        <v>4814</v>
      </c>
      <c r="L301">
        <v>28914</v>
      </c>
      <c r="M301" t="s">
        <v>4016</v>
      </c>
      <c r="N301" t="s">
        <v>9</v>
      </c>
      <c r="O301">
        <v>644343222</v>
      </c>
      <c r="P301" t="s">
        <v>2601</v>
      </c>
      <c r="Q301" t="s">
        <v>113</v>
      </c>
      <c r="R301" t="s">
        <v>4815</v>
      </c>
      <c r="S301" t="s">
        <v>4017</v>
      </c>
      <c r="T301" s="1">
        <v>43616</v>
      </c>
      <c r="U301" t="s">
        <v>9</v>
      </c>
      <c r="V301" t="s">
        <v>9</v>
      </c>
      <c r="W301" t="s">
        <v>9</v>
      </c>
      <c r="X301" t="s">
        <v>30</v>
      </c>
      <c r="Y301" s="1">
        <v>43617</v>
      </c>
      <c r="Z301" s="1">
        <v>45657</v>
      </c>
      <c r="AA301">
        <v>4900</v>
      </c>
      <c r="AB301" t="s">
        <v>4017</v>
      </c>
      <c r="AC301">
        <f>MIN(COUNTIF(B:B,Member_export_20241206_173759_f48b0b31c0417006138ce4576f294a066f7c[[#This Row],[Member ID]]),1)-1</f>
        <v>0</v>
      </c>
      <c r="AD301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301" t="str">
        <f>IF(Member_export_20241206_173759_f48b0b31c0417006138ce4576f294a066f7c[[#This Row],[Source]]="","DESCONOCIDA",Member_export_20241206_173759_f48b0b31c0417006138ce4576f294a066f7c[[#This Row],[Source]])</f>
        <v>DESCONOCIDA</v>
      </c>
      <c r="AF301" s="1">
        <v>45657</v>
      </c>
      <c r="AG301" s="1">
        <f>Member_export_20241206_173759_f48b0b31c0417006138ce4576f294a066f7c[[#This Row],[Price]]/100</f>
        <v>49</v>
      </c>
      <c r="AH301" s="6">
        <f ca="1">DATEDIF(Member_export_20241206_173759_f48b0b31c0417006138ce4576f294a066f7c[[#This Row],[Birthday]],TODAY(),"Y")</f>
        <v>26</v>
      </c>
      <c r="AI301" s="6">
        <f>DATEDIF(Member_export_20241206_173759_f48b0b31c0417006138ce4576f294a066f7c[[#This Row],[Member since]],Member_export_20241206_173759_f48b0b31c0417006138ce4576f294a066f7c[[#This Row],[Contrac end date C]],"M")</f>
        <v>67</v>
      </c>
      <c r="AJ301" t="str">
        <f>TEXT(Member_export_20241206_173759_f48b0b31c0417006138ce4576f294a066f7c[[#This Row],[Member since]],"DDDD")</f>
        <v>viernes</v>
      </c>
      <c r="AK301">
        <f>MONTH(Member_export_20241206_173759_f48b0b31c0417006138ce4576f294a066f7c[[#This Row],[Member since]])</f>
        <v>5</v>
      </c>
      <c r="AL301">
        <f>YEAR(Member_export_20241206_173759_f48b0b31c0417006138ce4576f294a066f7c[[#This Row],[Member since]])</f>
        <v>2019</v>
      </c>
    </row>
    <row r="302" spans="1:38" x14ac:dyDescent="0.55000000000000004">
      <c r="A302">
        <v>79788</v>
      </c>
      <c r="B302">
        <v>48853396</v>
      </c>
      <c r="C302" t="s">
        <v>3036</v>
      </c>
      <c r="D302" t="s">
        <v>9</v>
      </c>
      <c r="E302" t="s">
        <v>9</v>
      </c>
      <c r="F302" t="s">
        <v>634</v>
      </c>
      <c r="G302" t="s">
        <v>635</v>
      </c>
      <c r="H302" t="s">
        <v>4025</v>
      </c>
      <c r="I302" s="1">
        <v>32059</v>
      </c>
      <c r="J302" t="s">
        <v>4816</v>
      </c>
      <c r="K302" t="s">
        <v>4817</v>
      </c>
      <c r="L302">
        <v>28917</v>
      </c>
      <c r="M302" t="s">
        <v>4818</v>
      </c>
      <c r="N302" t="s">
        <v>9</v>
      </c>
      <c r="O302">
        <v>647613834</v>
      </c>
      <c r="P302" t="s">
        <v>636</v>
      </c>
      <c r="Q302" t="s">
        <v>45</v>
      </c>
      <c r="R302" t="s">
        <v>9</v>
      </c>
      <c r="S302" t="s">
        <v>4017</v>
      </c>
      <c r="T302" s="1">
        <v>45569</v>
      </c>
      <c r="U302" t="s">
        <v>9</v>
      </c>
      <c r="V302" t="s">
        <v>9</v>
      </c>
      <c r="W302" t="s">
        <v>9</v>
      </c>
      <c r="X302" t="s">
        <v>12</v>
      </c>
      <c r="Y302" s="1">
        <v>45597</v>
      </c>
      <c r="Z302" s="1">
        <v>45657</v>
      </c>
      <c r="AA302">
        <v>5200</v>
      </c>
      <c r="AB302" t="s">
        <v>4017</v>
      </c>
      <c r="AC302">
        <f>MIN(COUNTIF(B:B,Member_export_20241206_173759_f48b0b31c0417006138ce4576f294a066f7c[[#This Row],[Member ID]]),1)-1</f>
        <v>0</v>
      </c>
      <c r="AD302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302" t="str">
        <f>IF(Member_export_20241206_173759_f48b0b31c0417006138ce4576f294a066f7c[[#This Row],[Source]]="","DESCONOCIDA",Member_export_20241206_173759_f48b0b31c0417006138ce4576f294a066f7c[[#This Row],[Source]])</f>
        <v>DESCONOCIDA</v>
      </c>
      <c r="AF302" s="1">
        <v>45657</v>
      </c>
      <c r="AG302" s="1">
        <f>Member_export_20241206_173759_f48b0b31c0417006138ce4576f294a066f7c[[#This Row],[Price]]/100</f>
        <v>52</v>
      </c>
      <c r="AH302" s="6">
        <f ca="1">DATEDIF(Member_export_20241206_173759_f48b0b31c0417006138ce4576f294a066f7c[[#This Row],[Birthday]],TODAY(),"Y")</f>
        <v>37</v>
      </c>
      <c r="AI302" s="6">
        <f>DATEDIF(Member_export_20241206_173759_f48b0b31c0417006138ce4576f294a066f7c[[#This Row],[Member since]],Member_export_20241206_173759_f48b0b31c0417006138ce4576f294a066f7c[[#This Row],[Contrac end date C]],"M")</f>
        <v>2</v>
      </c>
      <c r="AJ302" t="str">
        <f>TEXT(Member_export_20241206_173759_f48b0b31c0417006138ce4576f294a066f7c[[#This Row],[Member since]],"DDDD")</f>
        <v>viernes</v>
      </c>
      <c r="AK302">
        <f>MONTH(Member_export_20241206_173759_f48b0b31c0417006138ce4576f294a066f7c[[#This Row],[Member since]])</f>
        <v>10</v>
      </c>
      <c r="AL302">
        <f>YEAR(Member_export_20241206_173759_f48b0b31c0417006138ce4576f294a066f7c[[#This Row],[Member since]])</f>
        <v>2024</v>
      </c>
    </row>
    <row r="303" spans="1:38" x14ac:dyDescent="0.55000000000000004">
      <c r="A303">
        <v>79788</v>
      </c>
      <c r="B303">
        <v>45987475</v>
      </c>
      <c r="C303" t="s">
        <v>3249</v>
      </c>
      <c r="D303" t="s">
        <v>9</v>
      </c>
      <c r="E303" t="s">
        <v>9</v>
      </c>
      <c r="F303" t="s">
        <v>905</v>
      </c>
      <c r="G303" t="s">
        <v>1185</v>
      </c>
      <c r="H303" t="s">
        <v>4025</v>
      </c>
      <c r="I303" s="1">
        <v>25617</v>
      </c>
      <c r="J303" t="s">
        <v>4820</v>
      </c>
      <c r="K303" t="s">
        <v>4821</v>
      </c>
      <c r="L303">
        <v>28914</v>
      </c>
      <c r="M303" t="s">
        <v>4016</v>
      </c>
      <c r="N303" t="s">
        <v>9</v>
      </c>
      <c r="O303">
        <v>661418149</v>
      </c>
      <c r="P303" t="s">
        <v>1187</v>
      </c>
      <c r="Q303" t="s">
        <v>11</v>
      </c>
      <c r="R303" t="s">
        <v>1186</v>
      </c>
      <c r="S303" t="s">
        <v>4017</v>
      </c>
      <c r="T303" s="1">
        <v>44950</v>
      </c>
      <c r="U303" t="s">
        <v>9</v>
      </c>
      <c r="V303" t="s">
        <v>9</v>
      </c>
      <c r="W303" t="s">
        <v>9</v>
      </c>
      <c r="X303" t="s">
        <v>30</v>
      </c>
      <c r="Y303" s="1">
        <v>44958</v>
      </c>
      <c r="Z303" s="1">
        <v>45657</v>
      </c>
      <c r="AA303">
        <v>4900</v>
      </c>
      <c r="AB303" t="s">
        <v>4017</v>
      </c>
      <c r="AC303">
        <f>MIN(COUNTIF(B:B,Member_export_20241206_173759_f48b0b31c0417006138ce4576f294a066f7c[[#This Row],[Member ID]]),1)-1</f>
        <v>0</v>
      </c>
      <c r="AD303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303" t="str">
        <f>IF(Member_export_20241206_173759_f48b0b31c0417006138ce4576f294a066f7c[[#This Row],[Source]]="","DESCONOCIDA",Member_export_20241206_173759_f48b0b31c0417006138ce4576f294a066f7c[[#This Row],[Source]])</f>
        <v>DESCONOCIDA</v>
      </c>
      <c r="AF303" s="1">
        <v>45657</v>
      </c>
      <c r="AG303" s="1">
        <f>Member_export_20241206_173759_f48b0b31c0417006138ce4576f294a066f7c[[#This Row],[Price]]/100</f>
        <v>49</v>
      </c>
      <c r="AH303" s="6">
        <f ca="1">DATEDIF(Member_export_20241206_173759_f48b0b31c0417006138ce4576f294a066f7c[[#This Row],[Birthday]],TODAY(),"Y")</f>
        <v>54</v>
      </c>
      <c r="AI303" s="6">
        <f>DATEDIF(Member_export_20241206_173759_f48b0b31c0417006138ce4576f294a066f7c[[#This Row],[Member since]],Member_export_20241206_173759_f48b0b31c0417006138ce4576f294a066f7c[[#This Row],[Contrac end date C]],"M")</f>
        <v>23</v>
      </c>
      <c r="AJ303" t="str">
        <f>TEXT(Member_export_20241206_173759_f48b0b31c0417006138ce4576f294a066f7c[[#This Row],[Member since]],"DDDD")</f>
        <v>martes</v>
      </c>
      <c r="AK303">
        <f>MONTH(Member_export_20241206_173759_f48b0b31c0417006138ce4576f294a066f7c[[#This Row],[Member since]])</f>
        <v>1</v>
      </c>
      <c r="AL303">
        <f>YEAR(Member_export_20241206_173759_f48b0b31c0417006138ce4576f294a066f7c[[#This Row],[Member since]])</f>
        <v>2023</v>
      </c>
    </row>
    <row r="304" spans="1:38" x14ac:dyDescent="0.55000000000000004">
      <c r="A304">
        <v>79788</v>
      </c>
      <c r="B304">
        <v>45987618</v>
      </c>
      <c r="C304" t="s">
        <v>3433</v>
      </c>
      <c r="D304" t="s">
        <v>9</v>
      </c>
      <c r="E304" t="s">
        <v>9</v>
      </c>
      <c r="F304" t="s">
        <v>905</v>
      </c>
      <c r="G304" t="s">
        <v>1612</v>
      </c>
      <c r="H304" t="s">
        <v>4025</v>
      </c>
      <c r="I304" s="1">
        <v>25050</v>
      </c>
      <c r="J304" t="s">
        <v>4823</v>
      </c>
      <c r="K304" t="s">
        <v>4824</v>
      </c>
      <c r="L304">
        <v>28914</v>
      </c>
      <c r="M304" t="s">
        <v>4016</v>
      </c>
      <c r="N304" t="s">
        <v>9</v>
      </c>
      <c r="O304">
        <v>633124546</v>
      </c>
      <c r="P304" t="s">
        <v>1613</v>
      </c>
      <c r="Q304" t="s">
        <v>22</v>
      </c>
      <c r="R304" t="s">
        <v>4825</v>
      </c>
      <c r="S304" t="s">
        <v>4017</v>
      </c>
      <c r="T304" s="1">
        <v>44928</v>
      </c>
      <c r="U304" t="s">
        <v>9</v>
      </c>
      <c r="V304" t="s">
        <v>4023</v>
      </c>
      <c r="W304" t="s">
        <v>4029</v>
      </c>
      <c r="X304" t="s">
        <v>30</v>
      </c>
      <c r="Y304" s="1">
        <v>44958</v>
      </c>
      <c r="Z304" s="1">
        <v>45657</v>
      </c>
      <c r="AA304">
        <v>4900</v>
      </c>
      <c r="AB304" t="s">
        <v>4017</v>
      </c>
      <c r="AC304">
        <f>MIN(COUNTIF(B:B,Member_export_20241206_173759_f48b0b31c0417006138ce4576f294a066f7c[[#This Row],[Member ID]]),1)-1</f>
        <v>0</v>
      </c>
      <c r="AD30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0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04" s="1">
        <v>45657</v>
      </c>
      <c r="AG304" s="1">
        <f>Member_export_20241206_173759_f48b0b31c0417006138ce4576f294a066f7c[[#This Row],[Price]]/100</f>
        <v>49</v>
      </c>
      <c r="AH304" s="6">
        <f ca="1">DATEDIF(Member_export_20241206_173759_f48b0b31c0417006138ce4576f294a066f7c[[#This Row],[Birthday]],TODAY(),"Y")</f>
        <v>56</v>
      </c>
      <c r="AI304" s="6">
        <f>DATEDIF(Member_export_20241206_173759_f48b0b31c0417006138ce4576f294a066f7c[[#This Row],[Member since]],Member_export_20241206_173759_f48b0b31c0417006138ce4576f294a066f7c[[#This Row],[Contrac end date C]],"M")</f>
        <v>23</v>
      </c>
      <c r="AJ304" t="str">
        <f>TEXT(Member_export_20241206_173759_f48b0b31c0417006138ce4576f294a066f7c[[#This Row],[Member since]],"DDDD")</f>
        <v>lunes</v>
      </c>
      <c r="AK304">
        <f>MONTH(Member_export_20241206_173759_f48b0b31c0417006138ce4576f294a066f7c[[#This Row],[Member since]])</f>
        <v>1</v>
      </c>
      <c r="AL304">
        <f>YEAR(Member_export_20241206_173759_f48b0b31c0417006138ce4576f294a066f7c[[#This Row],[Member since]])</f>
        <v>2023</v>
      </c>
    </row>
    <row r="305" spans="1:38" x14ac:dyDescent="0.55000000000000004">
      <c r="A305">
        <v>79788</v>
      </c>
      <c r="B305">
        <v>45989728</v>
      </c>
      <c r="C305" t="s">
        <v>3348</v>
      </c>
      <c r="D305" t="s">
        <v>9</v>
      </c>
      <c r="E305" t="s">
        <v>9</v>
      </c>
      <c r="F305" t="s">
        <v>905</v>
      </c>
      <c r="G305" t="s">
        <v>1417</v>
      </c>
      <c r="H305" t="s">
        <v>4025</v>
      </c>
      <c r="I305" s="1">
        <v>36117</v>
      </c>
      <c r="J305" t="s">
        <v>4826</v>
      </c>
      <c r="K305" t="s">
        <v>4827</v>
      </c>
      <c r="L305">
        <v>28914</v>
      </c>
      <c r="M305" t="s">
        <v>4016</v>
      </c>
      <c r="N305" t="s">
        <v>9</v>
      </c>
      <c r="O305">
        <v>608081354</v>
      </c>
      <c r="P305" t="s">
        <v>1418</v>
      </c>
      <c r="Q305" t="s">
        <v>22</v>
      </c>
      <c r="R305" t="s">
        <v>4828</v>
      </c>
      <c r="S305" t="s">
        <v>4017</v>
      </c>
      <c r="T305" s="1">
        <v>44540</v>
      </c>
      <c r="U305" t="s">
        <v>9</v>
      </c>
      <c r="V305" t="s">
        <v>4068</v>
      </c>
      <c r="W305" t="s">
        <v>4024</v>
      </c>
      <c r="X305" t="s">
        <v>12</v>
      </c>
      <c r="Y305" s="1">
        <v>44562</v>
      </c>
      <c r="Z305" s="1">
        <v>45657</v>
      </c>
      <c r="AA305">
        <v>5200</v>
      </c>
      <c r="AB305" t="s">
        <v>4017</v>
      </c>
      <c r="AC305">
        <f>MIN(COUNTIF(B:B,Member_export_20241206_173759_f48b0b31c0417006138ce4576f294a066f7c[[#This Row],[Member ID]]),1)-1</f>
        <v>0</v>
      </c>
      <c r="AD305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30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05" s="1">
        <v>45657</v>
      </c>
      <c r="AG305" s="1">
        <f>Member_export_20241206_173759_f48b0b31c0417006138ce4576f294a066f7c[[#This Row],[Price]]/100</f>
        <v>52</v>
      </c>
      <c r="AH305" s="6">
        <f ca="1">DATEDIF(Member_export_20241206_173759_f48b0b31c0417006138ce4576f294a066f7c[[#This Row],[Birthday]],TODAY(),"Y")</f>
        <v>26</v>
      </c>
      <c r="AI305" s="6">
        <f>DATEDIF(Member_export_20241206_173759_f48b0b31c0417006138ce4576f294a066f7c[[#This Row],[Member since]],Member_export_20241206_173759_f48b0b31c0417006138ce4576f294a066f7c[[#This Row],[Contrac end date C]],"M")</f>
        <v>36</v>
      </c>
      <c r="AJ305" t="str">
        <f>TEXT(Member_export_20241206_173759_f48b0b31c0417006138ce4576f294a066f7c[[#This Row],[Member since]],"DDDD")</f>
        <v>viernes</v>
      </c>
      <c r="AK305">
        <f>MONTH(Member_export_20241206_173759_f48b0b31c0417006138ce4576f294a066f7c[[#This Row],[Member since]])</f>
        <v>12</v>
      </c>
      <c r="AL305">
        <f>YEAR(Member_export_20241206_173759_f48b0b31c0417006138ce4576f294a066f7c[[#This Row],[Member since]])</f>
        <v>2021</v>
      </c>
    </row>
    <row r="306" spans="1:38" x14ac:dyDescent="0.55000000000000004">
      <c r="A306">
        <v>79788</v>
      </c>
      <c r="B306">
        <v>48065934</v>
      </c>
      <c r="C306" t="s">
        <v>3955</v>
      </c>
      <c r="D306" t="s">
        <v>9</v>
      </c>
      <c r="E306" t="s">
        <v>9</v>
      </c>
      <c r="F306" t="s">
        <v>905</v>
      </c>
      <c r="G306" t="s">
        <v>2733</v>
      </c>
      <c r="H306" t="s">
        <v>4025</v>
      </c>
      <c r="I306" s="1">
        <v>27521</v>
      </c>
      <c r="J306" t="s">
        <v>4829</v>
      </c>
      <c r="K306" t="s">
        <v>4830</v>
      </c>
      <c r="L306">
        <v>28918</v>
      </c>
      <c r="M306" t="s">
        <v>4016</v>
      </c>
      <c r="N306" t="s">
        <v>9</v>
      </c>
      <c r="O306">
        <v>678417315</v>
      </c>
      <c r="P306" t="s">
        <v>2735</v>
      </c>
      <c r="Q306" t="s">
        <v>18</v>
      </c>
      <c r="R306" t="s">
        <v>2734</v>
      </c>
      <c r="S306" t="s">
        <v>4017</v>
      </c>
      <c r="T306" s="1">
        <v>45541</v>
      </c>
      <c r="U306" t="s">
        <v>9</v>
      </c>
      <c r="V306" t="s">
        <v>4068</v>
      </c>
      <c r="W306" t="s">
        <v>4029</v>
      </c>
      <c r="X306" t="s">
        <v>12</v>
      </c>
      <c r="Y306" s="1">
        <v>45566</v>
      </c>
      <c r="Z306" s="1">
        <v>45657</v>
      </c>
      <c r="AA306">
        <v>5200</v>
      </c>
      <c r="AB306" t="s">
        <v>4017</v>
      </c>
      <c r="AC306">
        <f>MIN(COUNTIF(B:B,Member_export_20241206_173759_f48b0b31c0417006138ce4576f294a066f7c[[#This Row],[Member ID]]),1)-1</f>
        <v>0</v>
      </c>
      <c r="AD306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30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06" s="1">
        <v>45657</v>
      </c>
      <c r="AG306" s="1">
        <f>Member_export_20241206_173759_f48b0b31c0417006138ce4576f294a066f7c[[#This Row],[Price]]/100</f>
        <v>52</v>
      </c>
      <c r="AH306" s="6">
        <f ca="1">DATEDIF(Member_export_20241206_173759_f48b0b31c0417006138ce4576f294a066f7c[[#This Row],[Birthday]],TODAY(),"Y")</f>
        <v>49</v>
      </c>
      <c r="AI306" s="6">
        <f>DATEDIF(Member_export_20241206_173759_f48b0b31c0417006138ce4576f294a066f7c[[#This Row],[Member since]],Member_export_20241206_173759_f48b0b31c0417006138ce4576f294a066f7c[[#This Row],[Contrac end date C]],"M")</f>
        <v>3</v>
      </c>
      <c r="AJ306" t="str">
        <f>TEXT(Member_export_20241206_173759_f48b0b31c0417006138ce4576f294a066f7c[[#This Row],[Member since]],"DDDD")</f>
        <v>viernes</v>
      </c>
      <c r="AK306">
        <f>MONTH(Member_export_20241206_173759_f48b0b31c0417006138ce4576f294a066f7c[[#This Row],[Member since]])</f>
        <v>9</v>
      </c>
      <c r="AL306">
        <f>YEAR(Member_export_20241206_173759_f48b0b31c0417006138ce4576f294a066f7c[[#This Row],[Member since]])</f>
        <v>2024</v>
      </c>
    </row>
    <row r="307" spans="1:38" x14ac:dyDescent="0.55000000000000004">
      <c r="A307">
        <v>79788</v>
      </c>
      <c r="B307">
        <v>49279271</v>
      </c>
      <c r="C307" t="s">
        <v>3984</v>
      </c>
      <c r="D307" t="s">
        <v>9</v>
      </c>
      <c r="E307" t="s">
        <v>9</v>
      </c>
      <c r="F307" t="s">
        <v>905</v>
      </c>
      <c r="G307" t="s">
        <v>2797</v>
      </c>
      <c r="H307" t="s">
        <v>4025</v>
      </c>
      <c r="I307" s="1">
        <v>25950</v>
      </c>
      <c r="J307" t="s">
        <v>4831</v>
      </c>
      <c r="K307" t="s">
        <v>4832</v>
      </c>
      <c r="L307">
        <v>28914</v>
      </c>
      <c r="M307" t="s">
        <v>4016</v>
      </c>
      <c r="N307" t="s">
        <v>9</v>
      </c>
      <c r="O307">
        <v>630892561</v>
      </c>
      <c r="P307" t="s">
        <v>2798</v>
      </c>
      <c r="Q307" t="s">
        <v>9</v>
      </c>
      <c r="R307" t="s">
        <v>9</v>
      </c>
      <c r="S307" t="s">
        <v>4017</v>
      </c>
      <c r="T307" s="1">
        <v>45601</v>
      </c>
      <c r="U307" t="s">
        <v>9</v>
      </c>
      <c r="V307" t="s">
        <v>9</v>
      </c>
      <c r="W307" t="s">
        <v>9</v>
      </c>
      <c r="X307" t="s">
        <v>12</v>
      </c>
      <c r="Y307" s="1">
        <v>45627</v>
      </c>
      <c r="Z307" s="1">
        <v>45657</v>
      </c>
      <c r="AA307">
        <v>5200</v>
      </c>
      <c r="AB307" t="s">
        <v>4017</v>
      </c>
      <c r="AC307">
        <f>MIN(COUNTIF(B:B,Member_export_20241206_173759_f48b0b31c0417006138ce4576f294a066f7c[[#This Row],[Member ID]]),1)-1</f>
        <v>0</v>
      </c>
      <c r="AD307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307" t="str">
        <f>IF(Member_export_20241206_173759_f48b0b31c0417006138ce4576f294a066f7c[[#This Row],[Source]]="","DESCONOCIDA",Member_export_20241206_173759_f48b0b31c0417006138ce4576f294a066f7c[[#This Row],[Source]])</f>
        <v>DESCONOCIDA</v>
      </c>
      <c r="AF307" s="1">
        <v>45657</v>
      </c>
      <c r="AG307" s="1">
        <f>Member_export_20241206_173759_f48b0b31c0417006138ce4576f294a066f7c[[#This Row],[Price]]/100</f>
        <v>52</v>
      </c>
      <c r="AH307" s="6">
        <f ca="1">DATEDIF(Member_export_20241206_173759_f48b0b31c0417006138ce4576f294a066f7c[[#This Row],[Birthday]],TODAY(),"Y")</f>
        <v>53</v>
      </c>
      <c r="AI307" s="6">
        <f>DATEDIF(Member_export_20241206_173759_f48b0b31c0417006138ce4576f294a066f7c[[#This Row],[Member since]],Member_export_20241206_173759_f48b0b31c0417006138ce4576f294a066f7c[[#This Row],[Contrac end date C]],"M")</f>
        <v>1</v>
      </c>
      <c r="AJ307" t="str">
        <f>TEXT(Member_export_20241206_173759_f48b0b31c0417006138ce4576f294a066f7c[[#This Row],[Member since]],"DDDD")</f>
        <v>martes</v>
      </c>
      <c r="AK307">
        <f>MONTH(Member_export_20241206_173759_f48b0b31c0417006138ce4576f294a066f7c[[#This Row],[Member since]])</f>
        <v>11</v>
      </c>
      <c r="AL307">
        <f>YEAR(Member_export_20241206_173759_f48b0b31c0417006138ce4576f294a066f7c[[#This Row],[Member since]])</f>
        <v>2024</v>
      </c>
    </row>
    <row r="308" spans="1:38" x14ac:dyDescent="0.55000000000000004">
      <c r="A308">
        <v>79788</v>
      </c>
      <c r="B308">
        <v>45989711</v>
      </c>
      <c r="C308" t="s">
        <v>3755</v>
      </c>
      <c r="D308" t="s">
        <v>9</v>
      </c>
      <c r="E308" t="s">
        <v>9</v>
      </c>
      <c r="F308" t="s">
        <v>905</v>
      </c>
      <c r="G308" t="s">
        <v>2329</v>
      </c>
      <c r="H308" t="s">
        <v>4025</v>
      </c>
      <c r="I308" s="1">
        <v>27690</v>
      </c>
      <c r="J308" t="s">
        <v>4833</v>
      </c>
      <c r="K308" t="s">
        <v>4834</v>
      </c>
      <c r="L308">
        <v>28914</v>
      </c>
      <c r="M308" t="s">
        <v>4016</v>
      </c>
      <c r="N308" t="s">
        <v>9</v>
      </c>
      <c r="O308">
        <v>658496632</v>
      </c>
      <c r="P308" t="s">
        <v>2330</v>
      </c>
      <c r="Q308" t="s">
        <v>18</v>
      </c>
      <c r="R308" t="s">
        <v>4835</v>
      </c>
      <c r="S308" t="s">
        <v>4017</v>
      </c>
      <c r="T308" s="1">
        <v>43476</v>
      </c>
      <c r="U308" t="s">
        <v>9</v>
      </c>
      <c r="V308" t="s">
        <v>4040</v>
      </c>
      <c r="W308" t="s">
        <v>4029</v>
      </c>
      <c r="X308" t="s">
        <v>12</v>
      </c>
      <c r="Y308" s="1">
        <v>43497</v>
      </c>
      <c r="Z308" s="1">
        <v>45657</v>
      </c>
      <c r="AA308">
        <v>5200</v>
      </c>
      <c r="AB308" t="s">
        <v>4017</v>
      </c>
      <c r="AC308">
        <f>MIN(COUNTIF(B:B,Member_export_20241206_173759_f48b0b31c0417006138ce4576f294a066f7c[[#This Row],[Member ID]]),1)-1</f>
        <v>0</v>
      </c>
      <c r="AD308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30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08" s="1">
        <v>45657</v>
      </c>
      <c r="AG308" s="1">
        <f>Member_export_20241206_173759_f48b0b31c0417006138ce4576f294a066f7c[[#This Row],[Price]]/100</f>
        <v>52</v>
      </c>
      <c r="AH308" s="6">
        <f ca="1">DATEDIF(Member_export_20241206_173759_f48b0b31c0417006138ce4576f294a066f7c[[#This Row],[Birthday]],TODAY(),"Y")</f>
        <v>49</v>
      </c>
      <c r="AI308" s="6">
        <f>DATEDIF(Member_export_20241206_173759_f48b0b31c0417006138ce4576f294a066f7c[[#This Row],[Member since]],Member_export_20241206_173759_f48b0b31c0417006138ce4576f294a066f7c[[#This Row],[Contrac end date C]],"M")</f>
        <v>71</v>
      </c>
      <c r="AJ308" t="str">
        <f>TEXT(Member_export_20241206_173759_f48b0b31c0417006138ce4576f294a066f7c[[#This Row],[Member since]],"DDDD")</f>
        <v>viernes</v>
      </c>
      <c r="AK308">
        <f>MONTH(Member_export_20241206_173759_f48b0b31c0417006138ce4576f294a066f7c[[#This Row],[Member since]])</f>
        <v>1</v>
      </c>
      <c r="AL308">
        <f>YEAR(Member_export_20241206_173759_f48b0b31c0417006138ce4576f294a066f7c[[#This Row],[Member since]])</f>
        <v>2019</v>
      </c>
    </row>
    <row r="309" spans="1:38" x14ac:dyDescent="0.55000000000000004">
      <c r="A309">
        <v>79788</v>
      </c>
      <c r="B309">
        <v>45987415</v>
      </c>
      <c r="C309" t="s">
        <v>3750</v>
      </c>
      <c r="D309" t="s">
        <v>9</v>
      </c>
      <c r="E309" t="s">
        <v>9</v>
      </c>
      <c r="F309" t="s">
        <v>905</v>
      </c>
      <c r="G309" t="s">
        <v>2319</v>
      </c>
      <c r="H309" t="s">
        <v>4025</v>
      </c>
      <c r="I309" s="1">
        <v>31719</v>
      </c>
      <c r="J309" t="s">
        <v>4836</v>
      </c>
      <c r="K309" t="s">
        <v>4124</v>
      </c>
      <c r="L309">
        <v>28914</v>
      </c>
      <c r="M309" t="s">
        <v>4016</v>
      </c>
      <c r="N309" t="s">
        <v>9</v>
      </c>
      <c r="O309">
        <v>616009178</v>
      </c>
      <c r="P309" t="s">
        <v>2320</v>
      </c>
      <c r="Q309" t="s">
        <v>277</v>
      </c>
      <c r="R309" t="s">
        <v>4837</v>
      </c>
      <c r="S309" t="s">
        <v>4017</v>
      </c>
      <c r="T309" s="1">
        <v>43605</v>
      </c>
      <c r="U309" t="s">
        <v>9</v>
      </c>
      <c r="V309" t="s">
        <v>4023</v>
      </c>
      <c r="W309" t="s">
        <v>4029</v>
      </c>
      <c r="X309" t="s">
        <v>12</v>
      </c>
      <c r="Y309" s="1">
        <v>45566</v>
      </c>
      <c r="Z309" s="1">
        <v>45657</v>
      </c>
      <c r="AA309">
        <v>5200</v>
      </c>
      <c r="AB309" t="s">
        <v>4017</v>
      </c>
      <c r="AC309">
        <f>MIN(COUNTIF(B:B,Member_export_20241206_173759_f48b0b31c0417006138ce4576f294a066f7c[[#This Row],[Member ID]]),1)-1</f>
        <v>0</v>
      </c>
      <c r="AD30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0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09" s="1">
        <v>45657</v>
      </c>
      <c r="AG309" s="1">
        <f>Member_export_20241206_173759_f48b0b31c0417006138ce4576f294a066f7c[[#This Row],[Price]]/100</f>
        <v>52</v>
      </c>
      <c r="AH309" s="6">
        <f ca="1">DATEDIF(Member_export_20241206_173759_f48b0b31c0417006138ce4576f294a066f7c[[#This Row],[Birthday]],TODAY(),"Y")</f>
        <v>38</v>
      </c>
      <c r="AI309" s="6">
        <f>DATEDIF(Member_export_20241206_173759_f48b0b31c0417006138ce4576f294a066f7c[[#This Row],[Member since]],Member_export_20241206_173759_f48b0b31c0417006138ce4576f294a066f7c[[#This Row],[Contrac end date C]],"M")</f>
        <v>67</v>
      </c>
      <c r="AJ309" t="str">
        <f>TEXT(Member_export_20241206_173759_f48b0b31c0417006138ce4576f294a066f7c[[#This Row],[Member since]],"DDDD")</f>
        <v>lunes</v>
      </c>
      <c r="AK309">
        <f>MONTH(Member_export_20241206_173759_f48b0b31c0417006138ce4576f294a066f7c[[#This Row],[Member since]])</f>
        <v>5</v>
      </c>
      <c r="AL309">
        <f>YEAR(Member_export_20241206_173759_f48b0b31c0417006138ce4576f294a066f7c[[#This Row],[Member since]])</f>
        <v>2019</v>
      </c>
    </row>
    <row r="310" spans="1:38" x14ac:dyDescent="0.55000000000000004">
      <c r="A310">
        <v>79788</v>
      </c>
      <c r="B310">
        <v>45986919</v>
      </c>
      <c r="C310" t="s">
        <v>3386</v>
      </c>
      <c r="D310" t="s">
        <v>9</v>
      </c>
      <c r="E310" t="s">
        <v>9</v>
      </c>
      <c r="F310" t="s">
        <v>905</v>
      </c>
      <c r="G310" t="s">
        <v>1510</v>
      </c>
      <c r="H310" t="s">
        <v>4025</v>
      </c>
      <c r="I310" s="1">
        <v>30572</v>
      </c>
      <c r="J310" t="s">
        <v>4838</v>
      </c>
      <c r="K310" t="s">
        <v>4839</v>
      </c>
      <c r="L310">
        <v>28942</v>
      </c>
      <c r="M310" t="s">
        <v>4060</v>
      </c>
      <c r="N310" t="s">
        <v>9</v>
      </c>
      <c r="O310">
        <v>636654853</v>
      </c>
      <c r="P310" t="s">
        <v>1511</v>
      </c>
      <c r="Q310" t="s">
        <v>361</v>
      </c>
      <c r="R310" t="s">
        <v>4840</v>
      </c>
      <c r="S310" t="s">
        <v>4017</v>
      </c>
      <c r="T310" s="1">
        <v>43369</v>
      </c>
      <c r="U310" t="s">
        <v>9</v>
      </c>
      <c r="V310" t="s">
        <v>4023</v>
      </c>
      <c r="W310" t="s">
        <v>4029</v>
      </c>
      <c r="X310" t="s">
        <v>12</v>
      </c>
      <c r="Y310" s="1">
        <v>43374</v>
      </c>
      <c r="Z310" s="1">
        <v>45657</v>
      </c>
      <c r="AA310">
        <v>5200</v>
      </c>
      <c r="AB310" t="s">
        <v>4017</v>
      </c>
      <c r="AC310">
        <f>MIN(COUNTIF(B:B,Member_export_20241206_173759_f48b0b31c0417006138ce4576f294a066f7c[[#This Row],[Member ID]]),1)-1</f>
        <v>0</v>
      </c>
      <c r="AD31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1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10" s="1">
        <v>45657</v>
      </c>
      <c r="AG310" s="1">
        <f>Member_export_20241206_173759_f48b0b31c0417006138ce4576f294a066f7c[[#This Row],[Price]]/100</f>
        <v>52</v>
      </c>
      <c r="AH310" s="6">
        <f ca="1">DATEDIF(Member_export_20241206_173759_f48b0b31c0417006138ce4576f294a066f7c[[#This Row],[Birthday]],TODAY(),"Y")</f>
        <v>41</v>
      </c>
      <c r="AI310" s="6">
        <f>DATEDIF(Member_export_20241206_173759_f48b0b31c0417006138ce4576f294a066f7c[[#This Row],[Member since]],Member_export_20241206_173759_f48b0b31c0417006138ce4576f294a066f7c[[#This Row],[Contrac end date C]],"M")</f>
        <v>75</v>
      </c>
      <c r="AJ310" t="str">
        <f>TEXT(Member_export_20241206_173759_f48b0b31c0417006138ce4576f294a066f7c[[#This Row],[Member since]],"DDDD")</f>
        <v>miércoles</v>
      </c>
      <c r="AK310">
        <f>MONTH(Member_export_20241206_173759_f48b0b31c0417006138ce4576f294a066f7c[[#This Row],[Member since]])</f>
        <v>9</v>
      </c>
      <c r="AL310">
        <f>YEAR(Member_export_20241206_173759_f48b0b31c0417006138ce4576f294a066f7c[[#This Row],[Member since]])</f>
        <v>2018</v>
      </c>
    </row>
    <row r="311" spans="1:38" x14ac:dyDescent="0.55000000000000004">
      <c r="A311">
        <v>79788</v>
      </c>
      <c r="B311">
        <v>45988317</v>
      </c>
      <c r="C311" t="s">
        <v>3270</v>
      </c>
      <c r="D311" t="s">
        <v>9</v>
      </c>
      <c r="E311" t="s">
        <v>9</v>
      </c>
      <c r="F311" t="s">
        <v>905</v>
      </c>
      <c r="G311" t="s">
        <v>1230</v>
      </c>
      <c r="H311" t="s">
        <v>4025</v>
      </c>
      <c r="I311" s="1">
        <v>30385</v>
      </c>
      <c r="J311" t="s">
        <v>4841</v>
      </c>
      <c r="K311" t="s">
        <v>4842</v>
      </c>
      <c r="L311">
        <v>28914</v>
      </c>
      <c r="M311" t="s">
        <v>4016</v>
      </c>
      <c r="N311" t="s">
        <v>9</v>
      </c>
      <c r="O311">
        <v>630106198</v>
      </c>
      <c r="P311" t="s">
        <v>1232</v>
      </c>
      <c r="Q311" t="s">
        <v>45</v>
      </c>
      <c r="R311" t="s">
        <v>1231</v>
      </c>
      <c r="S311" t="s">
        <v>4017</v>
      </c>
      <c r="T311" s="1">
        <v>43363</v>
      </c>
      <c r="U311" t="s">
        <v>9</v>
      </c>
      <c r="V311" t="s">
        <v>4023</v>
      </c>
      <c r="W311" t="s">
        <v>4024</v>
      </c>
      <c r="X311" t="s">
        <v>12</v>
      </c>
      <c r="Y311" s="1">
        <v>43374</v>
      </c>
      <c r="Z311" s="1">
        <v>45657</v>
      </c>
      <c r="AA311">
        <v>5200</v>
      </c>
      <c r="AB311" t="s">
        <v>4017</v>
      </c>
      <c r="AC311">
        <f>MIN(COUNTIF(B:B,Member_export_20241206_173759_f48b0b31c0417006138ce4576f294a066f7c[[#This Row],[Member ID]]),1)-1</f>
        <v>0</v>
      </c>
      <c r="AD31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1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11" s="1">
        <v>45657</v>
      </c>
      <c r="AG311" s="1">
        <f>Member_export_20241206_173759_f48b0b31c0417006138ce4576f294a066f7c[[#This Row],[Price]]/100</f>
        <v>52</v>
      </c>
      <c r="AH311" s="6">
        <f ca="1">DATEDIF(Member_export_20241206_173759_f48b0b31c0417006138ce4576f294a066f7c[[#This Row],[Birthday]],TODAY(),"Y")</f>
        <v>41</v>
      </c>
      <c r="AI311" s="6">
        <f>DATEDIF(Member_export_20241206_173759_f48b0b31c0417006138ce4576f294a066f7c[[#This Row],[Member since]],Member_export_20241206_173759_f48b0b31c0417006138ce4576f294a066f7c[[#This Row],[Contrac end date C]],"M")</f>
        <v>75</v>
      </c>
      <c r="AJ311" t="str">
        <f>TEXT(Member_export_20241206_173759_f48b0b31c0417006138ce4576f294a066f7c[[#This Row],[Member since]],"DDDD")</f>
        <v>jueves</v>
      </c>
      <c r="AK311">
        <f>MONTH(Member_export_20241206_173759_f48b0b31c0417006138ce4576f294a066f7c[[#This Row],[Member since]])</f>
        <v>9</v>
      </c>
      <c r="AL311">
        <f>YEAR(Member_export_20241206_173759_f48b0b31c0417006138ce4576f294a066f7c[[#This Row],[Member since]])</f>
        <v>2018</v>
      </c>
    </row>
    <row r="312" spans="1:38" x14ac:dyDescent="0.55000000000000004">
      <c r="A312">
        <v>79788</v>
      </c>
      <c r="B312">
        <v>45989399</v>
      </c>
      <c r="C312" t="s">
        <v>3506</v>
      </c>
      <c r="D312" t="s">
        <v>9</v>
      </c>
      <c r="E312" t="s">
        <v>9</v>
      </c>
      <c r="F312" t="s">
        <v>905</v>
      </c>
      <c r="G312" t="s">
        <v>723</v>
      </c>
      <c r="H312" t="s">
        <v>4025</v>
      </c>
      <c r="I312" s="1">
        <v>27946</v>
      </c>
      <c r="J312" t="s">
        <v>4843</v>
      </c>
      <c r="K312" t="s">
        <v>4666</v>
      </c>
      <c r="L312">
        <v>28914</v>
      </c>
      <c r="M312" t="s">
        <v>4016</v>
      </c>
      <c r="N312" t="s">
        <v>9</v>
      </c>
      <c r="O312">
        <v>638041458</v>
      </c>
      <c r="P312" t="s">
        <v>1777</v>
      </c>
      <c r="Q312" t="s">
        <v>45</v>
      </c>
      <c r="R312" t="s">
        <v>4844</v>
      </c>
      <c r="S312" t="s">
        <v>4017</v>
      </c>
      <c r="T312" s="1">
        <v>43874</v>
      </c>
      <c r="U312" t="s">
        <v>9</v>
      </c>
      <c r="V312" t="s">
        <v>4068</v>
      </c>
      <c r="W312" t="s">
        <v>4024</v>
      </c>
      <c r="X312" t="s">
        <v>30</v>
      </c>
      <c r="Y312" s="1">
        <v>43891</v>
      </c>
      <c r="Z312" s="1">
        <v>45657</v>
      </c>
      <c r="AA312">
        <v>4900</v>
      </c>
      <c r="AB312" t="s">
        <v>4017</v>
      </c>
      <c r="AC312">
        <f>MIN(COUNTIF(B:B,Member_export_20241206_173759_f48b0b31c0417006138ce4576f294a066f7c[[#This Row],[Member ID]]),1)-1</f>
        <v>0</v>
      </c>
      <c r="AD312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31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12" s="1">
        <v>45657</v>
      </c>
      <c r="AG312" s="1">
        <f>Member_export_20241206_173759_f48b0b31c0417006138ce4576f294a066f7c[[#This Row],[Price]]/100</f>
        <v>49</v>
      </c>
      <c r="AH312" s="6">
        <f ca="1">DATEDIF(Member_export_20241206_173759_f48b0b31c0417006138ce4576f294a066f7c[[#This Row],[Birthday]],TODAY(),"Y")</f>
        <v>48</v>
      </c>
      <c r="AI312" s="6">
        <f>DATEDIF(Member_export_20241206_173759_f48b0b31c0417006138ce4576f294a066f7c[[#This Row],[Member since]],Member_export_20241206_173759_f48b0b31c0417006138ce4576f294a066f7c[[#This Row],[Contrac end date C]],"M")</f>
        <v>58</v>
      </c>
      <c r="AJ312" t="str">
        <f>TEXT(Member_export_20241206_173759_f48b0b31c0417006138ce4576f294a066f7c[[#This Row],[Member since]],"DDDD")</f>
        <v>jueves</v>
      </c>
      <c r="AK312">
        <f>MONTH(Member_export_20241206_173759_f48b0b31c0417006138ce4576f294a066f7c[[#This Row],[Member since]])</f>
        <v>2</v>
      </c>
      <c r="AL312">
        <f>YEAR(Member_export_20241206_173759_f48b0b31c0417006138ce4576f294a066f7c[[#This Row],[Member since]])</f>
        <v>2020</v>
      </c>
    </row>
    <row r="313" spans="1:38" x14ac:dyDescent="0.55000000000000004">
      <c r="A313">
        <v>79788</v>
      </c>
      <c r="B313">
        <v>45987216</v>
      </c>
      <c r="C313" t="s">
        <v>3754</v>
      </c>
      <c r="D313" t="s">
        <v>9</v>
      </c>
      <c r="E313" t="s">
        <v>9</v>
      </c>
      <c r="F313" t="s">
        <v>905</v>
      </c>
      <c r="G313" t="s">
        <v>2327</v>
      </c>
      <c r="H313" t="s">
        <v>4025</v>
      </c>
      <c r="I313" s="1">
        <v>29313</v>
      </c>
      <c r="J313" t="s">
        <v>4845</v>
      </c>
      <c r="K313" t="s">
        <v>4846</v>
      </c>
      <c r="L313">
        <v>28914</v>
      </c>
      <c r="M313" t="s">
        <v>4016</v>
      </c>
      <c r="N313" t="s">
        <v>9</v>
      </c>
      <c r="O313">
        <v>626873948</v>
      </c>
      <c r="P313" t="s">
        <v>2328</v>
      </c>
      <c r="Q313" t="s">
        <v>22</v>
      </c>
      <c r="R313" t="s">
        <v>4847</v>
      </c>
      <c r="S313" t="s">
        <v>4017</v>
      </c>
      <c r="T313" s="1">
        <v>45271</v>
      </c>
      <c r="U313" t="s">
        <v>9</v>
      </c>
      <c r="V313" t="s">
        <v>4023</v>
      </c>
      <c r="W313" t="s">
        <v>4029</v>
      </c>
      <c r="X313" t="s">
        <v>12</v>
      </c>
      <c r="Y313" s="1">
        <v>45292</v>
      </c>
      <c r="Z313" s="1">
        <v>45657</v>
      </c>
      <c r="AA313">
        <v>5200</v>
      </c>
      <c r="AB313" t="s">
        <v>4017</v>
      </c>
      <c r="AC313">
        <f>MIN(COUNTIF(B:B,Member_export_20241206_173759_f48b0b31c0417006138ce4576f294a066f7c[[#This Row],[Member ID]]),1)-1</f>
        <v>0</v>
      </c>
      <c r="AD31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1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13" s="1">
        <v>45657</v>
      </c>
      <c r="AG313" s="1">
        <f>Member_export_20241206_173759_f48b0b31c0417006138ce4576f294a066f7c[[#This Row],[Price]]/100</f>
        <v>52</v>
      </c>
      <c r="AH313" s="6">
        <f ca="1">DATEDIF(Member_export_20241206_173759_f48b0b31c0417006138ce4576f294a066f7c[[#This Row],[Birthday]],TODAY(),"Y")</f>
        <v>44</v>
      </c>
      <c r="AI313" s="6">
        <f>DATEDIF(Member_export_20241206_173759_f48b0b31c0417006138ce4576f294a066f7c[[#This Row],[Member since]],Member_export_20241206_173759_f48b0b31c0417006138ce4576f294a066f7c[[#This Row],[Contrac end date C]],"M")</f>
        <v>12</v>
      </c>
      <c r="AJ313" t="str">
        <f>TEXT(Member_export_20241206_173759_f48b0b31c0417006138ce4576f294a066f7c[[#This Row],[Member since]],"DDDD")</f>
        <v>lunes</v>
      </c>
      <c r="AK313">
        <f>MONTH(Member_export_20241206_173759_f48b0b31c0417006138ce4576f294a066f7c[[#This Row],[Member since]])</f>
        <v>12</v>
      </c>
      <c r="AL313">
        <f>YEAR(Member_export_20241206_173759_f48b0b31c0417006138ce4576f294a066f7c[[#This Row],[Member since]])</f>
        <v>2023</v>
      </c>
    </row>
    <row r="314" spans="1:38" x14ac:dyDescent="0.55000000000000004">
      <c r="A314">
        <v>79788</v>
      </c>
      <c r="B314">
        <v>45988842</v>
      </c>
      <c r="C314" t="s">
        <v>3190</v>
      </c>
      <c r="D314" t="s">
        <v>9</v>
      </c>
      <c r="E314" t="s">
        <v>9</v>
      </c>
      <c r="F314" t="s">
        <v>905</v>
      </c>
      <c r="G314" t="s">
        <v>1035</v>
      </c>
      <c r="H314" t="s">
        <v>4025</v>
      </c>
      <c r="I314" s="1">
        <v>37222</v>
      </c>
      <c r="J314" t="s">
        <v>4848</v>
      </c>
      <c r="K314" t="s">
        <v>4849</v>
      </c>
      <c r="L314">
        <v>28914</v>
      </c>
      <c r="M314" t="s">
        <v>4016</v>
      </c>
      <c r="N314" t="s">
        <v>9</v>
      </c>
      <c r="O314">
        <v>645493422</v>
      </c>
      <c r="P314" t="s">
        <v>1037</v>
      </c>
      <c r="Q314" t="s">
        <v>22</v>
      </c>
      <c r="R314" t="s">
        <v>1036</v>
      </c>
      <c r="S314" t="s">
        <v>4017</v>
      </c>
      <c r="T314" s="1">
        <v>45173</v>
      </c>
      <c r="U314" t="s">
        <v>9</v>
      </c>
      <c r="V314" t="s">
        <v>4023</v>
      </c>
      <c r="W314" t="s">
        <v>4024</v>
      </c>
      <c r="X314" t="s">
        <v>30</v>
      </c>
      <c r="Y314" s="1">
        <v>45200</v>
      </c>
      <c r="Z314" s="1">
        <v>45657</v>
      </c>
      <c r="AA314">
        <v>4900</v>
      </c>
      <c r="AB314" t="s">
        <v>4017</v>
      </c>
      <c r="AC314">
        <f>MIN(COUNTIF(B:B,Member_export_20241206_173759_f48b0b31c0417006138ce4576f294a066f7c[[#This Row],[Member ID]]),1)-1</f>
        <v>0</v>
      </c>
      <c r="AD31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1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14" s="1">
        <v>45657</v>
      </c>
      <c r="AG314" s="1">
        <f>Member_export_20241206_173759_f48b0b31c0417006138ce4576f294a066f7c[[#This Row],[Price]]/100</f>
        <v>49</v>
      </c>
      <c r="AH314" s="6">
        <f ca="1">DATEDIF(Member_export_20241206_173759_f48b0b31c0417006138ce4576f294a066f7c[[#This Row],[Birthday]],TODAY(),"Y")</f>
        <v>23</v>
      </c>
      <c r="AI314" s="6">
        <f>DATEDIF(Member_export_20241206_173759_f48b0b31c0417006138ce4576f294a066f7c[[#This Row],[Member since]],Member_export_20241206_173759_f48b0b31c0417006138ce4576f294a066f7c[[#This Row],[Contrac end date C]],"M")</f>
        <v>15</v>
      </c>
      <c r="AJ314" t="str">
        <f>TEXT(Member_export_20241206_173759_f48b0b31c0417006138ce4576f294a066f7c[[#This Row],[Member since]],"DDDD")</f>
        <v>lunes</v>
      </c>
      <c r="AK314">
        <f>MONTH(Member_export_20241206_173759_f48b0b31c0417006138ce4576f294a066f7c[[#This Row],[Member since]])</f>
        <v>9</v>
      </c>
      <c r="AL314">
        <f>YEAR(Member_export_20241206_173759_f48b0b31c0417006138ce4576f294a066f7c[[#This Row],[Member since]])</f>
        <v>2023</v>
      </c>
    </row>
    <row r="315" spans="1:38" x14ac:dyDescent="0.55000000000000004">
      <c r="A315">
        <v>79788</v>
      </c>
      <c r="B315">
        <v>45987330</v>
      </c>
      <c r="C315" t="s">
        <v>3281</v>
      </c>
      <c r="D315" t="s">
        <v>9</v>
      </c>
      <c r="E315" t="s">
        <v>9</v>
      </c>
      <c r="F315" t="s">
        <v>1256</v>
      </c>
      <c r="G315" t="s">
        <v>1257</v>
      </c>
      <c r="H315" t="s">
        <v>4025</v>
      </c>
      <c r="I315" s="1">
        <v>28249</v>
      </c>
      <c r="J315" t="s">
        <v>4850</v>
      </c>
      <c r="K315" t="s">
        <v>4851</v>
      </c>
      <c r="L315">
        <v>28914</v>
      </c>
      <c r="M315" t="s">
        <v>4016</v>
      </c>
      <c r="N315" t="s">
        <v>9</v>
      </c>
      <c r="O315">
        <v>660502279</v>
      </c>
      <c r="P315" t="s">
        <v>1258</v>
      </c>
      <c r="Q315" t="s">
        <v>18</v>
      </c>
      <c r="R315" t="s">
        <v>4852</v>
      </c>
      <c r="S315" t="s">
        <v>4017</v>
      </c>
      <c r="T315" s="1">
        <v>44978</v>
      </c>
      <c r="U315" t="s">
        <v>9</v>
      </c>
      <c r="V315" t="s">
        <v>4144</v>
      </c>
      <c r="W315" t="s">
        <v>4029</v>
      </c>
      <c r="X315" t="s">
        <v>12</v>
      </c>
      <c r="Y315" s="1">
        <v>44986</v>
      </c>
      <c r="Z315" s="1">
        <v>45657</v>
      </c>
      <c r="AA315">
        <v>5200</v>
      </c>
      <c r="AB315" t="s">
        <v>4017</v>
      </c>
      <c r="AC315">
        <f>MIN(COUNTIF(B:B,Member_export_20241206_173759_f48b0b31c0417006138ce4576f294a066f7c[[#This Row],[Member ID]]),1)-1</f>
        <v>0</v>
      </c>
      <c r="AD315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31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15" s="1">
        <v>45657</v>
      </c>
      <c r="AG315" s="1">
        <f>Member_export_20241206_173759_f48b0b31c0417006138ce4576f294a066f7c[[#This Row],[Price]]/100</f>
        <v>52</v>
      </c>
      <c r="AH315" s="6">
        <f ca="1">DATEDIF(Member_export_20241206_173759_f48b0b31c0417006138ce4576f294a066f7c[[#This Row],[Birthday]],TODAY(),"Y")</f>
        <v>47</v>
      </c>
      <c r="AI315" s="6">
        <f>DATEDIF(Member_export_20241206_173759_f48b0b31c0417006138ce4576f294a066f7c[[#This Row],[Member since]],Member_export_20241206_173759_f48b0b31c0417006138ce4576f294a066f7c[[#This Row],[Contrac end date C]],"M")</f>
        <v>22</v>
      </c>
      <c r="AJ315" t="str">
        <f>TEXT(Member_export_20241206_173759_f48b0b31c0417006138ce4576f294a066f7c[[#This Row],[Member since]],"DDDD")</f>
        <v>martes</v>
      </c>
      <c r="AK315">
        <f>MONTH(Member_export_20241206_173759_f48b0b31c0417006138ce4576f294a066f7c[[#This Row],[Member since]])</f>
        <v>2</v>
      </c>
      <c r="AL315">
        <f>YEAR(Member_export_20241206_173759_f48b0b31c0417006138ce4576f294a066f7c[[#This Row],[Member since]])</f>
        <v>2023</v>
      </c>
    </row>
    <row r="316" spans="1:38" x14ac:dyDescent="0.55000000000000004">
      <c r="A316">
        <v>79788</v>
      </c>
      <c r="B316">
        <v>45989283</v>
      </c>
      <c r="C316" t="s">
        <v>3017</v>
      </c>
      <c r="D316" t="s">
        <v>9</v>
      </c>
      <c r="E316" t="s">
        <v>9</v>
      </c>
      <c r="F316" t="s">
        <v>577</v>
      </c>
      <c r="G316" t="s">
        <v>578</v>
      </c>
      <c r="H316" t="s">
        <v>4025</v>
      </c>
      <c r="I316" s="1">
        <v>25359</v>
      </c>
      <c r="J316" t="s">
        <v>4853</v>
      </c>
      <c r="K316" t="s">
        <v>4133</v>
      </c>
      <c r="L316">
        <v>28914</v>
      </c>
      <c r="M316" t="s">
        <v>4016</v>
      </c>
      <c r="N316" t="s">
        <v>9</v>
      </c>
      <c r="O316">
        <v>667738305</v>
      </c>
      <c r="P316" t="s">
        <v>580</v>
      </c>
      <c r="Q316" t="s">
        <v>330</v>
      </c>
      <c r="R316" t="s">
        <v>579</v>
      </c>
      <c r="S316" t="s">
        <v>4017</v>
      </c>
      <c r="T316" s="1">
        <v>44088</v>
      </c>
      <c r="U316" t="s">
        <v>9</v>
      </c>
      <c r="V316" t="s">
        <v>4023</v>
      </c>
      <c r="W316" t="s">
        <v>4024</v>
      </c>
      <c r="X316" t="s">
        <v>152</v>
      </c>
      <c r="Y316" s="1">
        <v>44105</v>
      </c>
      <c r="Z316" s="1">
        <v>45657</v>
      </c>
      <c r="AA316">
        <v>8200</v>
      </c>
      <c r="AB316" t="s">
        <v>4017</v>
      </c>
      <c r="AC316">
        <f>MIN(COUNTIF(B:B,Member_export_20241206_173759_f48b0b31c0417006138ce4576f294a066f7c[[#This Row],[Member ID]]),1)-1</f>
        <v>0</v>
      </c>
      <c r="AD31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1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16" s="1">
        <v>45657</v>
      </c>
      <c r="AG316" s="1">
        <f>Member_export_20241206_173759_f48b0b31c0417006138ce4576f294a066f7c[[#This Row],[Price]]/100</f>
        <v>82</v>
      </c>
      <c r="AH316" s="6">
        <f ca="1">DATEDIF(Member_export_20241206_173759_f48b0b31c0417006138ce4576f294a066f7c[[#This Row],[Birthday]],TODAY(),"Y")</f>
        <v>55</v>
      </c>
      <c r="AI316" s="6">
        <f>DATEDIF(Member_export_20241206_173759_f48b0b31c0417006138ce4576f294a066f7c[[#This Row],[Member since]],Member_export_20241206_173759_f48b0b31c0417006138ce4576f294a066f7c[[#This Row],[Contrac end date C]],"M")</f>
        <v>51</v>
      </c>
      <c r="AJ316" t="str">
        <f>TEXT(Member_export_20241206_173759_f48b0b31c0417006138ce4576f294a066f7c[[#This Row],[Member since]],"DDDD")</f>
        <v>lunes</v>
      </c>
      <c r="AK316">
        <f>MONTH(Member_export_20241206_173759_f48b0b31c0417006138ce4576f294a066f7c[[#This Row],[Member since]])</f>
        <v>9</v>
      </c>
      <c r="AL316">
        <f>YEAR(Member_export_20241206_173759_f48b0b31c0417006138ce4576f294a066f7c[[#This Row],[Member since]])</f>
        <v>2020</v>
      </c>
    </row>
    <row r="317" spans="1:38" x14ac:dyDescent="0.55000000000000004">
      <c r="A317">
        <v>79788</v>
      </c>
      <c r="B317">
        <v>45988732</v>
      </c>
      <c r="C317" t="s">
        <v>3784</v>
      </c>
      <c r="D317" t="s">
        <v>9</v>
      </c>
      <c r="E317" t="s">
        <v>9</v>
      </c>
      <c r="F317" t="s">
        <v>2384</v>
      </c>
      <c r="G317" t="s">
        <v>279</v>
      </c>
      <c r="H317" t="s">
        <v>4022</v>
      </c>
      <c r="I317" s="1">
        <v>37520</v>
      </c>
      <c r="J317" t="s">
        <v>4854</v>
      </c>
      <c r="K317" t="s">
        <v>4531</v>
      </c>
      <c r="L317">
        <v>28914</v>
      </c>
      <c r="M317" t="s">
        <v>4016</v>
      </c>
      <c r="N317" t="s">
        <v>9</v>
      </c>
      <c r="O317">
        <v>601354779</v>
      </c>
      <c r="P317" t="s">
        <v>2385</v>
      </c>
      <c r="Q317" t="s">
        <v>45</v>
      </c>
      <c r="R317" t="s">
        <v>4855</v>
      </c>
      <c r="S317" t="s">
        <v>4017</v>
      </c>
      <c r="T317" s="1">
        <v>45327</v>
      </c>
      <c r="U317" t="s">
        <v>9</v>
      </c>
      <c r="V317" t="s">
        <v>4023</v>
      </c>
      <c r="W317" t="s">
        <v>4024</v>
      </c>
      <c r="X317" t="s">
        <v>48</v>
      </c>
      <c r="Y317" s="1">
        <v>45352</v>
      </c>
      <c r="Z317" s="1">
        <v>45657</v>
      </c>
      <c r="AA317">
        <v>3900</v>
      </c>
      <c r="AB317" t="s">
        <v>4017</v>
      </c>
      <c r="AC317">
        <f>MIN(COUNTIF(B:B,Member_export_20241206_173759_f48b0b31c0417006138ce4576f294a066f7c[[#This Row],[Member ID]]),1)-1</f>
        <v>0</v>
      </c>
      <c r="AD31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1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17" s="1">
        <v>45657</v>
      </c>
      <c r="AG317" s="1">
        <f>Member_export_20241206_173759_f48b0b31c0417006138ce4576f294a066f7c[[#This Row],[Price]]/100</f>
        <v>39</v>
      </c>
      <c r="AH317" s="6">
        <f ca="1">DATEDIF(Member_export_20241206_173759_f48b0b31c0417006138ce4576f294a066f7c[[#This Row],[Birthday]],TODAY(),"Y")</f>
        <v>22</v>
      </c>
      <c r="AI317" s="6">
        <f>DATEDIF(Member_export_20241206_173759_f48b0b31c0417006138ce4576f294a066f7c[[#This Row],[Member since]],Member_export_20241206_173759_f48b0b31c0417006138ce4576f294a066f7c[[#This Row],[Contrac end date C]],"M")</f>
        <v>10</v>
      </c>
      <c r="AJ317" t="str">
        <f>TEXT(Member_export_20241206_173759_f48b0b31c0417006138ce4576f294a066f7c[[#This Row],[Member since]],"DDDD")</f>
        <v>lunes</v>
      </c>
      <c r="AK317">
        <f>MONTH(Member_export_20241206_173759_f48b0b31c0417006138ce4576f294a066f7c[[#This Row],[Member since]])</f>
        <v>2</v>
      </c>
      <c r="AL317">
        <f>YEAR(Member_export_20241206_173759_f48b0b31c0417006138ce4576f294a066f7c[[#This Row],[Member since]])</f>
        <v>2024</v>
      </c>
    </row>
    <row r="318" spans="1:38" x14ac:dyDescent="0.55000000000000004">
      <c r="A318">
        <v>79788</v>
      </c>
      <c r="B318">
        <v>45987391</v>
      </c>
      <c r="C318" t="s">
        <v>3797</v>
      </c>
      <c r="D318" t="s">
        <v>9</v>
      </c>
      <c r="E318" t="s">
        <v>9</v>
      </c>
      <c r="F318" t="s">
        <v>102</v>
      </c>
      <c r="G318" t="s">
        <v>2415</v>
      </c>
      <c r="H318" t="s">
        <v>4022</v>
      </c>
      <c r="I318" s="1">
        <v>37686</v>
      </c>
      <c r="J318" t="s">
        <v>4856</v>
      </c>
      <c r="K318" t="s">
        <v>4110</v>
      </c>
      <c r="L318">
        <v>28914</v>
      </c>
      <c r="M318" t="s">
        <v>4016</v>
      </c>
      <c r="N318" t="s">
        <v>9</v>
      </c>
      <c r="O318">
        <v>636175593</v>
      </c>
      <c r="P318" t="s">
        <v>2417</v>
      </c>
      <c r="Q318" t="s">
        <v>189</v>
      </c>
      <c r="R318" t="s">
        <v>2416</v>
      </c>
      <c r="S318" t="s">
        <v>4017</v>
      </c>
      <c r="T318" s="1">
        <v>45106</v>
      </c>
      <c r="U318" t="s">
        <v>9</v>
      </c>
      <c r="V318" t="s">
        <v>4023</v>
      </c>
      <c r="W318" t="s">
        <v>4029</v>
      </c>
      <c r="X318" t="s">
        <v>12</v>
      </c>
      <c r="Y318" s="1">
        <v>45108</v>
      </c>
      <c r="Z318" s="1">
        <v>45657</v>
      </c>
      <c r="AA318">
        <v>5200</v>
      </c>
      <c r="AB318" t="s">
        <v>4017</v>
      </c>
      <c r="AC318">
        <f>MIN(COUNTIF(B:B,Member_export_20241206_173759_f48b0b31c0417006138ce4576f294a066f7c[[#This Row],[Member ID]]),1)-1</f>
        <v>0</v>
      </c>
      <c r="AD31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1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18" s="1">
        <v>45657</v>
      </c>
      <c r="AG318" s="1">
        <f>Member_export_20241206_173759_f48b0b31c0417006138ce4576f294a066f7c[[#This Row],[Price]]/100</f>
        <v>52</v>
      </c>
      <c r="AH318" s="6">
        <f ca="1">DATEDIF(Member_export_20241206_173759_f48b0b31c0417006138ce4576f294a066f7c[[#This Row],[Birthday]],TODAY(),"Y")</f>
        <v>21</v>
      </c>
      <c r="AI318" s="6">
        <f>DATEDIF(Member_export_20241206_173759_f48b0b31c0417006138ce4576f294a066f7c[[#This Row],[Member since]],Member_export_20241206_173759_f48b0b31c0417006138ce4576f294a066f7c[[#This Row],[Contrac end date C]],"M")</f>
        <v>18</v>
      </c>
      <c r="AJ318" t="str">
        <f>TEXT(Member_export_20241206_173759_f48b0b31c0417006138ce4576f294a066f7c[[#This Row],[Member since]],"DDDD")</f>
        <v>jueves</v>
      </c>
      <c r="AK318">
        <f>MONTH(Member_export_20241206_173759_f48b0b31c0417006138ce4576f294a066f7c[[#This Row],[Member since]])</f>
        <v>6</v>
      </c>
      <c r="AL318">
        <f>YEAR(Member_export_20241206_173759_f48b0b31c0417006138ce4576f294a066f7c[[#This Row],[Member since]])</f>
        <v>2023</v>
      </c>
    </row>
    <row r="319" spans="1:38" x14ac:dyDescent="0.55000000000000004">
      <c r="A319">
        <v>79788</v>
      </c>
      <c r="B319">
        <v>45987278</v>
      </c>
      <c r="C319" t="s">
        <v>3515</v>
      </c>
      <c r="D319" t="s">
        <v>9</v>
      </c>
      <c r="E319" t="s">
        <v>9</v>
      </c>
      <c r="F319" t="s">
        <v>102</v>
      </c>
      <c r="G319" t="s">
        <v>1796</v>
      </c>
      <c r="H319" t="s">
        <v>4022</v>
      </c>
      <c r="I319" s="1">
        <v>38358</v>
      </c>
      <c r="J319" t="s">
        <v>4857</v>
      </c>
      <c r="K319" t="s">
        <v>4858</v>
      </c>
      <c r="L319">
        <v>28914</v>
      </c>
      <c r="M319" t="s">
        <v>4016</v>
      </c>
      <c r="N319" t="s">
        <v>9</v>
      </c>
      <c r="O319">
        <v>656626215</v>
      </c>
      <c r="P319" t="s">
        <v>1797</v>
      </c>
      <c r="Q319" t="s">
        <v>18</v>
      </c>
      <c r="R319" t="s">
        <v>4859</v>
      </c>
      <c r="S319" t="s">
        <v>4017</v>
      </c>
      <c r="T319" s="1">
        <v>45201</v>
      </c>
      <c r="U319" t="s">
        <v>9</v>
      </c>
      <c r="V319" t="s">
        <v>4023</v>
      </c>
      <c r="W319" t="s">
        <v>4024</v>
      </c>
      <c r="X319" t="s">
        <v>12</v>
      </c>
      <c r="Y319" s="1">
        <v>45231</v>
      </c>
      <c r="Z319" s="1">
        <v>45657</v>
      </c>
      <c r="AA319">
        <v>5200</v>
      </c>
      <c r="AB319" t="s">
        <v>4017</v>
      </c>
      <c r="AC319">
        <f>MIN(COUNTIF(B:B,Member_export_20241206_173759_f48b0b31c0417006138ce4576f294a066f7c[[#This Row],[Member ID]]),1)-1</f>
        <v>0</v>
      </c>
      <c r="AD31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1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19" s="1">
        <v>45657</v>
      </c>
      <c r="AG319" s="1">
        <f>Member_export_20241206_173759_f48b0b31c0417006138ce4576f294a066f7c[[#This Row],[Price]]/100</f>
        <v>52</v>
      </c>
      <c r="AH319" s="6">
        <f ca="1">DATEDIF(Member_export_20241206_173759_f48b0b31c0417006138ce4576f294a066f7c[[#This Row],[Birthday]],TODAY(),"Y")</f>
        <v>19</v>
      </c>
      <c r="AI319" s="6">
        <f>DATEDIF(Member_export_20241206_173759_f48b0b31c0417006138ce4576f294a066f7c[[#This Row],[Member since]],Member_export_20241206_173759_f48b0b31c0417006138ce4576f294a066f7c[[#This Row],[Contrac end date C]],"M")</f>
        <v>14</v>
      </c>
      <c r="AJ319" t="str">
        <f>TEXT(Member_export_20241206_173759_f48b0b31c0417006138ce4576f294a066f7c[[#This Row],[Member since]],"DDDD")</f>
        <v>lunes</v>
      </c>
      <c r="AK319">
        <f>MONTH(Member_export_20241206_173759_f48b0b31c0417006138ce4576f294a066f7c[[#This Row],[Member since]])</f>
        <v>10</v>
      </c>
      <c r="AL319">
        <f>YEAR(Member_export_20241206_173759_f48b0b31c0417006138ce4576f294a066f7c[[#This Row],[Member since]])</f>
        <v>2023</v>
      </c>
    </row>
    <row r="320" spans="1:38" x14ac:dyDescent="0.55000000000000004">
      <c r="A320">
        <v>79788</v>
      </c>
      <c r="B320">
        <v>45987671</v>
      </c>
      <c r="C320" t="s">
        <v>3678</v>
      </c>
      <c r="D320" t="s">
        <v>9</v>
      </c>
      <c r="E320" t="s">
        <v>9</v>
      </c>
      <c r="F320" t="s">
        <v>102</v>
      </c>
      <c r="G320" t="s">
        <v>2164</v>
      </c>
      <c r="H320" t="s">
        <v>4022</v>
      </c>
      <c r="I320" s="1">
        <v>38835</v>
      </c>
      <c r="J320" t="s">
        <v>4860</v>
      </c>
      <c r="K320" t="s">
        <v>4861</v>
      </c>
      <c r="L320">
        <v>28914</v>
      </c>
      <c r="M320" t="s">
        <v>4016</v>
      </c>
      <c r="N320" t="s">
        <v>9</v>
      </c>
      <c r="O320">
        <v>697421652</v>
      </c>
      <c r="P320" t="s">
        <v>2166</v>
      </c>
      <c r="Q320" t="s">
        <v>18</v>
      </c>
      <c r="R320" t="s">
        <v>2165</v>
      </c>
      <c r="S320" t="s">
        <v>4017</v>
      </c>
      <c r="T320" s="1">
        <v>45078</v>
      </c>
      <c r="U320" t="s">
        <v>9</v>
      </c>
      <c r="V320" t="s">
        <v>4023</v>
      </c>
      <c r="W320" t="s">
        <v>4024</v>
      </c>
      <c r="X320" t="s">
        <v>12</v>
      </c>
      <c r="Y320" s="1">
        <v>45474</v>
      </c>
      <c r="Z320" s="1">
        <v>45657</v>
      </c>
      <c r="AA320">
        <v>5200</v>
      </c>
      <c r="AB320" t="s">
        <v>4017</v>
      </c>
      <c r="AC320">
        <f>MIN(COUNTIF(B:B,Member_export_20241206_173759_f48b0b31c0417006138ce4576f294a066f7c[[#This Row],[Member ID]]),1)-1</f>
        <v>0</v>
      </c>
      <c r="AD32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2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20" s="1">
        <v>45657</v>
      </c>
      <c r="AG320" s="1">
        <f>Member_export_20241206_173759_f48b0b31c0417006138ce4576f294a066f7c[[#This Row],[Price]]/100</f>
        <v>52</v>
      </c>
      <c r="AH320" s="6">
        <f ca="1">DATEDIF(Member_export_20241206_173759_f48b0b31c0417006138ce4576f294a066f7c[[#This Row],[Birthday]],TODAY(),"Y")</f>
        <v>18</v>
      </c>
      <c r="AI320" s="6">
        <f>DATEDIF(Member_export_20241206_173759_f48b0b31c0417006138ce4576f294a066f7c[[#This Row],[Member since]],Member_export_20241206_173759_f48b0b31c0417006138ce4576f294a066f7c[[#This Row],[Contrac end date C]],"M")</f>
        <v>18</v>
      </c>
      <c r="AJ320" t="str">
        <f>TEXT(Member_export_20241206_173759_f48b0b31c0417006138ce4576f294a066f7c[[#This Row],[Member since]],"DDDD")</f>
        <v>jueves</v>
      </c>
      <c r="AK320">
        <f>MONTH(Member_export_20241206_173759_f48b0b31c0417006138ce4576f294a066f7c[[#This Row],[Member since]])</f>
        <v>6</v>
      </c>
      <c r="AL320">
        <f>YEAR(Member_export_20241206_173759_f48b0b31c0417006138ce4576f294a066f7c[[#This Row],[Member since]])</f>
        <v>2023</v>
      </c>
    </row>
    <row r="321" spans="1:38" x14ac:dyDescent="0.55000000000000004">
      <c r="A321">
        <v>79788</v>
      </c>
      <c r="B321">
        <v>46781122</v>
      </c>
      <c r="C321" t="s">
        <v>3329</v>
      </c>
      <c r="D321" t="s">
        <v>9</v>
      </c>
      <c r="E321" t="s">
        <v>9</v>
      </c>
      <c r="F321" t="s">
        <v>102</v>
      </c>
      <c r="G321" t="s">
        <v>1372</v>
      </c>
      <c r="H321" t="s">
        <v>4022</v>
      </c>
      <c r="I321" s="1">
        <v>39535</v>
      </c>
      <c r="J321" t="s">
        <v>4862</v>
      </c>
      <c r="K321" t="s">
        <v>4863</v>
      </c>
      <c r="L321">
        <v>28914</v>
      </c>
      <c r="M321" t="s">
        <v>4016</v>
      </c>
      <c r="N321" t="s">
        <v>9</v>
      </c>
      <c r="O321">
        <v>642158631</v>
      </c>
      <c r="P321" t="s">
        <v>1374</v>
      </c>
      <c r="Q321" t="s">
        <v>330</v>
      </c>
      <c r="R321" t="s">
        <v>1373</v>
      </c>
      <c r="S321" t="s">
        <v>4017</v>
      </c>
      <c r="T321" s="1">
        <v>45383</v>
      </c>
      <c r="U321" t="s">
        <v>9</v>
      </c>
      <c r="V321" t="s">
        <v>4023</v>
      </c>
      <c r="W321" t="s">
        <v>4024</v>
      </c>
      <c r="X321" t="s">
        <v>30</v>
      </c>
      <c r="Y321" s="1">
        <v>45444</v>
      </c>
      <c r="Z321" s="1">
        <v>45657</v>
      </c>
      <c r="AA321">
        <v>4900</v>
      </c>
      <c r="AB321" t="s">
        <v>4017</v>
      </c>
      <c r="AC321">
        <f>MIN(COUNTIF(B:B,Member_export_20241206_173759_f48b0b31c0417006138ce4576f294a066f7c[[#This Row],[Member ID]]),1)-1</f>
        <v>0</v>
      </c>
      <c r="AD32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2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21" s="1">
        <v>45657</v>
      </c>
      <c r="AG321" s="1">
        <f>Member_export_20241206_173759_f48b0b31c0417006138ce4576f294a066f7c[[#This Row],[Price]]/100</f>
        <v>49</v>
      </c>
      <c r="AH321" s="6">
        <f ca="1">DATEDIF(Member_export_20241206_173759_f48b0b31c0417006138ce4576f294a066f7c[[#This Row],[Birthday]],TODAY(),"Y")</f>
        <v>16</v>
      </c>
      <c r="AI321" s="6">
        <f>DATEDIF(Member_export_20241206_173759_f48b0b31c0417006138ce4576f294a066f7c[[#This Row],[Member since]],Member_export_20241206_173759_f48b0b31c0417006138ce4576f294a066f7c[[#This Row],[Contrac end date C]],"M")</f>
        <v>8</v>
      </c>
      <c r="AJ321" t="str">
        <f>TEXT(Member_export_20241206_173759_f48b0b31c0417006138ce4576f294a066f7c[[#This Row],[Member since]],"DDDD")</f>
        <v>lunes</v>
      </c>
      <c r="AK321">
        <f>MONTH(Member_export_20241206_173759_f48b0b31c0417006138ce4576f294a066f7c[[#This Row],[Member since]])</f>
        <v>4</v>
      </c>
      <c r="AL321">
        <f>YEAR(Member_export_20241206_173759_f48b0b31c0417006138ce4576f294a066f7c[[#This Row],[Member since]])</f>
        <v>2024</v>
      </c>
    </row>
    <row r="322" spans="1:38" x14ac:dyDescent="0.55000000000000004">
      <c r="A322">
        <v>79788</v>
      </c>
      <c r="B322">
        <v>49394460</v>
      </c>
      <c r="C322" t="s">
        <v>3932</v>
      </c>
      <c r="D322" t="s">
        <v>9</v>
      </c>
      <c r="E322" t="s">
        <v>9</v>
      </c>
      <c r="F322" t="s">
        <v>102</v>
      </c>
      <c r="G322" t="s">
        <v>2690</v>
      </c>
      <c r="H322" t="s">
        <v>4022</v>
      </c>
      <c r="I322" s="1">
        <v>38829</v>
      </c>
      <c r="J322" t="s">
        <v>4864</v>
      </c>
      <c r="K322" t="s">
        <v>4865</v>
      </c>
      <c r="L322">
        <v>28914</v>
      </c>
      <c r="M322" t="s">
        <v>4016</v>
      </c>
      <c r="N322" t="s">
        <v>9</v>
      </c>
      <c r="O322">
        <v>640241100</v>
      </c>
      <c r="P322" t="s">
        <v>2691</v>
      </c>
      <c r="Q322" t="s">
        <v>277</v>
      </c>
      <c r="R322" t="s">
        <v>9</v>
      </c>
      <c r="S322" t="s">
        <v>4017</v>
      </c>
      <c r="T322" s="1">
        <v>45608</v>
      </c>
      <c r="U322" t="s">
        <v>9</v>
      </c>
      <c r="V322" t="s">
        <v>4023</v>
      </c>
      <c r="W322" t="s">
        <v>4024</v>
      </c>
      <c r="X322" t="s">
        <v>12</v>
      </c>
      <c r="Y322" s="1">
        <v>45627</v>
      </c>
      <c r="Z322" s="1">
        <v>45657</v>
      </c>
      <c r="AA322">
        <v>5200</v>
      </c>
      <c r="AB322" t="s">
        <v>4017</v>
      </c>
      <c r="AC322">
        <f>MIN(COUNTIF(B:B,Member_export_20241206_173759_f48b0b31c0417006138ce4576f294a066f7c[[#This Row],[Member ID]]),1)-1</f>
        <v>0</v>
      </c>
      <c r="AD32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2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22" s="1">
        <v>45657</v>
      </c>
      <c r="AG322" s="1">
        <f>Member_export_20241206_173759_f48b0b31c0417006138ce4576f294a066f7c[[#This Row],[Price]]/100</f>
        <v>52</v>
      </c>
      <c r="AH322" s="6">
        <f ca="1">DATEDIF(Member_export_20241206_173759_f48b0b31c0417006138ce4576f294a066f7c[[#This Row],[Birthday]],TODAY(),"Y")</f>
        <v>18</v>
      </c>
      <c r="AI322" s="6">
        <f>DATEDIF(Member_export_20241206_173759_f48b0b31c0417006138ce4576f294a066f7c[[#This Row],[Member since]],Member_export_20241206_173759_f48b0b31c0417006138ce4576f294a066f7c[[#This Row],[Contrac end date C]],"M")</f>
        <v>1</v>
      </c>
      <c r="AJ322" t="str">
        <f>TEXT(Member_export_20241206_173759_f48b0b31c0417006138ce4576f294a066f7c[[#This Row],[Member since]],"DDDD")</f>
        <v>martes</v>
      </c>
      <c r="AK322">
        <f>MONTH(Member_export_20241206_173759_f48b0b31c0417006138ce4576f294a066f7c[[#This Row],[Member since]])</f>
        <v>11</v>
      </c>
      <c r="AL322">
        <f>YEAR(Member_export_20241206_173759_f48b0b31c0417006138ce4576f294a066f7c[[#This Row],[Member since]])</f>
        <v>2024</v>
      </c>
    </row>
    <row r="323" spans="1:38" x14ac:dyDescent="0.55000000000000004">
      <c r="A323">
        <v>79788</v>
      </c>
      <c r="B323">
        <v>46957403</v>
      </c>
      <c r="C323" t="s">
        <v>3588</v>
      </c>
      <c r="D323" t="s">
        <v>9</v>
      </c>
      <c r="E323" t="s">
        <v>9</v>
      </c>
      <c r="F323" t="s">
        <v>102</v>
      </c>
      <c r="G323" t="s">
        <v>1948</v>
      </c>
      <c r="H323" t="s">
        <v>4022</v>
      </c>
      <c r="I323" s="1">
        <v>38146</v>
      </c>
      <c r="J323" t="s">
        <v>4866</v>
      </c>
      <c r="K323" t="s">
        <v>4867</v>
      </c>
      <c r="L323">
        <v>28914</v>
      </c>
      <c r="M323" t="s">
        <v>4016</v>
      </c>
      <c r="N323" t="s">
        <v>9</v>
      </c>
      <c r="O323">
        <v>601352492</v>
      </c>
      <c r="P323" t="s">
        <v>1949</v>
      </c>
      <c r="Q323" t="s">
        <v>45</v>
      </c>
      <c r="R323" t="s">
        <v>4868</v>
      </c>
      <c r="S323" t="s">
        <v>4017</v>
      </c>
      <c r="T323" s="1">
        <v>45454</v>
      </c>
      <c r="U323" t="s">
        <v>9</v>
      </c>
      <c r="V323" t="s">
        <v>4023</v>
      </c>
      <c r="W323" t="s">
        <v>4024</v>
      </c>
      <c r="X323" t="s">
        <v>12</v>
      </c>
      <c r="Y323" s="1">
        <v>45474</v>
      </c>
      <c r="Z323" s="1">
        <v>45657</v>
      </c>
      <c r="AA323">
        <v>5200</v>
      </c>
      <c r="AB323" t="s">
        <v>4017</v>
      </c>
      <c r="AC323">
        <f>MIN(COUNTIF(B:B,Member_export_20241206_173759_f48b0b31c0417006138ce4576f294a066f7c[[#This Row],[Member ID]]),1)-1</f>
        <v>0</v>
      </c>
      <c r="AD32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2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23" s="1">
        <v>45657</v>
      </c>
      <c r="AG323" s="1">
        <f>Member_export_20241206_173759_f48b0b31c0417006138ce4576f294a066f7c[[#This Row],[Price]]/100</f>
        <v>52</v>
      </c>
      <c r="AH323" s="6">
        <f ca="1">DATEDIF(Member_export_20241206_173759_f48b0b31c0417006138ce4576f294a066f7c[[#This Row],[Birthday]],TODAY(),"Y")</f>
        <v>20</v>
      </c>
      <c r="AI323" s="6">
        <f>DATEDIF(Member_export_20241206_173759_f48b0b31c0417006138ce4576f294a066f7c[[#This Row],[Member since]],Member_export_20241206_173759_f48b0b31c0417006138ce4576f294a066f7c[[#This Row],[Contrac end date C]],"M")</f>
        <v>6</v>
      </c>
      <c r="AJ323" t="str">
        <f>TEXT(Member_export_20241206_173759_f48b0b31c0417006138ce4576f294a066f7c[[#This Row],[Member since]],"DDDD")</f>
        <v>martes</v>
      </c>
      <c r="AK323">
        <f>MONTH(Member_export_20241206_173759_f48b0b31c0417006138ce4576f294a066f7c[[#This Row],[Member since]])</f>
        <v>6</v>
      </c>
      <c r="AL323">
        <f>YEAR(Member_export_20241206_173759_f48b0b31c0417006138ce4576f294a066f7c[[#This Row],[Member since]])</f>
        <v>2024</v>
      </c>
    </row>
    <row r="324" spans="1:38" x14ac:dyDescent="0.55000000000000004">
      <c r="A324">
        <v>79788</v>
      </c>
      <c r="B324">
        <v>45988478</v>
      </c>
      <c r="C324" t="s">
        <v>3008</v>
      </c>
      <c r="D324" t="s">
        <v>9</v>
      </c>
      <c r="E324" t="s">
        <v>9</v>
      </c>
      <c r="F324" t="s">
        <v>102</v>
      </c>
      <c r="G324" t="s">
        <v>549</v>
      </c>
      <c r="H324" t="s">
        <v>4022</v>
      </c>
      <c r="I324" s="1">
        <v>38463</v>
      </c>
      <c r="J324" t="s">
        <v>4869</v>
      </c>
      <c r="K324" t="s">
        <v>4110</v>
      </c>
      <c r="L324">
        <v>28914</v>
      </c>
      <c r="M324" t="s">
        <v>4016</v>
      </c>
      <c r="N324" t="s">
        <v>9</v>
      </c>
      <c r="O324">
        <v>601736588</v>
      </c>
      <c r="P324" t="s">
        <v>550</v>
      </c>
      <c r="Q324" t="s">
        <v>45</v>
      </c>
      <c r="R324" t="s">
        <v>4870</v>
      </c>
      <c r="S324" t="s">
        <v>4017</v>
      </c>
      <c r="T324" s="1">
        <v>44582</v>
      </c>
      <c r="U324" t="s">
        <v>9</v>
      </c>
      <c r="V324" t="s">
        <v>4023</v>
      </c>
      <c r="W324" t="s">
        <v>4029</v>
      </c>
      <c r="X324" t="s">
        <v>551</v>
      </c>
      <c r="Y324" s="1">
        <v>44582</v>
      </c>
      <c r="Z324" s="1">
        <v>45657</v>
      </c>
      <c r="AA324">
        <v>2300</v>
      </c>
      <c r="AB324" t="s">
        <v>4017</v>
      </c>
      <c r="AC324">
        <f>MIN(COUNTIF(B:B,Member_export_20241206_173759_f48b0b31c0417006138ce4576f294a066f7c[[#This Row],[Member ID]]),1)-1</f>
        <v>0</v>
      </c>
      <c r="AD32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2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24" s="1">
        <v>45657</v>
      </c>
      <c r="AG324" s="1">
        <f>Member_export_20241206_173759_f48b0b31c0417006138ce4576f294a066f7c[[#This Row],[Price]]/100</f>
        <v>23</v>
      </c>
      <c r="AH324" s="6">
        <f ca="1">DATEDIF(Member_export_20241206_173759_f48b0b31c0417006138ce4576f294a066f7c[[#This Row],[Birthday]],TODAY(),"Y")</f>
        <v>19</v>
      </c>
      <c r="AI324" s="6">
        <f>DATEDIF(Member_export_20241206_173759_f48b0b31c0417006138ce4576f294a066f7c[[#This Row],[Member since]],Member_export_20241206_173759_f48b0b31c0417006138ce4576f294a066f7c[[#This Row],[Contrac end date C]],"M")</f>
        <v>35</v>
      </c>
      <c r="AJ324" t="str">
        <f>TEXT(Member_export_20241206_173759_f48b0b31c0417006138ce4576f294a066f7c[[#This Row],[Member since]],"DDDD")</f>
        <v>viernes</v>
      </c>
      <c r="AK324">
        <f>MONTH(Member_export_20241206_173759_f48b0b31c0417006138ce4576f294a066f7c[[#This Row],[Member since]])</f>
        <v>1</v>
      </c>
      <c r="AL324">
        <f>YEAR(Member_export_20241206_173759_f48b0b31c0417006138ce4576f294a066f7c[[#This Row],[Member since]])</f>
        <v>2022</v>
      </c>
    </row>
    <row r="325" spans="1:38" x14ac:dyDescent="0.55000000000000004">
      <c r="A325">
        <v>79788</v>
      </c>
      <c r="B325">
        <v>45989578</v>
      </c>
      <c r="C325" t="s">
        <v>3497</v>
      </c>
      <c r="D325" t="s">
        <v>9</v>
      </c>
      <c r="E325" t="s">
        <v>9</v>
      </c>
      <c r="F325" t="s">
        <v>102</v>
      </c>
      <c r="G325" t="s">
        <v>1758</v>
      </c>
      <c r="H325" t="s">
        <v>4015</v>
      </c>
      <c r="I325" s="1">
        <v>38920</v>
      </c>
      <c r="J325" t="s">
        <v>4871</v>
      </c>
      <c r="K325" t="s">
        <v>4872</v>
      </c>
      <c r="L325">
        <v>28914</v>
      </c>
      <c r="M325" t="s">
        <v>4016</v>
      </c>
      <c r="N325" t="s">
        <v>9</v>
      </c>
      <c r="O325">
        <v>623170881</v>
      </c>
      <c r="P325" t="s">
        <v>1649</v>
      </c>
      <c r="Q325" t="s">
        <v>11</v>
      </c>
      <c r="R325" t="s">
        <v>4873</v>
      </c>
      <c r="S325" t="s">
        <v>4017</v>
      </c>
      <c r="T325" s="1">
        <v>45230</v>
      </c>
      <c r="U325" t="s">
        <v>9</v>
      </c>
      <c r="V325" t="s">
        <v>9</v>
      </c>
      <c r="W325" t="s">
        <v>9</v>
      </c>
      <c r="X325" t="s">
        <v>48</v>
      </c>
      <c r="Y325" s="1">
        <v>45231</v>
      </c>
      <c r="Z325" s="1">
        <v>45657</v>
      </c>
      <c r="AA325">
        <v>3900</v>
      </c>
      <c r="AB325" t="s">
        <v>4017</v>
      </c>
      <c r="AC325">
        <f>MIN(COUNTIF(B:B,Member_export_20241206_173759_f48b0b31c0417006138ce4576f294a066f7c[[#This Row],[Member ID]]),1)-1</f>
        <v>0</v>
      </c>
      <c r="AD325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325" t="str">
        <f>IF(Member_export_20241206_173759_f48b0b31c0417006138ce4576f294a066f7c[[#This Row],[Source]]="","DESCONOCIDA",Member_export_20241206_173759_f48b0b31c0417006138ce4576f294a066f7c[[#This Row],[Source]])</f>
        <v>DESCONOCIDA</v>
      </c>
      <c r="AF325" s="1">
        <v>45657</v>
      </c>
      <c r="AG325" s="1">
        <f>Member_export_20241206_173759_f48b0b31c0417006138ce4576f294a066f7c[[#This Row],[Price]]/100</f>
        <v>39</v>
      </c>
      <c r="AH325" s="6">
        <f ca="1">DATEDIF(Member_export_20241206_173759_f48b0b31c0417006138ce4576f294a066f7c[[#This Row],[Birthday]],TODAY(),"Y")</f>
        <v>18</v>
      </c>
      <c r="AI325" s="6">
        <f>DATEDIF(Member_export_20241206_173759_f48b0b31c0417006138ce4576f294a066f7c[[#This Row],[Member since]],Member_export_20241206_173759_f48b0b31c0417006138ce4576f294a066f7c[[#This Row],[Contrac end date C]],"M")</f>
        <v>14</v>
      </c>
      <c r="AJ325" t="str">
        <f>TEXT(Member_export_20241206_173759_f48b0b31c0417006138ce4576f294a066f7c[[#This Row],[Member since]],"DDDD")</f>
        <v>martes</v>
      </c>
      <c r="AK325">
        <f>MONTH(Member_export_20241206_173759_f48b0b31c0417006138ce4576f294a066f7c[[#This Row],[Member since]])</f>
        <v>10</v>
      </c>
      <c r="AL325">
        <f>YEAR(Member_export_20241206_173759_f48b0b31c0417006138ce4576f294a066f7c[[#This Row],[Member since]])</f>
        <v>2023</v>
      </c>
    </row>
    <row r="326" spans="1:38" x14ac:dyDescent="0.55000000000000004">
      <c r="A326">
        <v>79788</v>
      </c>
      <c r="B326">
        <v>45988203</v>
      </c>
      <c r="C326" t="s">
        <v>3268</v>
      </c>
      <c r="D326" t="s">
        <v>9</v>
      </c>
      <c r="E326" t="s">
        <v>9</v>
      </c>
      <c r="F326" t="s">
        <v>102</v>
      </c>
      <c r="G326" t="s">
        <v>1226</v>
      </c>
      <c r="H326" t="s">
        <v>4022</v>
      </c>
      <c r="I326" s="1">
        <v>37819</v>
      </c>
      <c r="J326" t="s">
        <v>4874</v>
      </c>
      <c r="K326" t="s">
        <v>4799</v>
      </c>
      <c r="L326">
        <v>28914</v>
      </c>
      <c r="M326" t="s">
        <v>4016</v>
      </c>
      <c r="N326" t="s">
        <v>9</v>
      </c>
      <c r="O326">
        <v>635932542</v>
      </c>
      <c r="P326" t="s">
        <v>1227</v>
      </c>
      <c r="Q326" t="s">
        <v>45</v>
      </c>
      <c r="R326" t="s">
        <v>4875</v>
      </c>
      <c r="S326" t="s">
        <v>4017</v>
      </c>
      <c r="T326" s="1">
        <v>43663</v>
      </c>
      <c r="U326" t="s">
        <v>9</v>
      </c>
      <c r="V326" t="s">
        <v>4023</v>
      </c>
      <c r="W326" t="s">
        <v>4024</v>
      </c>
      <c r="X326" t="s">
        <v>30</v>
      </c>
      <c r="Y326" s="1">
        <v>43678</v>
      </c>
      <c r="Z326" s="1">
        <v>45657</v>
      </c>
      <c r="AA326">
        <v>4900</v>
      </c>
      <c r="AB326" t="s">
        <v>4017</v>
      </c>
      <c r="AC326">
        <f>MIN(COUNTIF(B:B,Member_export_20241206_173759_f48b0b31c0417006138ce4576f294a066f7c[[#This Row],[Member ID]]),1)-1</f>
        <v>0</v>
      </c>
      <c r="AD32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2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26" s="1">
        <v>45657</v>
      </c>
      <c r="AG326" s="1">
        <f>Member_export_20241206_173759_f48b0b31c0417006138ce4576f294a066f7c[[#This Row],[Price]]/100</f>
        <v>49</v>
      </c>
      <c r="AH326" s="6">
        <f ca="1">DATEDIF(Member_export_20241206_173759_f48b0b31c0417006138ce4576f294a066f7c[[#This Row],[Birthday]],TODAY(),"Y")</f>
        <v>21</v>
      </c>
      <c r="AI326" s="6">
        <f>DATEDIF(Member_export_20241206_173759_f48b0b31c0417006138ce4576f294a066f7c[[#This Row],[Member since]],Member_export_20241206_173759_f48b0b31c0417006138ce4576f294a066f7c[[#This Row],[Contrac end date C]],"M")</f>
        <v>65</v>
      </c>
      <c r="AJ326" t="str">
        <f>TEXT(Member_export_20241206_173759_f48b0b31c0417006138ce4576f294a066f7c[[#This Row],[Member since]],"DDDD")</f>
        <v>miércoles</v>
      </c>
      <c r="AK326">
        <f>MONTH(Member_export_20241206_173759_f48b0b31c0417006138ce4576f294a066f7c[[#This Row],[Member since]])</f>
        <v>7</v>
      </c>
      <c r="AL326">
        <f>YEAR(Member_export_20241206_173759_f48b0b31c0417006138ce4576f294a066f7c[[#This Row],[Member since]])</f>
        <v>2019</v>
      </c>
    </row>
    <row r="327" spans="1:38" x14ac:dyDescent="0.55000000000000004">
      <c r="A327">
        <v>79788</v>
      </c>
      <c r="B327">
        <v>45988181</v>
      </c>
      <c r="C327" t="s">
        <v>2858</v>
      </c>
      <c r="D327" t="s">
        <v>9</v>
      </c>
      <c r="E327" t="s">
        <v>9</v>
      </c>
      <c r="F327" t="s">
        <v>102</v>
      </c>
      <c r="G327" t="s">
        <v>103</v>
      </c>
      <c r="H327" t="s">
        <v>4022</v>
      </c>
      <c r="I327" s="1">
        <v>37083</v>
      </c>
      <c r="J327" t="s">
        <v>4876</v>
      </c>
      <c r="K327" t="s">
        <v>4178</v>
      </c>
      <c r="L327">
        <v>28914</v>
      </c>
      <c r="M327" t="s">
        <v>4016</v>
      </c>
      <c r="N327" t="s">
        <v>9</v>
      </c>
      <c r="O327">
        <v>601045875</v>
      </c>
      <c r="P327" t="s">
        <v>67</v>
      </c>
      <c r="Q327" t="s">
        <v>26</v>
      </c>
      <c r="R327" t="s">
        <v>66</v>
      </c>
      <c r="S327" t="s">
        <v>4017</v>
      </c>
      <c r="T327" s="1">
        <v>43256</v>
      </c>
      <c r="U327" t="s">
        <v>9</v>
      </c>
      <c r="V327" t="s">
        <v>4023</v>
      </c>
      <c r="W327" t="s">
        <v>4024</v>
      </c>
      <c r="X327" t="s">
        <v>86</v>
      </c>
      <c r="Y327" s="1">
        <v>43282</v>
      </c>
      <c r="Z327" s="1">
        <v>45657</v>
      </c>
      <c r="AA327">
        <v>4300</v>
      </c>
      <c r="AB327" t="s">
        <v>4017</v>
      </c>
      <c r="AC327">
        <f>MIN(COUNTIF(B:B,Member_export_20241206_173759_f48b0b31c0417006138ce4576f294a066f7c[[#This Row],[Member ID]]),1)-1</f>
        <v>0</v>
      </c>
      <c r="AD32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2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27" s="1">
        <v>45657</v>
      </c>
      <c r="AG327" s="1">
        <f>Member_export_20241206_173759_f48b0b31c0417006138ce4576f294a066f7c[[#This Row],[Price]]/100</f>
        <v>43</v>
      </c>
      <c r="AH327" s="6">
        <f ca="1">DATEDIF(Member_export_20241206_173759_f48b0b31c0417006138ce4576f294a066f7c[[#This Row],[Birthday]],TODAY(),"Y")</f>
        <v>23</v>
      </c>
      <c r="AI327" s="6">
        <f>DATEDIF(Member_export_20241206_173759_f48b0b31c0417006138ce4576f294a066f7c[[#This Row],[Member since]],Member_export_20241206_173759_f48b0b31c0417006138ce4576f294a066f7c[[#This Row],[Contrac end date C]],"M")</f>
        <v>78</v>
      </c>
      <c r="AJ327" t="str">
        <f>TEXT(Member_export_20241206_173759_f48b0b31c0417006138ce4576f294a066f7c[[#This Row],[Member since]],"DDDD")</f>
        <v>martes</v>
      </c>
      <c r="AK327">
        <f>MONTH(Member_export_20241206_173759_f48b0b31c0417006138ce4576f294a066f7c[[#This Row],[Member since]])</f>
        <v>6</v>
      </c>
      <c r="AL327">
        <f>YEAR(Member_export_20241206_173759_f48b0b31c0417006138ce4576f294a066f7c[[#This Row],[Member since]])</f>
        <v>2018</v>
      </c>
    </row>
    <row r="328" spans="1:38" x14ac:dyDescent="0.55000000000000004">
      <c r="A328">
        <v>79788</v>
      </c>
      <c r="B328">
        <v>45987721</v>
      </c>
      <c r="C328" t="s">
        <v>3859</v>
      </c>
      <c r="D328" t="s">
        <v>9</v>
      </c>
      <c r="E328" t="s">
        <v>9</v>
      </c>
      <c r="F328" t="s">
        <v>102</v>
      </c>
      <c r="G328" t="s">
        <v>2550</v>
      </c>
      <c r="H328" t="s">
        <v>4022</v>
      </c>
      <c r="I328" s="1">
        <v>38869</v>
      </c>
      <c r="J328" t="s">
        <v>4877</v>
      </c>
      <c r="K328" t="s">
        <v>4878</v>
      </c>
      <c r="L328">
        <v>28914</v>
      </c>
      <c r="M328" t="s">
        <v>4016</v>
      </c>
      <c r="N328" t="s">
        <v>9</v>
      </c>
      <c r="O328">
        <v>615890768</v>
      </c>
      <c r="P328" t="s">
        <v>2551</v>
      </c>
      <c r="Q328" t="s">
        <v>9</v>
      </c>
      <c r="R328" t="s">
        <v>4879</v>
      </c>
      <c r="S328" t="s">
        <v>4017</v>
      </c>
      <c r="T328" s="1">
        <v>44806</v>
      </c>
      <c r="U328" t="s">
        <v>9</v>
      </c>
      <c r="V328" t="s">
        <v>9</v>
      </c>
      <c r="W328" t="s">
        <v>9</v>
      </c>
      <c r="X328" t="s">
        <v>30</v>
      </c>
      <c r="Y328" s="1">
        <v>44835</v>
      </c>
      <c r="Z328" s="1">
        <v>45657</v>
      </c>
      <c r="AA328">
        <v>4900</v>
      </c>
      <c r="AB328" t="s">
        <v>4017</v>
      </c>
      <c r="AC328">
        <f>MIN(COUNTIF(B:B,Member_export_20241206_173759_f48b0b31c0417006138ce4576f294a066f7c[[#This Row],[Member ID]]),1)-1</f>
        <v>0</v>
      </c>
      <c r="AD328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328" t="str">
        <f>IF(Member_export_20241206_173759_f48b0b31c0417006138ce4576f294a066f7c[[#This Row],[Source]]="","DESCONOCIDA",Member_export_20241206_173759_f48b0b31c0417006138ce4576f294a066f7c[[#This Row],[Source]])</f>
        <v>DESCONOCIDA</v>
      </c>
      <c r="AF328" s="1">
        <v>45657</v>
      </c>
      <c r="AG328" s="1">
        <f>Member_export_20241206_173759_f48b0b31c0417006138ce4576f294a066f7c[[#This Row],[Price]]/100</f>
        <v>49</v>
      </c>
      <c r="AH328" s="6">
        <f ca="1">DATEDIF(Member_export_20241206_173759_f48b0b31c0417006138ce4576f294a066f7c[[#This Row],[Birthday]],TODAY(),"Y")</f>
        <v>18</v>
      </c>
      <c r="AI328" s="6">
        <f>DATEDIF(Member_export_20241206_173759_f48b0b31c0417006138ce4576f294a066f7c[[#This Row],[Member since]],Member_export_20241206_173759_f48b0b31c0417006138ce4576f294a066f7c[[#This Row],[Contrac end date C]],"M")</f>
        <v>27</v>
      </c>
      <c r="AJ328" t="str">
        <f>TEXT(Member_export_20241206_173759_f48b0b31c0417006138ce4576f294a066f7c[[#This Row],[Member since]],"DDDD")</f>
        <v>viernes</v>
      </c>
      <c r="AK328">
        <f>MONTH(Member_export_20241206_173759_f48b0b31c0417006138ce4576f294a066f7c[[#This Row],[Member since]])</f>
        <v>9</v>
      </c>
      <c r="AL328">
        <f>YEAR(Member_export_20241206_173759_f48b0b31c0417006138ce4576f294a066f7c[[#This Row],[Member since]])</f>
        <v>2022</v>
      </c>
    </row>
    <row r="329" spans="1:38" x14ac:dyDescent="0.55000000000000004">
      <c r="A329">
        <v>79788</v>
      </c>
      <c r="B329">
        <v>45987325</v>
      </c>
      <c r="C329" t="s">
        <v>3593</v>
      </c>
      <c r="D329" t="s">
        <v>9</v>
      </c>
      <c r="E329" t="s">
        <v>9</v>
      </c>
      <c r="F329" t="s">
        <v>102</v>
      </c>
      <c r="G329" t="s">
        <v>1962</v>
      </c>
      <c r="H329" t="s">
        <v>4022</v>
      </c>
      <c r="I329" s="1">
        <v>38769</v>
      </c>
      <c r="J329" t="s">
        <v>4880</v>
      </c>
      <c r="K329" t="s">
        <v>4881</v>
      </c>
      <c r="L329">
        <v>28914</v>
      </c>
      <c r="M329" t="s">
        <v>4016</v>
      </c>
      <c r="N329" t="s">
        <v>9</v>
      </c>
      <c r="O329">
        <v>640188146</v>
      </c>
      <c r="P329" t="s">
        <v>1963</v>
      </c>
      <c r="Q329" t="s">
        <v>45</v>
      </c>
      <c r="R329" t="s">
        <v>4882</v>
      </c>
      <c r="S329" t="s">
        <v>4017</v>
      </c>
      <c r="T329" s="1">
        <v>45173</v>
      </c>
      <c r="U329" t="s">
        <v>9</v>
      </c>
      <c r="V329" t="s">
        <v>4023</v>
      </c>
      <c r="W329" t="s">
        <v>4024</v>
      </c>
      <c r="X329" t="s">
        <v>12</v>
      </c>
      <c r="Y329" s="1">
        <v>45200</v>
      </c>
      <c r="Z329" s="1">
        <v>45657</v>
      </c>
      <c r="AA329">
        <v>5200</v>
      </c>
      <c r="AB329" t="s">
        <v>4017</v>
      </c>
      <c r="AC329">
        <f>MIN(COUNTIF(B:B,Member_export_20241206_173759_f48b0b31c0417006138ce4576f294a066f7c[[#This Row],[Member ID]]),1)-1</f>
        <v>0</v>
      </c>
      <c r="AD32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2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29" s="1">
        <v>45657</v>
      </c>
      <c r="AG329" s="1">
        <f>Member_export_20241206_173759_f48b0b31c0417006138ce4576f294a066f7c[[#This Row],[Price]]/100</f>
        <v>52</v>
      </c>
      <c r="AH329" s="6">
        <f ca="1">DATEDIF(Member_export_20241206_173759_f48b0b31c0417006138ce4576f294a066f7c[[#This Row],[Birthday]],TODAY(),"Y")</f>
        <v>18</v>
      </c>
      <c r="AI329" s="6">
        <f>DATEDIF(Member_export_20241206_173759_f48b0b31c0417006138ce4576f294a066f7c[[#This Row],[Member since]],Member_export_20241206_173759_f48b0b31c0417006138ce4576f294a066f7c[[#This Row],[Contrac end date C]],"M")</f>
        <v>15</v>
      </c>
      <c r="AJ329" t="str">
        <f>TEXT(Member_export_20241206_173759_f48b0b31c0417006138ce4576f294a066f7c[[#This Row],[Member since]],"DDDD")</f>
        <v>lunes</v>
      </c>
      <c r="AK329">
        <f>MONTH(Member_export_20241206_173759_f48b0b31c0417006138ce4576f294a066f7c[[#This Row],[Member since]])</f>
        <v>9</v>
      </c>
      <c r="AL329">
        <f>YEAR(Member_export_20241206_173759_f48b0b31c0417006138ce4576f294a066f7c[[#This Row],[Member since]])</f>
        <v>2023</v>
      </c>
    </row>
    <row r="330" spans="1:38" x14ac:dyDescent="0.55000000000000004">
      <c r="A330">
        <v>79788</v>
      </c>
      <c r="B330">
        <v>45987745</v>
      </c>
      <c r="C330" t="s">
        <v>3539</v>
      </c>
      <c r="D330" t="s">
        <v>9</v>
      </c>
      <c r="E330" t="s">
        <v>9</v>
      </c>
      <c r="F330" t="s">
        <v>102</v>
      </c>
      <c r="G330" t="s">
        <v>1842</v>
      </c>
      <c r="H330" t="s">
        <v>4022</v>
      </c>
      <c r="I330" s="1">
        <v>37183</v>
      </c>
      <c r="J330" t="s">
        <v>4883</v>
      </c>
      <c r="K330" t="s">
        <v>4884</v>
      </c>
      <c r="L330">
        <v>28914</v>
      </c>
      <c r="M330" t="s">
        <v>4016</v>
      </c>
      <c r="N330" t="s">
        <v>9</v>
      </c>
      <c r="O330">
        <v>676921391</v>
      </c>
      <c r="P330" t="s">
        <v>628</v>
      </c>
      <c r="Q330" t="s">
        <v>45</v>
      </c>
      <c r="R330" t="s">
        <v>627</v>
      </c>
      <c r="S330" t="s">
        <v>4017</v>
      </c>
      <c r="T330" s="1">
        <v>43698</v>
      </c>
      <c r="U330" t="s">
        <v>9</v>
      </c>
      <c r="V330" t="s">
        <v>4023</v>
      </c>
      <c r="W330" t="s">
        <v>4024</v>
      </c>
      <c r="X330" t="s">
        <v>30</v>
      </c>
      <c r="Y330" s="1">
        <v>43709</v>
      </c>
      <c r="Z330" s="1">
        <v>45657</v>
      </c>
      <c r="AA330">
        <v>4900</v>
      </c>
      <c r="AB330" t="s">
        <v>4017</v>
      </c>
      <c r="AC330">
        <f>MIN(COUNTIF(B:B,Member_export_20241206_173759_f48b0b31c0417006138ce4576f294a066f7c[[#This Row],[Member ID]]),1)-1</f>
        <v>0</v>
      </c>
      <c r="AD33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3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30" s="1">
        <v>45657</v>
      </c>
      <c r="AG330" s="1">
        <f>Member_export_20241206_173759_f48b0b31c0417006138ce4576f294a066f7c[[#This Row],[Price]]/100</f>
        <v>49</v>
      </c>
      <c r="AH330" s="6">
        <f ca="1">DATEDIF(Member_export_20241206_173759_f48b0b31c0417006138ce4576f294a066f7c[[#This Row],[Birthday]],TODAY(),"Y")</f>
        <v>23</v>
      </c>
      <c r="AI330" s="6">
        <f>DATEDIF(Member_export_20241206_173759_f48b0b31c0417006138ce4576f294a066f7c[[#This Row],[Member since]],Member_export_20241206_173759_f48b0b31c0417006138ce4576f294a066f7c[[#This Row],[Contrac end date C]],"M")</f>
        <v>64</v>
      </c>
      <c r="AJ330" t="str">
        <f>TEXT(Member_export_20241206_173759_f48b0b31c0417006138ce4576f294a066f7c[[#This Row],[Member since]],"DDDD")</f>
        <v>miércoles</v>
      </c>
      <c r="AK330">
        <f>MONTH(Member_export_20241206_173759_f48b0b31c0417006138ce4576f294a066f7c[[#This Row],[Member since]])</f>
        <v>8</v>
      </c>
      <c r="AL330">
        <f>YEAR(Member_export_20241206_173759_f48b0b31c0417006138ce4576f294a066f7c[[#This Row],[Member since]])</f>
        <v>2019</v>
      </c>
    </row>
    <row r="331" spans="1:38" x14ac:dyDescent="0.55000000000000004">
      <c r="A331">
        <v>79788</v>
      </c>
      <c r="B331">
        <v>45989600</v>
      </c>
      <c r="C331" t="s">
        <v>3105</v>
      </c>
      <c r="D331" t="s">
        <v>9</v>
      </c>
      <c r="E331" t="s">
        <v>9</v>
      </c>
      <c r="F331" t="s">
        <v>102</v>
      </c>
      <c r="G331" t="s">
        <v>819</v>
      </c>
      <c r="H331" t="s">
        <v>4022</v>
      </c>
      <c r="I331" s="1">
        <v>39146</v>
      </c>
      <c r="J331" t="s">
        <v>4885</v>
      </c>
      <c r="K331" t="s">
        <v>4886</v>
      </c>
      <c r="L331">
        <v>28914</v>
      </c>
      <c r="M331" t="s">
        <v>4016</v>
      </c>
      <c r="N331" t="s">
        <v>9</v>
      </c>
      <c r="O331">
        <v>619758271</v>
      </c>
      <c r="P331" t="s">
        <v>820</v>
      </c>
      <c r="Q331" t="s">
        <v>45</v>
      </c>
      <c r="R331" t="s">
        <v>4887</v>
      </c>
      <c r="S331" t="s">
        <v>4017</v>
      </c>
      <c r="T331" s="1">
        <v>45051</v>
      </c>
      <c r="U331" t="s">
        <v>9</v>
      </c>
      <c r="V331" t="s">
        <v>4023</v>
      </c>
      <c r="W331" t="s">
        <v>4024</v>
      </c>
      <c r="X331" t="s">
        <v>12</v>
      </c>
      <c r="Y331" s="1">
        <v>45078</v>
      </c>
      <c r="Z331" s="1">
        <v>45657</v>
      </c>
      <c r="AA331">
        <v>5200</v>
      </c>
      <c r="AB331" t="s">
        <v>4017</v>
      </c>
      <c r="AC331">
        <f>MIN(COUNTIF(B:B,Member_export_20241206_173759_f48b0b31c0417006138ce4576f294a066f7c[[#This Row],[Member ID]]),1)-1</f>
        <v>0</v>
      </c>
      <c r="AD33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3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31" s="1">
        <v>45657</v>
      </c>
      <c r="AG331" s="1">
        <f>Member_export_20241206_173759_f48b0b31c0417006138ce4576f294a066f7c[[#This Row],[Price]]/100</f>
        <v>52</v>
      </c>
      <c r="AH331" s="6">
        <f ca="1">DATEDIF(Member_export_20241206_173759_f48b0b31c0417006138ce4576f294a066f7c[[#This Row],[Birthday]],TODAY(),"Y")</f>
        <v>17</v>
      </c>
      <c r="AI331" s="6">
        <f>DATEDIF(Member_export_20241206_173759_f48b0b31c0417006138ce4576f294a066f7c[[#This Row],[Member since]],Member_export_20241206_173759_f48b0b31c0417006138ce4576f294a066f7c[[#This Row],[Contrac end date C]],"M")</f>
        <v>19</v>
      </c>
      <c r="AJ331" t="str">
        <f>TEXT(Member_export_20241206_173759_f48b0b31c0417006138ce4576f294a066f7c[[#This Row],[Member since]],"DDDD")</f>
        <v>viernes</v>
      </c>
      <c r="AK331">
        <f>MONTH(Member_export_20241206_173759_f48b0b31c0417006138ce4576f294a066f7c[[#This Row],[Member since]])</f>
        <v>5</v>
      </c>
      <c r="AL331">
        <f>YEAR(Member_export_20241206_173759_f48b0b31c0417006138ce4576f294a066f7c[[#This Row],[Member since]])</f>
        <v>2023</v>
      </c>
    </row>
    <row r="332" spans="1:38" x14ac:dyDescent="0.55000000000000004">
      <c r="A332">
        <v>79788</v>
      </c>
      <c r="B332">
        <v>49147430</v>
      </c>
      <c r="C332" t="s">
        <v>3611</v>
      </c>
      <c r="D332" t="s">
        <v>9</v>
      </c>
      <c r="E332" t="s">
        <v>9</v>
      </c>
      <c r="F332" t="s">
        <v>10</v>
      </c>
      <c r="G332" t="s">
        <v>1999</v>
      </c>
      <c r="H332" t="s">
        <v>4025</v>
      </c>
      <c r="I332" s="1">
        <v>34545</v>
      </c>
      <c r="J332" t="s">
        <v>4888</v>
      </c>
      <c r="K332" t="s">
        <v>4889</v>
      </c>
      <c r="L332">
        <v>28981</v>
      </c>
      <c r="M332" t="s">
        <v>4424</v>
      </c>
      <c r="N332" t="s">
        <v>9</v>
      </c>
      <c r="O332">
        <v>636577240</v>
      </c>
      <c r="P332" t="s">
        <v>2000</v>
      </c>
      <c r="Q332" t="s">
        <v>26</v>
      </c>
      <c r="R332" t="s">
        <v>9</v>
      </c>
      <c r="S332" t="s">
        <v>4017</v>
      </c>
      <c r="T332" s="1">
        <v>45589</v>
      </c>
      <c r="U332" t="s">
        <v>9</v>
      </c>
      <c r="V332" t="s">
        <v>4023</v>
      </c>
      <c r="W332" t="s">
        <v>4024</v>
      </c>
      <c r="X332" t="s">
        <v>12</v>
      </c>
      <c r="Y332" s="1">
        <v>45597</v>
      </c>
      <c r="Z332" s="1">
        <v>45657</v>
      </c>
      <c r="AA332">
        <v>5200</v>
      </c>
      <c r="AB332" t="s">
        <v>4017</v>
      </c>
      <c r="AC332">
        <f>MIN(COUNTIF(B:B,Member_export_20241206_173759_f48b0b31c0417006138ce4576f294a066f7c[[#This Row],[Member ID]]),1)-1</f>
        <v>0</v>
      </c>
      <c r="AD33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3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32" s="1">
        <v>45657</v>
      </c>
      <c r="AG332" s="1">
        <f>Member_export_20241206_173759_f48b0b31c0417006138ce4576f294a066f7c[[#This Row],[Price]]/100</f>
        <v>52</v>
      </c>
      <c r="AH332" s="6">
        <f ca="1">DATEDIF(Member_export_20241206_173759_f48b0b31c0417006138ce4576f294a066f7c[[#This Row],[Birthday]],TODAY(),"Y")</f>
        <v>30</v>
      </c>
      <c r="AI332" s="6">
        <f>DATEDIF(Member_export_20241206_173759_f48b0b31c0417006138ce4576f294a066f7c[[#This Row],[Member since]],Member_export_20241206_173759_f48b0b31c0417006138ce4576f294a066f7c[[#This Row],[Contrac end date C]],"M")</f>
        <v>2</v>
      </c>
      <c r="AJ332" t="str">
        <f>TEXT(Member_export_20241206_173759_f48b0b31c0417006138ce4576f294a066f7c[[#This Row],[Member since]],"DDDD")</f>
        <v>jueves</v>
      </c>
      <c r="AK332">
        <f>MONTH(Member_export_20241206_173759_f48b0b31c0417006138ce4576f294a066f7c[[#This Row],[Member since]])</f>
        <v>10</v>
      </c>
      <c r="AL332">
        <f>YEAR(Member_export_20241206_173759_f48b0b31c0417006138ce4576f294a066f7c[[#This Row],[Member since]])</f>
        <v>2024</v>
      </c>
    </row>
    <row r="333" spans="1:38" x14ac:dyDescent="0.55000000000000004">
      <c r="A333">
        <v>79788</v>
      </c>
      <c r="B333">
        <v>45988875</v>
      </c>
      <c r="C333" t="s">
        <v>3840</v>
      </c>
      <c r="D333" t="s">
        <v>9</v>
      </c>
      <c r="E333" t="s">
        <v>9</v>
      </c>
      <c r="F333" t="s">
        <v>10</v>
      </c>
      <c r="G333" t="s">
        <v>2507</v>
      </c>
      <c r="H333" t="s">
        <v>4025</v>
      </c>
      <c r="I333" s="1">
        <v>36662</v>
      </c>
      <c r="J333" t="s">
        <v>4890</v>
      </c>
      <c r="K333" t="s">
        <v>4110</v>
      </c>
      <c r="L333">
        <v>28914</v>
      </c>
      <c r="M333" t="s">
        <v>4016</v>
      </c>
      <c r="N333" t="s">
        <v>9</v>
      </c>
      <c r="O333">
        <v>622169795</v>
      </c>
      <c r="P333" t="s">
        <v>121</v>
      </c>
      <c r="Q333" t="s">
        <v>45</v>
      </c>
      <c r="R333" t="s">
        <v>4891</v>
      </c>
      <c r="S333" t="s">
        <v>4017</v>
      </c>
      <c r="T333" s="1">
        <v>44088</v>
      </c>
      <c r="U333" t="s">
        <v>9</v>
      </c>
      <c r="V333" t="s">
        <v>4023</v>
      </c>
      <c r="W333" t="s">
        <v>4029</v>
      </c>
      <c r="X333" t="s">
        <v>30</v>
      </c>
      <c r="Y333" s="1">
        <v>44105</v>
      </c>
      <c r="Z333" s="1">
        <v>45657</v>
      </c>
      <c r="AA333">
        <v>4900</v>
      </c>
      <c r="AB333" t="s">
        <v>4017</v>
      </c>
      <c r="AC333">
        <f>MIN(COUNTIF(B:B,Member_export_20241206_173759_f48b0b31c0417006138ce4576f294a066f7c[[#This Row],[Member ID]]),1)-1</f>
        <v>0</v>
      </c>
      <c r="AD33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3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33" s="1">
        <v>45657</v>
      </c>
      <c r="AG333" s="1">
        <f>Member_export_20241206_173759_f48b0b31c0417006138ce4576f294a066f7c[[#This Row],[Price]]/100</f>
        <v>49</v>
      </c>
      <c r="AH333" s="6">
        <f ca="1">DATEDIF(Member_export_20241206_173759_f48b0b31c0417006138ce4576f294a066f7c[[#This Row],[Birthday]],TODAY(),"Y")</f>
        <v>24</v>
      </c>
      <c r="AI333" s="6">
        <f>DATEDIF(Member_export_20241206_173759_f48b0b31c0417006138ce4576f294a066f7c[[#This Row],[Member since]],Member_export_20241206_173759_f48b0b31c0417006138ce4576f294a066f7c[[#This Row],[Contrac end date C]],"M")</f>
        <v>51</v>
      </c>
      <c r="AJ333" t="str">
        <f>TEXT(Member_export_20241206_173759_f48b0b31c0417006138ce4576f294a066f7c[[#This Row],[Member since]],"DDDD")</f>
        <v>lunes</v>
      </c>
      <c r="AK333">
        <f>MONTH(Member_export_20241206_173759_f48b0b31c0417006138ce4576f294a066f7c[[#This Row],[Member since]])</f>
        <v>9</v>
      </c>
      <c r="AL333">
        <f>YEAR(Member_export_20241206_173759_f48b0b31c0417006138ce4576f294a066f7c[[#This Row],[Member since]])</f>
        <v>2020</v>
      </c>
    </row>
    <row r="334" spans="1:38" x14ac:dyDescent="0.55000000000000004">
      <c r="A334">
        <v>79788</v>
      </c>
      <c r="B334">
        <v>45988636</v>
      </c>
      <c r="C334" t="s">
        <v>3050</v>
      </c>
      <c r="D334" t="s">
        <v>9</v>
      </c>
      <c r="E334" t="s">
        <v>9</v>
      </c>
      <c r="F334" t="s">
        <v>10</v>
      </c>
      <c r="G334" t="s">
        <v>672</v>
      </c>
      <c r="H334" t="s">
        <v>4025</v>
      </c>
      <c r="I334" s="1">
        <v>33133</v>
      </c>
      <c r="J334" t="s">
        <v>4892</v>
      </c>
      <c r="K334" t="s">
        <v>4893</v>
      </c>
      <c r="L334">
        <v>28914</v>
      </c>
      <c r="M334" t="s">
        <v>4016</v>
      </c>
      <c r="N334" t="s">
        <v>9</v>
      </c>
      <c r="O334">
        <v>626392708</v>
      </c>
      <c r="P334" t="s">
        <v>673</v>
      </c>
      <c r="Q334" t="s">
        <v>11</v>
      </c>
      <c r="R334" t="s">
        <v>4894</v>
      </c>
      <c r="S334" t="s">
        <v>4017</v>
      </c>
      <c r="T334" s="1">
        <v>44014</v>
      </c>
      <c r="U334" t="s">
        <v>9</v>
      </c>
      <c r="V334" t="s">
        <v>4023</v>
      </c>
      <c r="W334" t="s">
        <v>4024</v>
      </c>
      <c r="X334" t="s">
        <v>30</v>
      </c>
      <c r="Y334" s="1">
        <v>44044</v>
      </c>
      <c r="Z334" s="1">
        <v>45657</v>
      </c>
      <c r="AA334">
        <v>4900</v>
      </c>
      <c r="AB334" t="s">
        <v>4017</v>
      </c>
      <c r="AC334">
        <f>MIN(COUNTIF(B:B,Member_export_20241206_173759_f48b0b31c0417006138ce4576f294a066f7c[[#This Row],[Member ID]]),1)-1</f>
        <v>0</v>
      </c>
      <c r="AD33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3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34" s="1">
        <v>45657</v>
      </c>
      <c r="AG334" s="1">
        <f>Member_export_20241206_173759_f48b0b31c0417006138ce4576f294a066f7c[[#This Row],[Price]]/100</f>
        <v>49</v>
      </c>
      <c r="AH334" s="6">
        <f ca="1">DATEDIF(Member_export_20241206_173759_f48b0b31c0417006138ce4576f294a066f7c[[#This Row],[Birthday]],TODAY(),"Y")</f>
        <v>34</v>
      </c>
      <c r="AI334" s="6">
        <f>DATEDIF(Member_export_20241206_173759_f48b0b31c0417006138ce4576f294a066f7c[[#This Row],[Member since]],Member_export_20241206_173759_f48b0b31c0417006138ce4576f294a066f7c[[#This Row],[Contrac end date C]],"M")</f>
        <v>53</v>
      </c>
      <c r="AJ334" t="str">
        <f>TEXT(Member_export_20241206_173759_f48b0b31c0417006138ce4576f294a066f7c[[#This Row],[Member since]],"DDDD")</f>
        <v>jueves</v>
      </c>
      <c r="AK334">
        <f>MONTH(Member_export_20241206_173759_f48b0b31c0417006138ce4576f294a066f7c[[#This Row],[Member since]])</f>
        <v>7</v>
      </c>
      <c r="AL334">
        <f>YEAR(Member_export_20241206_173759_f48b0b31c0417006138ce4576f294a066f7c[[#This Row],[Member since]])</f>
        <v>2020</v>
      </c>
    </row>
    <row r="335" spans="1:38" x14ac:dyDescent="0.55000000000000004">
      <c r="A335">
        <v>79788</v>
      </c>
      <c r="B335">
        <v>45987283</v>
      </c>
      <c r="C335" t="s">
        <v>3085</v>
      </c>
      <c r="D335" t="s">
        <v>9</v>
      </c>
      <c r="E335" t="s">
        <v>9</v>
      </c>
      <c r="F335" t="s">
        <v>10</v>
      </c>
      <c r="G335" t="s">
        <v>764</v>
      </c>
      <c r="H335" t="s">
        <v>4025</v>
      </c>
      <c r="I335" s="1">
        <v>29100</v>
      </c>
      <c r="J335" t="s">
        <v>4895</v>
      </c>
      <c r="K335" t="s">
        <v>4896</v>
      </c>
      <c r="L335">
        <v>28914</v>
      </c>
      <c r="M335" t="s">
        <v>4016</v>
      </c>
      <c r="N335" t="s">
        <v>9</v>
      </c>
      <c r="O335">
        <v>687451300</v>
      </c>
      <c r="P335" t="s">
        <v>765</v>
      </c>
      <c r="Q335" t="s">
        <v>18</v>
      </c>
      <c r="R335" t="s">
        <v>4897</v>
      </c>
      <c r="S335" t="s">
        <v>4017</v>
      </c>
      <c r="T335" s="1">
        <v>44854</v>
      </c>
      <c r="U335" t="s">
        <v>9</v>
      </c>
      <c r="V335" t="s">
        <v>4023</v>
      </c>
      <c r="W335" t="s">
        <v>4057</v>
      </c>
      <c r="X335" t="s">
        <v>12</v>
      </c>
      <c r="Y335" s="1">
        <v>44866</v>
      </c>
      <c r="Z335" s="1">
        <v>45657</v>
      </c>
      <c r="AA335">
        <v>5200</v>
      </c>
      <c r="AB335" t="s">
        <v>4017</v>
      </c>
      <c r="AC335">
        <f>MIN(COUNTIF(B:B,Member_export_20241206_173759_f48b0b31c0417006138ce4576f294a066f7c[[#This Row],[Member ID]]),1)-1</f>
        <v>0</v>
      </c>
      <c r="AD33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35" t="str">
        <f>IF(Member_export_20241206_173759_f48b0b31c0417006138ce4576f294a066f7c[[#This Row],[Source]]="","DESCONOCIDA",Member_export_20241206_173759_f48b0b31c0417006138ce4576f294a066f7c[[#This Row],[Source]])</f>
        <v>BÚSQUEDA POR INTERNET</v>
      </c>
      <c r="AF335" s="1">
        <v>45657</v>
      </c>
      <c r="AG335" s="1">
        <f>Member_export_20241206_173759_f48b0b31c0417006138ce4576f294a066f7c[[#This Row],[Price]]/100</f>
        <v>52</v>
      </c>
      <c r="AH335" s="6">
        <f ca="1">DATEDIF(Member_export_20241206_173759_f48b0b31c0417006138ce4576f294a066f7c[[#This Row],[Birthday]],TODAY(),"Y")</f>
        <v>45</v>
      </c>
      <c r="AI335" s="6">
        <f>DATEDIF(Member_export_20241206_173759_f48b0b31c0417006138ce4576f294a066f7c[[#This Row],[Member since]],Member_export_20241206_173759_f48b0b31c0417006138ce4576f294a066f7c[[#This Row],[Contrac end date C]],"M")</f>
        <v>26</v>
      </c>
      <c r="AJ335" t="str">
        <f>TEXT(Member_export_20241206_173759_f48b0b31c0417006138ce4576f294a066f7c[[#This Row],[Member since]],"DDDD")</f>
        <v>jueves</v>
      </c>
      <c r="AK335">
        <f>MONTH(Member_export_20241206_173759_f48b0b31c0417006138ce4576f294a066f7c[[#This Row],[Member since]])</f>
        <v>10</v>
      </c>
      <c r="AL335">
        <f>YEAR(Member_export_20241206_173759_f48b0b31c0417006138ce4576f294a066f7c[[#This Row],[Member since]])</f>
        <v>2022</v>
      </c>
    </row>
    <row r="336" spans="1:38" x14ac:dyDescent="0.55000000000000004">
      <c r="A336">
        <v>79788</v>
      </c>
      <c r="B336">
        <v>49685535</v>
      </c>
      <c r="C336" t="s">
        <v>4000</v>
      </c>
      <c r="D336" t="s">
        <v>9</v>
      </c>
      <c r="E336" t="s">
        <v>9</v>
      </c>
      <c r="F336" t="s">
        <v>2832</v>
      </c>
      <c r="G336" t="s">
        <v>2833</v>
      </c>
      <c r="H336" t="s">
        <v>4025</v>
      </c>
      <c r="I336" s="1">
        <v>38050</v>
      </c>
      <c r="J336" t="s">
        <v>4898</v>
      </c>
      <c r="K336" t="s">
        <v>4899</v>
      </c>
      <c r="L336">
        <v>28914</v>
      </c>
      <c r="M336" t="s">
        <v>4016</v>
      </c>
      <c r="N336" t="s">
        <v>9</v>
      </c>
      <c r="O336">
        <v>662217593</v>
      </c>
      <c r="P336" t="s">
        <v>2834</v>
      </c>
      <c r="Q336" t="s">
        <v>2835</v>
      </c>
      <c r="R336" t="s">
        <v>9</v>
      </c>
      <c r="S336" t="s">
        <v>4017</v>
      </c>
      <c r="T336" s="1">
        <v>45630</v>
      </c>
      <c r="U336" t="s">
        <v>9</v>
      </c>
      <c r="V336" t="s">
        <v>4023</v>
      </c>
      <c r="W336" t="s">
        <v>4024</v>
      </c>
      <c r="X336" t="s">
        <v>12</v>
      </c>
      <c r="Y336" s="1">
        <v>45658</v>
      </c>
      <c r="Z336" s="1">
        <v>45688</v>
      </c>
      <c r="AA336">
        <v>5200</v>
      </c>
      <c r="AB336" t="s">
        <v>4017</v>
      </c>
      <c r="AC336">
        <f>MIN(COUNTIF(B:B,Member_export_20241206_173759_f48b0b31c0417006138ce4576f294a066f7c[[#This Row],[Member ID]]),1)-1</f>
        <v>0</v>
      </c>
      <c r="AD33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3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36" s="1">
        <v>45657</v>
      </c>
      <c r="AG336" s="1">
        <f>Member_export_20241206_173759_f48b0b31c0417006138ce4576f294a066f7c[[#This Row],[Price]]/100</f>
        <v>52</v>
      </c>
      <c r="AH336" s="6">
        <f ca="1">DATEDIF(Member_export_20241206_173759_f48b0b31c0417006138ce4576f294a066f7c[[#This Row],[Birthday]],TODAY(),"Y")</f>
        <v>20</v>
      </c>
      <c r="AI336" s="6">
        <f>DATEDIF(Member_export_20241206_173759_f48b0b31c0417006138ce4576f294a066f7c[[#This Row],[Member since]],Member_export_20241206_173759_f48b0b31c0417006138ce4576f294a066f7c[[#This Row],[Contrac end date C]],"M")</f>
        <v>0</v>
      </c>
      <c r="AJ336" t="str">
        <f>TEXT(Member_export_20241206_173759_f48b0b31c0417006138ce4576f294a066f7c[[#This Row],[Member since]],"DDDD")</f>
        <v>miércoles</v>
      </c>
      <c r="AK336">
        <f>MONTH(Member_export_20241206_173759_f48b0b31c0417006138ce4576f294a066f7c[[#This Row],[Member since]])</f>
        <v>12</v>
      </c>
      <c r="AL336">
        <f>YEAR(Member_export_20241206_173759_f48b0b31c0417006138ce4576f294a066f7c[[#This Row],[Member since]])</f>
        <v>2024</v>
      </c>
    </row>
    <row r="337" spans="1:38" x14ac:dyDescent="0.55000000000000004">
      <c r="A337">
        <v>79788</v>
      </c>
      <c r="B337">
        <v>45989293</v>
      </c>
      <c r="C337" t="s">
        <v>3272</v>
      </c>
      <c r="D337" t="s">
        <v>9</v>
      </c>
      <c r="E337" t="s">
        <v>9</v>
      </c>
      <c r="F337" t="s">
        <v>1235</v>
      </c>
      <c r="G337" t="s">
        <v>1236</v>
      </c>
      <c r="H337" t="s">
        <v>4022</v>
      </c>
      <c r="I337" s="1">
        <v>27091</v>
      </c>
      <c r="J337" t="s">
        <v>4901</v>
      </c>
      <c r="K337" t="s">
        <v>4157</v>
      </c>
      <c r="L337">
        <v>28914</v>
      </c>
      <c r="M337" t="s">
        <v>4016</v>
      </c>
      <c r="N337" t="s">
        <v>9</v>
      </c>
      <c r="O337">
        <v>618533217</v>
      </c>
      <c r="P337" t="s">
        <v>1238</v>
      </c>
      <c r="Q337" t="s">
        <v>45</v>
      </c>
      <c r="R337" t="s">
        <v>1237</v>
      </c>
      <c r="S337" t="s">
        <v>4017</v>
      </c>
      <c r="T337" s="1">
        <v>43342</v>
      </c>
      <c r="U337" t="s">
        <v>9</v>
      </c>
      <c r="V337" t="s">
        <v>4023</v>
      </c>
      <c r="W337" t="s">
        <v>4024</v>
      </c>
      <c r="X337" t="s">
        <v>12</v>
      </c>
      <c r="Y337" s="1">
        <v>45566</v>
      </c>
      <c r="Z337" s="1">
        <v>45657</v>
      </c>
      <c r="AA337">
        <v>5200</v>
      </c>
      <c r="AB337" t="s">
        <v>4017</v>
      </c>
      <c r="AC337">
        <f>MIN(COUNTIF(B:B,Member_export_20241206_173759_f48b0b31c0417006138ce4576f294a066f7c[[#This Row],[Member ID]]),1)-1</f>
        <v>0</v>
      </c>
      <c r="AD33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3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37" s="1">
        <v>45657</v>
      </c>
      <c r="AG337" s="1">
        <f>Member_export_20241206_173759_f48b0b31c0417006138ce4576f294a066f7c[[#This Row],[Price]]/100</f>
        <v>52</v>
      </c>
      <c r="AH337" s="6">
        <f ca="1">DATEDIF(Member_export_20241206_173759_f48b0b31c0417006138ce4576f294a066f7c[[#This Row],[Birthday]],TODAY(),"Y")</f>
        <v>50</v>
      </c>
      <c r="AI337" s="6">
        <f>DATEDIF(Member_export_20241206_173759_f48b0b31c0417006138ce4576f294a066f7c[[#This Row],[Member since]],Member_export_20241206_173759_f48b0b31c0417006138ce4576f294a066f7c[[#This Row],[Contrac end date C]],"M")</f>
        <v>76</v>
      </c>
      <c r="AJ337" t="str">
        <f>TEXT(Member_export_20241206_173759_f48b0b31c0417006138ce4576f294a066f7c[[#This Row],[Member since]],"DDDD")</f>
        <v>jueves</v>
      </c>
      <c r="AK337">
        <f>MONTH(Member_export_20241206_173759_f48b0b31c0417006138ce4576f294a066f7c[[#This Row],[Member since]])</f>
        <v>8</v>
      </c>
      <c r="AL337">
        <f>YEAR(Member_export_20241206_173759_f48b0b31c0417006138ce4576f294a066f7c[[#This Row],[Member since]])</f>
        <v>2018</v>
      </c>
    </row>
    <row r="338" spans="1:38" x14ac:dyDescent="0.55000000000000004">
      <c r="A338">
        <v>79788</v>
      </c>
      <c r="B338">
        <v>45988184</v>
      </c>
      <c r="C338" t="s">
        <v>3054</v>
      </c>
      <c r="D338" t="s">
        <v>9</v>
      </c>
      <c r="E338" t="s">
        <v>9</v>
      </c>
      <c r="F338" t="s">
        <v>684</v>
      </c>
      <c r="G338" t="s">
        <v>50</v>
      </c>
      <c r="H338" t="s">
        <v>4025</v>
      </c>
      <c r="I338" s="1">
        <v>36920</v>
      </c>
      <c r="J338" t="s">
        <v>4902</v>
      </c>
      <c r="K338" t="s">
        <v>4366</v>
      </c>
      <c r="L338">
        <v>28914</v>
      </c>
      <c r="M338" t="s">
        <v>4016</v>
      </c>
      <c r="N338" t="s">
        <v>9</v>
      </c>
      <c r="O338">
        <v>631374498</v>
      </c>
      <c r="P338" t="s">
        <v>686</v>
      </c>
      <c r="Q338" t="s">
        <v>22</v>
      </c>
      <c r="R338" t="s">
        <v>685</v>
      </c>
      <c r="S338" t="s">
        <v>4017</v>
      </c>
      <c r="T338" s="1">
        <v>44994</v>
      </c>
      <c r="U338" t="s">
        <v>9</v>
      </c>
      <c r="V338" t="s">
        <v>4023</v>
      </c>
      <c r="W338" t="s">
        <v>4024</v>
      </c>
      <c r="X338" t="s">
        <v>30</v>
      </c>
      <c r="Y338" s="1">
        <v>45597</v>
      </c>
      <c r="Z338" s="1">
        <v>45657</v>
      </c>
      <c r="AA338">
        <v>4900</v>
      </c>
      <c r="AB338" t="s">
        <v>4017</v>
      </c>
      <c r="AC338">
        <f>MIN(COUNTIF(B:B,Member_export_20241206_173759_f48b0b31c0417006138ce4576f294a066f7c[[#This Row],[Member ID]]),1)-1</f>
        <v>0</v>
      </c>
      <c r="AD33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3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38" s="1">
        <v>45657</v>
      </c>
      <c r="AG338" s="1">
        <f>Member_export_20241206_173759_f48b0b31c0417006138ce4576f294a066f7c[[#This Row],[Price]]/100</f>
        <v>49</v>
      </c>
      <c r="AH338" s="6">
        <f ca="1">DATEDIF(Member_export_20241206_173759_f48b0b31c0417006138ce4576f294a066f7c[[#This Row],[Birthday]],TODAY(),"Y")</f>
        <v>23</v>
      </c>
      <c r="AI338" s="6">
        <f>DATEDIF(Member_export_20241206_173759_f48b0b31c0417006138ce4576f294a066f7c[[#This Row],[Member since]],Member_export_20241206_173759_f48b0b31c0417006138ce4576f294a066f7c[[#This Row],[Contrac end date C]],"M")</f>
        <v>21</v>
      </c>
      <c r="AJ338" t="str">
        <f>TEXT(Member_export_20241206_173759_f48b0b31c0417006138ce4576f294a066f7c[[#This Row],[Member since]],"DDDD")</f>
        <v>jueves</v>
      </c>
      <c r="AK338">
        <f>MONTH(Member_export_20241206_173759_f48b0b31c0417006138ce4576f294a066f7c[[#This Row],[Member since]])</f>
        <v>3</v>
      </c>
      <c r="AL338">
        <f>YEAR(Member_export_20241206_173759_f48b0b31c0417006138ce4576f294a066f7c[[#This Row],[Member since]])</f>
        <v>2023</v>
      </c>
    </row>
    <row r="339" spans="1:38" x14ac:dyDescent="0.55000000000000004">
      <c r="A339">
        <v>79788</v>
      </c>
      <c r="B339">
        <v>45989081</v>
      </c>
      <c r="C339" t="s">
        <v>3232</v>
      </c>
      <c r="D339" t="s">
        <v>9</v>
      </c>
      <c r="E339" t="s">
        <v>9</v>
      </c>
      <c r="F339" t="s">
        <v>119</v>
      </c>
      <c r="G339" t="s">
        <v>1146</v>
      </c>
      <c r="H339" t="s">
        <v>4025</v>
      </c>
      <c r="I339" s="1">
        <v>26134</v>
      </c>
      <c r="J339" t="s">
        <v>4903</v>
      </c>
      <c r="K339" t="s">
        <v>4904</v>
      </c>
      <c r="L339">
        <v>28914</v>
      </c>
      <c r="M339" t="s">
        <v>4016</v>
      </c>
      <c r="N339" t="s">
        <v>9</v>
      </c>
      <c r="O339">
        <v>615657334</v>
      </c>
      <c r="P339" t="s">
        <v>1147</v>
      </c>
      <c r="Q339" t="s">
        <v>113</v>
      </c>
      <c r="R339" t="s">
        <v>4905</v>
      </c>
      <c r="S339" t="s">
        <v>4017</v>
      </c>
      <c r="T339" s="1">
        <v>43767</v>
      </c>
      <c r="U339" t="s">
        <v>9</v>
      </c>
      <c r="V339" t="s">
        <v>4068</v>
      </c>
      <c r="W339" t="s">
        <v>4024</v>
      </c>
      <c r="X339" t="s">
        <v>12</v>
      </c>
      <c r="Y339" s="1">
        <v>43770</v>
      </c>
      <c r="Z339" s="1">
        <v>45657</v>
      </c>
      <c r="AA339">
        <v>5200</v>
      </c>
      <c r="AB339" t="s">
        <v>4017</v>
      </c>
      <c r="AC339">
        <f>MIN(COUNTIF(B:B,Member_export_20241206_173759_f48b0b31c0417006138ce4576f294a066f7c[[#This Row],[Member ID]]),1)-1</f>
        <v>0</v>
      </c>
      <c r="AD339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33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39" s="1">
        <v>45657</v>
      </c>
      <c r="AG339" s="1">
        <f>Member_export_20241206_173759_f48b0b31c0417006138ce4576f294a066f7c[[#This Row],[Price]]/100</f>
        <v>52</v>
      </c>
      <c r="AH339" s="6">
        <f ca="1">DATEDIF(Member_export_20241206_173759_f48b0b31c0417006138ce4576f294a066f7c[[#This Row],[Birthday]],TODAY(),"Y")</f>
        <v>53</v>
      </c>
      <c r="AI339" s="6">
        <f>DATEDIF(Member_export_20241206_173759_f48b0b31c0417006138ce4576f294a066f7c[[#This Row],[Member since]],Member_export_20241206_173759_f48b0b31c0417006138ce4576f294a066f7c[[#This Row],[Contrac end date C]],"M")</f>
        <v>62</v>
      </c>
      <c r="AJ339" t="str">
        <f>TEXT(Member_export_20241206_173759_f48b0b31c0417006138ce4576f294a066f7c[[#This Row],[Member since]],"DDDD")</f>
        <v>martes</v>
      </c>
      <c r="AK339">
        <f>MONTH(Member_export_20241206_173759_f48b0b31c0417006138ce4576f294a066f7c[[#This Row],[Member since]])</f>
        <v>10</v>
      </c>
      <c r="AL339">
        <f>YEAR(Member_export_20241206_173759_f48b0b31c0417006138ce4576f294a066f7c[[#This Row],[Member since]])</f>
        <v>2019</v>
      </c>
    </row>
    <row r="340" spans="1:38" x14ac:dyDescent="0.55000000000000004">
      <c r="A340">
        <v>79788</v>
      </c>
      <c r="B340">
        <v>49174280</v>
      </c>
      <c r="C340" t="s">
        <v>3489</v>
      </c>
      <c r="D340" t="s">
        <v>9</v>
      </c>
      <c r="E340" t="s">
        <v>9</v>
      </c>
      <c r="F340" t="s">
        <v>119</v>
      </c>
      <c r="G340" t="s">
        <v>1742</v>
      </c>
      <c r="H340" t="s">
        <v>4025</v>
      </c>
      <c r="I340" s="1">
        <v>29012</v>
      </c>
      <c r="J340" t="s">
        <v>4906</v>
      </c>
      <c r="K340" t="s">
        <v>4907</v>
      </c>
      <c r="L340">
        <v>28913</v>
      </c>
      <c r="M340" t="s">
        <v>4016</v>
      </c>
      <c r="N340" t="s">
        <v>9</v>
      </c>
      <c r="O340">
        <v>645910638</v>
      </c>
      <c r="P340" t="s">
        <v>539</v>
      </c>
      <c r="Q340" t="s">
        <v>45</v>
      </c>
      <c r="R340" t="s">
        <v>9</v>
      </c>
      <c r="S340" t="s">
        <v>4017</v>
      </c>
      <c r="T340" s="1">
        <v>45593</v>
      </c>
      <c r="U340" t="s">
        <v>9</v>
      </c>
      <c r="V340" t="s">
        <v>4023</v>
      </c>
      <c r="W340" t="s">
        <v>4024</v>
      </c>
      <c r="X340" t="s">
        <v>12</v>
      </c>
      <c r="Y340" s="1">
        <v>45597</v>
      </c>
      <c r="Z340" s="1">
        <v>45657</v>
      </c>
      <c r="AA340">
        <v>5200</v>
      </c>
      <c r="AB340" t="s">
        <v>4017</v>
      </c>
      <c r="AC340">
        <f>MIN(COUNTIF(B:B,Member_export_20241206_173759_f48b0b31c0417006138ce4576f294a066f7c[[#This Row],[Member ID]]),1)-1</f>
        <v>0</v>
      </c>
      <c r="AD34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4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40" s="1">
        <v>45657</v>
      </c>
      <c r="AG340" s="1">
        <f>Member_export_20241206_173759_f48b0b31c0417006138ce4576f294a066f7c[[#This Row],[Price]]/100</f>
        <v>52</v>
      </c>
      <c r="AH340" s="6">
        <f ca="1">DATEDIF(Member_export_20241206_173759_f48b0b31c0417006138ce4576f294a066f7c[[#This Row],[Birthday]],TODAY(),"Y")</f>
        <v>45</v>
      </c>
      <c r="AI340" s="6">
        <f>DATEDIF(Member_export_20241206_173759_f48b0b31c0417006138ce4576f294a066f7c[[#This Row],[Member since]],Member_export_20241206_173759_f48b0b31c0417006138ce4576f294a066f7c[[#This Row],[Contrac end date C]],"M")</f>
        <v>2</v>
      </c>
      <c r="AJ340" t="str">
        <f>TEXT(Member_export_20241206_173759_f48b0b31c0417006138ce4576f294a066f7c[[#This Row],[Member since]],"DDDD")</f>
        <v>lunes</v>
      </c>
      <c r="AK340">
        <f>MONTH(Member_export_20241206_173759_f48b0b31c0417006138ce4576f294a066f7c[[#This Row],[Member since]])</f>
        <v>10</v>
      </c>
      <c r="AL340">
        <f>YEAR(Member_export_20241206_173759_f48b0b31c0417006138ce4576f294a066f7c[[#This Row],[Member since]])</f>
        <v>2024</v>
      </c>
    </row>
    <row r="341" spans="1:38" x14ac:dyDescent="0.55000000000000004">
      <c r="A341">
        <v>79788</v>
      </c>
      <c r="B341">
        <v>45987135</v>
      </c>
      <c r="C341" t="s">
        <v>2864</v>
      </c>
      <c r="D341" t="s">
        <v>9</v>
      </c>
      <c r="E341" t="s">
        <v>9</v>
      </c>
      <c r="F341" t="s">
        <v>119</v>
      </c>
      <c r="G341" t="s">
        <v>120</v>
      </c>
      <c r="H341" t="s">
        <v>4025</v>
      </c>
      <c r="I341" s="1">
        <v>25434</v>
      </c>
      <c r="J341" t="s">
        <v>4908</v>
      </c>
      <c r="K341" t="s">
        <v>4110</v>
      </c>
      <c r="L341">
        <v>28914</v>
      </c>
      <c r="M341" t="s">
        <v>4016</v>
      </c>
      <c r="N341" t="s">
        <v>9</v>
      </c>
      <c r="O341">
        <v>626750599</v>
      </c>
      <c r="P341" t="s">
        <v>121</v>
      </c>
      <c r="Q341" t="s">
        <v>45</v>
      </c>
      <c r="R341" t="s">
        <v>4891</v>
      </c>
      <c r="S341" t="s">
        <v>4017</v>
      </c>
      <c r="T341" s="1">
        <v>44088</v>
      </c>
      <c r="U341" t="s">
        <v>9</v>
      </c>
      <c r="V341" t="s">
        <v>4023</v>
      </c>
      <c r="W341" t="s">
        <v>4029</v>
      </c>
      <c r="X341" t="s">
        <v>122</v>
      </c>
      <c r="Y341" s="1">
        <v>44105</v>
      </c>
      <c r="Z341" s="1">
        <v>45657</v>
      </c>
      <c r="AA341">
        <v>7900</v>
      </c>
      <c r="AB341" t="s">
        <v>4017</v>
      </c>
      <c r="AC341">
        <f>MIN(COUNTIF(B:B,Member_export_20241206_173759_f48b0b31c0417006138ce4576f294a066f7c[[#This Row],[Member ID]]),1)-1</f>
        <v>0</v>
      </c>
      <c r="AD34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4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41" s="1">
        <v>45657</v>
      </c>
      <c r="AG341" s="1">
        <f>Member_export_20241206_173759_f48b0b31c0417006138ce4576f294a066f7c[[#This Row],[Price]]/100</f>
        <v>79</v>
      </c>
      <c r="AH341" s="6">
        <f ca="1">DATEDIF(Member_export_20241206_173759_f48b0b31c0417006138ce4576f294a066f7c[[#This Row],[Birthday]],TODAY(),"Y")</f>
        <v>55</v>
      </c>
      <c r="AI341" s="6">
        <f>DATEDIF(Member_export_20241206_173759_f48b0b31c0417006138ce4576f294a066f7c[[#This Row],[Member since]],Member_export_20241206_173759_f48b0b31c0417006138ce4576f294a066f7c[[#This Row],[Contrac end date C]],"M")</f>
        <v>51</v>
      </c>
      <c r="AJ341" t="str">
        <f>TEXT(Member_export_20241206_173759_f48b0b31c0417006138ce4576f294a066f7c[[#This Row],[Member since]],"DDDD")</f>
        <v>lunes</v>
      </c>
      <c r="AK341">
        <f>MONTH(Member_export_20241206_173759_f48b0b31c0417006138ce4576f294a066f7c[[#This Row],[Member since]])</f>
        <v>9</v>
      </c>
      <c r="AL341">
        <f>YEAR(Member_export_20241206_173759_f48b0b31c0417006138ce4576f294a066f7c[[#This Row],[Member since]])</f>
        <v>2020</v>
      </c>
    </row>
    <row r="342" spans="1:38" x14ac:dyDescent="0.55000000000000004">
      <c r="A342">
        <v>79788</v>
      </c>
      <c r="B342">
        <v>45988567</v>
      </c>
      <c r="C342" t="s">
        <v>3841</v>
      </c>
      <c r="D342" t="s">
        <v>9</v>
      </c>
      <c r="E342" t="s">
        <v>9</v>
      </c>
      <c r="F342" t="s">
        <v>1115</v>
      </c>
      <c r="G342" t="s">
        <v>2508</v>
      </c>
      <c r="H342" t="s">
        <v>4015</v>
      </c>
      <c r="I342" s="1">
        <v>24016</v>
      </c>
      <c r="J342" t="s">
        <v>4909</v>
      </c>
      <c r="K342" t="s">
        <v>4910</v>
      </c>
      <c r="L342">
        <v>28914</v>
      </c>
      <c r="M342" t="s">
        <v>4016</v>
      </c>
      <c r="N342" t="s">
        <v>9</v>
      </c>
      <c r="O342">
        <v>610312534</v>
      </c>
      <c r="P342" t="s">
        <v>2509</v>
      </c>
      <c r="Q342" t="s">
        <v>22</v>
      </c>
      <c r="R342" t="s">
        <v>4911</v>
      </c>
      <c r="S342" t="s">
        <v>4017</v>
      </c>
      <c r="T342" s="1">
        <v>44971</v>
      </c>
      <c r="U342" t="s">
        <v>9</v>
      </c>
      <c r="V342" t="s">
        <v>9</v>
      </c>
      <c r="W342" t="s">
        <v>9</v>
      </c>
      <c r="X342" t="s">
        <v>299</v>
      </c>
      <c r="Y342" s="1">
        <v>44986</v>
      </c>
      <c r="Z342" s="1">
        <v>45657</v>
      </c>
      <c r="AA342">
        <v>6900</v>
      </c>
      <c r="AB342" t="s">
        <v>4017</v>
      </c>
      <c r="AC342">
        <f>MIN(COUNTIF(B:B,Member_export_20241206_173759_f48b0b31c0417006138ce4576f294a066f7c[[#This Row],[Member ID]]),1)-1</f>
        <v>0</v>
      </c>
      <c r="AD342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342" t="str">
        <f>IF(Member_export_20241206_173759_f48b0b31c0417006138ce4576f294a066f7c[[#This Row],[Source]]="","DESCONOCIDA",Member_export_20241206_173759_f48b0b31c0417006138ce4576f294a066f7c[[#This Row],[Source]])</f>
        <v>DESCONOCIDA</v>
      </c>
      <c r="AF342" s="1">
        <v>45657</v>
      </c>
      <c r="AG342" s="1">
        <f>Member_export_20241206_173759_f48b0b31c0417006138ce4576f294a066f7c[[#This Row],[Price]]/100</f>
        <v>69</v>
      </c>
      <c r="AH342" s="6">
        <f ca="1">DATEDIF(Member_export_20241206_173759_f48b0b31c0417006138ce4576f294a066f7c[[#This Row],[Birthday]],TODAY(),"Y")</f>
        <v>59</v>
      </c>
      <c r="AI342" s="6">
        <f>DATEDIF(Member_export_20241206_173759_f48b0b31c0417006138ce4576f294a066f7c[[#This Row],[Member since]],Member_export_20241206_173759_f48b0b31c0417006138ce4576f294a066f7c[[#This Row],[Contrac end date C]],"M")</f>
        <v>22</v>
      </c>
      <c r="AJ342" t="str">
        <f>TEXT(Member_export_20241206_173759_f48b0b31c0417006138ce4576f294a066f7c[[#This Row],[Member since]],"DDDD")</f>
        <v>martes</v>
      </c>
      <c r="AK342">
        <f>MONTH(Member_export_20241206_173759_f48b0b31c0417006138ce4576f294a066f7c[[#This Row],[Member since]])</f>
        <v>2</v>
      </c>
      <c r="AL342">
        <f>YEAR(Member_export_20241206_173759_f48b0b31c0417006138ce4576f294a066f7c[[#This Row],[Member since]])</f>
        <v>2023</v>
      </c>
    </row>
    <row r="343" spans="1:38" x14ac:dyDescent="0.55000000000000004">
      <c r="A343">
        <v>79788</v>
      </c>
      <c r="B343">
        <v>45988973</v>
      </c>
      <c r="C343" t="s">
        <v>3324</v>
      </c>
      <c r="D343" t="s">
        <v>9</v>
      </c>
      <c r="E343" t="s">
        <v>9</v>
      </c>
      <c r="F343" t="s">
        <v>1115</v>
      </c>
      <c r="G343" t="s">
        <v>1359</v>
      </c>
      <c r="H343" t="s">
        <v>4025</v>
      </c>
      <c r="I343" s="1">
        <v>24715</v>
      </c>
      <c r="J343" t="s">
        <v>4912</v>
      </c>
      <c r="K343" t="s">
        <v>4618</v>
      </c>
      <c r="L343">
        <v>28914</v>
      </c>
      <c r="M343" t="s">
        <v>4016</v>
      </c>
      <c r="N343" t="s">
        <v>9</v>
      </c>
      <c r="O343">
        <v>627684517</v>
      </c>
      <c r="P343" t="s">
        <v>1360</v>
      </c>
      <c r="Q343" t="s">
        <v>26</v>
      </c>
      <c r="R343" t="s">
        <v>4619</v>
      </c>
      <c r="S343" t="s">
        <v>4017</v>
      </c>
      <c r="T343" s="1">
        <v>43825</v>
      </c>
      <c r="U343" t="s">
        <v>9</v>
      </c>
      <c r="V343" t="s">
        <v>4023</v>
      </c>
      <c r="W343" t="s">
        <v>4472</v>
      </c>
      <c r="X343" t="s">
        <v>12</v>
      </c>
      <c r="Y343" s="1">
        <v>43831</v>
      </c>
      <c r="Z343" s="1">
        <v>45657</v>
      </c>
      <c r="AA343">
        <v>5200</v>
      </c>
      <c r="AB343" t="s">
        <v>4017</v>
      </c>
      <c r="AC343">
        <f>MIN(COUNTIF(B:B,Member_export_20241206_173759_f48b0b31c0417006138ce4576f294a066f7c[[#This Row],[Member ID]]),1)-1</f>
        <v>0</v>
      </c>
      <c r="AD34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43" t="str">
        <f>IF(Member_export_20241206_173759_f48b0b31c0417006138ce4576f294a066f7c[[#This Row],[Source]]="","DESCONOCIDA",Member_export_20241206_173759_f48b0b31c0417006138ce4576f294a066f7c[[#This Row],[Source]])</f>
        <v>PUBLICIDAD O BUZONEO</v>
      </c>
      <c r="AF343" s="1">
        <v>45657</v>
      </c>
      <c r="AG343" s="1">
        <f>Member_export_20241206_173759_f48b0b31c0417006138ce4576f294a066f7c[[#This Row],[Price]]/100</f>
        <v>52</v>
      </c>
      <c r="AH343" s="6">
        <f ca="1">DATEDIF(Member_export_20241206_173759_f48b0b31c0417006138ce4576f294a066f7c[[#This Row],[Birthday]],TODAY(),"Y")</f>
        <v>57</v>
      </c>
      <c r="AI343" s="6">
        <f>DATEDIF(Member_export_20241206_173759_f48b0b31c0417006138ce4576f294a066f7c[[#This Row],[Member since]],Member_export_20241206_173759_f48b0b31c0417006138ce4576f294a066f7c[[#This Row],[Contrac end date C]],"M")</f>
        <v>60</v>
      </c>
      <c r="AJ343" t="str">
        <f>TEXT(Member_export_20241206_173759_f48b0b31c0417006138ce4576f294a066f7c[[#This Row],[Member since]],"DDDD")</f>
        <v>jueves</v>
      </c>
      <c r="AK343">
        <f>MONTH(Member_export_20241206_173759_f48b0b31c0417006138ce4576f294a066f7c[[#This Row],[Member since]])</f>
        <v>12</v>
      </c>
      <c r="AL343">
        <f>YEAR(Member_export_20241206_173759_f48b0b31c0417006138ce4576f294a066f7c[[#This Row],[Member since]])</f>
        <v>2019</v>
      </c>
    </row>
    <row r="344" spans="1:38" x14ac:dyDescent="0.55000000000000004">
      <c r="A344">
        <v>79788</v>
      </c>
      <c r="B344">
        <v>45987077</v>
      </c>
      <c r="C344" t="s">
        <v>3265</v>
      </c>
      <c r="D344" t="s">
        <v>9</v>
      </c>
      <c r="E344" t="s">
        <v>9</v>
      </c>
      <c r="F344" t="s">
        <v>1115</v>
      </c>
      <c r="G344" t="s">
        <v>1219</v>
      </c>
      <c r="H344" t="s">
        <v>4025</v>
      </c>
      <c r="I344" s="1">
        <v>33478</v>
      </c>
      <c r="J344" t="s">
        <v>4913</v>
      </c>
      <c r="K344" t="s">
        <v>4791</v>
      </c>
      <c r="L344">
        <v>28914</v>
      </c>
      <c r="M344" t="s">
        <v>4016</v>
      </c>
      <c r="N344" t="s">
        <v>9</v>
      </c>
      <c r="O344">
        <v>632885301</v>
      </c>
      <c r="P344" t="s">
        <v>1220</v>
      </c>
      <c r="Q344" t="s">
        <v>113</v>
      </c>
      <c r="R344" t="s">
        <v>4914</v>
      </c>
      <c r="S344" t="s">
        <v>4017</v>
      </c>
      <c r="T344" s="1">
        <v>43850</v>
      </c>
      <c r="U344" t="s">
        <v>9</v>
      </c>
      <c r="V344" t="s">
        <v>4023</v>
      </c>
      <c r="W344" t="s">
        <v>4029</v>
      </c>
      <c r="X344" t="s">
        <v>12</v>
      </c>
      <c r="Y344" s="1">
        <v>43862</v>
      </c>
      <c r="Z344" s="1">
        <v>45657</v>
      </c>
      <c r="AA344">
        <v>5200</v>
      </c>
      <c r="AB344" t="s">
        <v>4017</v>
      </c>
      <c r="AC344">
        <f>MIN(COUNTIF(B:B,Member_export_20241206_173759_f48b0b31c0417006138ce4576f294a066f7c[[#This Row],[Member ID]]),1)-1</f>
        <v>0</v>
      </c>
      <c r="AD34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4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44" s="1">
        <v>45657</v>
      </c>
      <c r="AG344" s="1">
        <f>Member_export_20241206_173759_f48b0b31c0417006138ce4576f294a066f7c[[#This Row],[Price]]/100</f>
        <v>52</v>
      </c>
      <c r="AH344" s="6">
        <f ca="1">DATEDIF(Member_export_20241206_173759_f48b0b31c0417006138ce4576f294a066f7c[[#This Row],[Birthday]],TODAY(),"Y")</f>
        <v>33</v>
      </c>
      <c r="AI344" s="6">
        <f>DATEDIF(Member_export_20241206_173759_f48b0b31c0417006138ce4576f294a066f7c[[#This Row],[Member since]],Member_export_20241206_173759_f48b0b31c0417006138ce4576f294a066f7c[[#This Row],[Contrac end date C]],"M")</f>
        <v>59</v>
      </c>
      <c r="AJ344" t="str">
        <f>TEXT(Member_export_20241206_173759_f48b0b31c0417006138ce4576f294a066f7c[[#This Row],[Member since]],"DDDD")</f>
        <v>lunes</v>
      </c>
      <c r="AK344">
        <f>MONTH(Member_export_20241206_173759_f48b0b31c0417006138ce4576f294a066f7c[[#This Row],[Member since]])</f>
        <v>1</v>
      </c>
      <c r="AL344">
        <f>YEAR(Member_export_20241206_173759_f48b0b31c0417006138ce4576f294a066f7c[[#This Row],[Member since]])</f>
        <v>2020</v>
      </c>
    </row>
    <row r="345" spans="1:38" x14ac:dyDescent="0.55000000000000004">
      <c r="A345">
        <v>79788</v>
      </c>
      <c r="B345">
        <v>45988479</v>
      </c>
      <c r="C345" t="s">
        <v>3221</v>
      </c>
      <c r="D345" t="s">
        <v>9</v>
      </c>
      <c r="E345" t="s">
        <v>9</v>
      </c>
      <c r="F345" t="s">
        <v>1115</v>
      </c>
      <c r="G345" t="s">
        <v>1116</v>
      </c>
      <c r="H345" t="s">
        <v>4025</v>
      </c>
      <c r="I345" s="1">
        <v>23906</v>
      </c>
      <c r="J345" t="s">
        <v>4915</v>
      </c>
      <c r="K345" t="s">
        <v>4132</v>
      </c>
      <c r="L345">
        <v>28914</v>
      </c>
      <c r="M345" t="s">
        <v>4016</v>
      </c>
      <c r="N345" t="s">
        <v>9</v>
      </c>
      <c r="O345">
        <v>619219291</v>
      </c>
      <c r="P345" t="s">
        <v>1117</v>
      </c>
      <c r="Q345" t="s">
        <v>396</v>
      </c>
      <c r="R345" t="s">
        <v>4916</v>
      </c>
      <c r="S345" t="s">
        <v>4017</v>
      </c>
      <c r="T345" s="1">
        <v>44141</v>
      </c>
      <c r="U345" t="s">
        <v>9</v>
      </c>
      <c r="V345" t="s">
        <v>4040</v>
      </c>
      <c r="W345" t="s">
        <v>4029</v>
      </c>
      <c r="X345" t="s">
        <v>30</v>
      </c>
      <c r="Y345" s="1">
        <v>44166</v>
      </c>
      <c r="Z345" s="1">
        <v>45657</v>
      </c>
      <c r="AA345">
        <v>4900</v>
      </c>
      <c r="AB345" t="s">
        <v>4017</v>
      </c>
      <c r="AC345">
        <f>MIN(COUNTIF(B:B,Member_export_20241206_173759_f48b0b31c0417006138ce4576f294a066f7c[[#This Row],[Member ID]]),1)-1</f>
        <v>0</v>
      </c>
      <c r="AD345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34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45" s="1">
        <v>45657</v>
      </c>
      <c r="AG345" s="1">
        <f>Member_export_20241206_173759_f48b0b31c0417006138ce4576f294a066f7c[[#This Row],[Price]]/100</f>
        <v>49</v>
      </c>
      <c r="AH345" s="6">
        <f ca="1">DATEDIF(Member_export_20241206_173759_f48b0b31c0417006138ce4576f294a066f7c[[#This Row],[Birthday]],TODAY(),"Y")</f>
        <v>59</v>
      </c>
      <c r="AI345" s="6">
        <f>DATEDIF(Member_export_20241206_173759_f48b0b31c0417006138ce4576f294a066f7c[[#This Row],[Member since]],Member_export_20241206_173759_f48b0b31c0417006138ce4576f294a066f7c[[#This Row],[Contrac end date C]],"M")</f>
        <v>49</v>
      </c>
      <c r="AJ345" t="str">
        <f>TEXT(Member_export_20241206_173759_f48b0b31c0417006138ce4576f294a066f7c[[#This Row],[Member since]],"DDDD")</f>
        <v>viernes</v>
      </c>
      <c r="AK345">
        <f>MONTH(Member_export_20241206_173759_f48b0b31c0417006138ce4576f294a066f7c[[#This Row],[Member since]])</f>
        <v>11</v>
      </c>
      <c r="AL345">
        <f>YEAR(Member_export_20241206_173759_f48b0b31c0417006138ce4576f294a066f7c[[#This Row],[Member since]])</f>
        <v>2020</v>
      </c>
    </row>
    <row r="346" spans="1:38" x14ac:dyDescent="0.55000000000000004">
      <c r="A346">
        <v>79788</v>
      </c>
      <c r="B346">
        <v>45989482</v>
      </c>
      <c r="C346" t="s">
        <v>3560</v>
      </c>
      <c r="D346" t="s">
        <v>9</v>
      </c>
      <c r="E346" t="s">
        <v>9</v>
      </c>
      <c r="F346" t="s">
        <v>1890</v>
      </c>
      <c r="G346" t="s">
        <v>1891</v>
      </c>
      <c r="H346" t="s">
        <v>4025</v>
      </c>
      <c r="I346" s="1">
        <v>27791</v>
      </c>
      <c r="J346" t="s">
        <v>4917</v>
      </c>
      <c r="K346" t="s">
        <v>4918</v>
      </c>
      <c r="L346">
        <v>28914</v>
      </c>
      <c r="M346" t="s">
        <v>4016</v>
      </c>
      <c r="N346" t="s">
        <v>9</v>
      </c>
      <c r="O346">
        <v>654513527</v>
      </c>
      <c r="P346" t="s">
        <v>1892</v>
      </c>
      <c r="Q346" t="s">
        <v>26</v>
      </c>
      <c r="R346" t="s">
        <v>4919</v>
      </c>
      <c r="S346" t="s">
        <v>4017</v>
      </c>
      <c r="T346" s="1">
        <v>44650</v>
      </c>
      <c r="U346" t="s">
        <v>9</v>
      </c>
      <c r="V346" t="s">
        <v>4068</v>
      </c>
      <c r="W346" t="s">
        <v>4024</v>
      </c>
      <c r="X346" t="s">
        <v>30</v>
      </c>
      <c r="Y346" s="1">
        <v>45566</v>
      </c>
      <c r="Z346" s="1">
        <v>45657</v>
      </c>
      <c r="AA346">
        <v>4900</v>
      </c>
      <c r="AB346" t="s">
        <v>4017</v>
      </c>
      <c r="AC346">
        <f>MIN(COUNTIF(B:B,Member_export_20241206_173759_f48b0b31c0417006138ce4576f294a066f7c[[#This Row],[Member ID]]),1)-1</f>
        <v>0</v>
      </c>
      <c r="AD346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34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46" s="1">
        <v>45657</v>
      </c>
      <c r="AG346" s="1">
        <f>Member_export_20241206_173759_f48b0b31c0417006138ce4576f294a066f7c[[#This Row],[Price]]/100</f>
        <v>49</v>
      </c>
      <c r="AH346" s="6">
        <f ca="1">DATEDIF(Member_export_20241206_173759_f48b0b31c0417006138ce4576f294a066f7c[[#This Row],[Birthday]],TODAY(),"Y")</f>
        <v>48</v>
      </c>
      <c r="AI346" s="6">
        <f>DATEDIF(Member_export_20241206_173759_f48b0b31c0417006138ce4576f294a066f7c[[#This Row],[Member since]],Member_export_20241206_173759_f48b0b31c0417006138ce4576f294a066f7c[[#This Row],[Contrac end date C]],"M")</f>
        <v>33</v>
      </c>
      <c r="AJ346" t="str">
        <f>TEXT(Member_export_20241206_173759_f48b0b31c0417006138ce4576f294a066f7c[[#This Row],[Member since]],"DDDD")</f>
        <v>miércoles</v>
      </c>
      <c r="AK346">
        <f>MONTH(Member_export_20241206_173759_f48b0b31c0417006138ce4576f294a066f7c[[#This Row],[Member since]])</f>
        <v>3</v>
      </c>
      <c r="AL346">
        <f>YEAR(Member_export_20241206_173759_f48b0b31c0417006138ce4576f294a066f7c[[#This Row],[Member since]])</f>
        <v>2022</v>
      </c>
    </row>
    <row r="347" spans="1:38" x14ac:dyDescent="0.55000000000000004">
      <c r="A347">
        <v>79788</v>
      </c>
      <c r="B347">
        <v>45988394</v>
      </c>
      <c r="C347" t="s">
        <v>3606</v>
      </c>
      <c r="D347" t="s">
        <v>9</v>
      </c>
      <c r="E347" t="s">
        <v>9</v>
      </c>
      <c r="F347" t="s">
        <v>1987</v>
      </c>
      <c r="G347" t="s">
        <v>1988</v>
      </c>
      <c r="H347" t="s">
        <v>4025</v>
      </c>
      <c r="I347" s="1">
        <v>27975</v>
      </c>
      <c r="J347" t="s">
        <v>4920</v>
      </c>
      <c r="K347" t="s">
        <v>4921</v>
      </c>
      <c r="L347">
        <v>28914</v>
      </c>
      <c r="M347" t="s">
        <v>4016</v>
      </c>
      <c r="N347" t="s">
        <v>9</v>
      </c>
      <c r="O347">
        <v>695225704</v>
      </c>
      <c r="P347" t="s">
        <v>1989</v>
      </c>
      <c r="Q347" t="s">
        <v>22</v>
      </c>
      <c r="R347" t="s">
        <v>4922</v>
      </c>
      <c r="S347" t="s">
        <v>4017</v>
      </c>
      <c r="T347" s="1">
        <v>45121</v>
      </c>
      <c r="U347" t="s">
        <v>9</v>
      </c>
      <c r="V347" t="s">
        <v>4023</v>
      </c>
      <c r="W347" t="s">
        <v>4029</v>
      </c>
      <c r="X347" t="s">
        <v>30</v>
      </c>
      <c r="Y347" s="1">
        <v>45139</v>
      </c>
      <c r="Z347" s="1">
        <v>45657</v>
      </c>
      <c r="AA347">
        <v>4900</v>
      </c>
      <c r="AB347" t="s">
        <v>4017</v>
      </c>
      <c r="AC347">
        <f>MIN(COUNTIF(B:B,Member_export_20241206_173759_f48b0b31c0417006138ce4576f294a066f7c[[#This Row],[Member ID]]),1)-1</f>
        <v>0</v>
      </c>
      <c r="AD34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4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47" s="1">
        <v>45657</v>
      </c>
      <c r="AG347" s="1">
        <f>Member_export_20241206_173759_f48b0b31c0417006138ce4576f294a066f7c[[#This Row],[Price]]/100</f>
        <v>49</v>
      </c>
      <c r="AH347" s="6">
        <f ca="1">DATEDIF(Member_export_20241206_173759_f48b0b31c0417006138ce4576f294a066f7c[[#This Row],[Birthday]],TODAY(),"Y")</f>
        <v>48</v>
      </c>
      <c r="AI347" s="6">
        <f>DATEDIF(Member_export_20241206_173759_f48b0b31c0417006138ce4576f294a066f7c[[#This Row],[Member since]],Member_export_20241206_173759_f48b0b31c0417006138ce4576f294a066f7c[[#This Row],[Contrac end date C]],"M")</f>
        <v>17</v>
      </c>
      <c r="AJ347" t="str">
        <f>TEXT(Member_export_20241206_173759_f48b0b31c0417006138ce4576f294a066f7c[[#This Row],[Member since]],"DDDD")</f>
        <v>viernes</v>
      </c>
      <c r="AK347">
        <f>MONTH(Member_export_20241206_173759_f48b0b31c0417006138ce4576f294a066f7c[[#This Row],[Member since]])</f>
        <v>7</v>
      </c>
      <c r="AL347">
        <f>YEAR(Member_export_20241206_173759_f48b0b31c0417006138ce4576f294a066f7c[[#This Row],[Member since]])</f>
        <v>2023</v>
      </c>
    </row>
    <row r="348" spans="1:38" x14ac:dyDescent="0.55000000000000004">
      <c r="A348">
        <v>79788</v>
      </c>
      <c r="B348">
        <v>45989636</v>
      </c>
      <c r="C348" t="s">
        <v>3344</v>
      </c>
      <c r="D348" t="s">
        <v>9</v>
      </c>
      <c r="E348" t="s">
        <v>9</v>
      </c>
      <c r="F348" t="s">
        <v>1409</v>
      </c>
      <c r="G348" t="s">
        <v>1399</v>
      </c>
      <c r="H348" t="s">
        <v>4025</v>
      </c>
      <c r="I348" s="1">
        <v>27217</v>
      </c>
      <c r="J348" t="s">
        <v>4923</v>
      </c>
      <c r="K348" t="s">
        <v>4924</v>
      </c>
      <c r="L348">
        <v>28914</v>
      </c>
      <c r="M348" t="s">
        <v>4016</v>
      </c>
      <c r="N348" t="s">
        <v>9</v>
      </c>
      <c r="O348">
        <v>659318688</v>
      </c>
      <c r="P348" t="s">
        <v>393</v>
      </c>
      <c r="Q348" t="s">
        <v>18</v>
      </c>
      <c r="R348" t="s">
        <v>4925</v>
      </c>
      <c r="S348" t="s">
        <v>4017</v>
      </c>
      <c r="T348" s="1">
        <v>43405</v>
      </c>
      <c r="U348" t="s">
        <v>9</v>
      </c>
      <c r="V348" t="s">
        <v>4040</v>
      </c>
      <c r="W348" t="s">
        <v>4029</v>
      </c>
      <c r="X348" t="s">
        <v>86</v>
      </c>
      <c r="Y348" s="1">
        <v>43405</v>
      </c>
      <c r="Z348" s="1">
        <v>45657</v>
      </c>
      <c r="AA348">
        <v>4300</v>
      </c>
      <c r="AB348" t="s">
        <v>4017</v>
      </c>
      <c r="AC348">
        <f>MIN(COUNTIF(B:B,Member_export_20241206_173759_f48b0b31c0417006138ce4576f294a066f7c[[#This Row],[Member ID]]),1)-1</f>
        <v>0</v>
      </c>
      <c r="AD348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34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48" s="1">
        <v>45657</v>
      </c>
      <c r="AG348" s="1">
        <f>Member_export_20241206_173759_f48b0b31c0417006138ce4576f294a066f7c[[#This Row],[Price]]/100</f>
        <v>43</v>
      </c>
      <c r="AH348" s="6">
        <f ca="1">DATEDIF(Member_export_20241206_173759_f48b0b31c0417006138ce4576f294a066f7c[[#This Row],[Birthday]],TODAY(),"Y")</f>
        <v>50</v>
      </c>
      <c r="AI348" s="6">
        <f>DATEDIF(Member_export_20241206_173759_f48b0b31c0417006138ce4576f294a066f7c[[#This Row],[Member since]],Member_export_20241206_173759_f48b0b31c0417006138ce4576f294a066f7c[[#This Row],[Contrac end date C]],"M")</f>
        <v>73</v>
      </c>
      <c r="AJ348" t="str">
        <f>TEXT(Member_export_20241206_173759_f48b0b31c0417006138ce4576f294a066f7c[[#This Row],[Member since]],"DDDD")</f>
        <v>jueves</v>
      </c>
      <c r="AK348">
        <f>MONTH(Member_export_20241206_173759_f48b0b31c0417006138ce4576f294a066f7c[[#This Row],[Member since]])</f>
        <v>11</v>
      </c>
      <c r="AL348">
        <f>YEAR(Member_export_20241206_173759_f48b0b31c0417006138ce4576f294a066f7c[[#This Row],[Member since]])</f>
        <v>2018</v>
      </c>
    </row>
    <row r="349" spans="1:38" x14ac:dyDescent="0.55000000000000004">
      <c r="A349">
        <v>79788</v>
      </c>
      <c r="B349">
        <v>45988839</v>
      </c>
      <c r="C349" t="s">
        <v>3523</v>
      </c>
      <c r="D349" t="s">
        <v>9</v>
      </c>
      <c r="E349" t="s">
        <v>9</v>
      </c>
      <c r="F349" t="s">
        <v>1815</v>
      </c>
      <c r="G349" t="s">
        <v>1816</v>
      </c>
      <c r="H349" t="s">
        <v>4025</v>
      </c>
      <c r="I349" s="1">
        <v>26879</v>
      </c>
      <c r="J349" t="s">
        <v>4927</v>
      </c>
      <c r="K349" t="s">
        <v>4523</v>
      </c>
      <c r="L349">
        <v>28914</v>
      </c>
      <c r="M349" t="s">
        <v>4016</v>
      </c>
      <c r="N349" t="s">
        <v>9</v>
      </c>
      <c r="O349">
        <v>636790848</v>
      </c>
      <c r="P349" t="s">
        <v>72</v>
      </c>
      <c r="Q349" t="s">
        <v>22</v>
      </c>
      <c r="R349" t="s">
        <v>4928</v>
      </c>
      <c r="S349" t="s">
        <v>4017</v>
      </c>
      <c r="T349" s="1">
        <v>45030</v>
      </c>
      <c r="U349" t="s">
        <v>9</v>
      </c>
      <c r="V349" t="s">
        <v>4023</v>
      </c>
      <c r="W349" t="s">
        <v>4029</v>
      </c>
      <c r="X349" t="s">
        <v>48</v>
      </c>
      <c r="Y349" s="1">
        <v>45047</v>
      </c>
      <c r="Z349" s="1">
        <v>45657</v>
      </c>
      <c r="AA349">
        <v>3900</v>
      </c>
      <c r="AB349" t="s">
        <v>4017</v>
      </c>
      <c r="AC349">
        <f>MIN(COUNTIF(B:B,Member_export_20241206_173759_f48b0b31c0417006138ce4576f294a066f7c[[#This Row],[Member ID]]),1)-1</f>
        <v>0</v>
      </c>
      <c r="AD34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4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49" s="1">
        <v>45657</v>
      </c>
      <c r="AG349" s="1">
        <f>Member_export_20241206_173759_f48b0b31c0417006138ce4576f294a066f7c[[#This Row],[Price]]/100</f>
        <v>39</v>
      </c>
      <c r="AH349" s="6">
        <f ca="1">DATEDIF(Member_export_20241206_173759_f48b0b31c0417006138ce4576f294a066f7c[[#This Row],[Birthday]],TODAY(),"Y")</f>
        <v>51</v>
      </c>
      <c r="AI349" s="6">
        <f>DATEDIF(Member_export_20241206_173759_f48b0b31c0417006138ce4576f294a066f7c[[#This Row],[Member since]],Member_export_20241206_173759_f48b0b31c0417006138ce4576f294a066f7c[[#This Row],[Contrac end date C]],"M")</f>
        <v>20</v>
      </c>
      <c r="AJ349" t="str">
        <f>TEXT(Member_export_20241206_173759_f48b0b31c0417006138ce4576f294a066f7c[[#This Row],[Member since]],"DDDD")</f>
        <v>viernes</v>
      </c>
      <c r="AK349">
        <f>MONTH(Member_export_20241206_173759_f48b0b31c0417006138ce4576f294a066f7c[[#This Row],[Member since]])</f>
        <v>4</v>
      </c>
      <c r="AL349">
        <f>YEAR(Member_export_20241206_173759_f48b0b31c0417006138ce4576f294a066f7c[[#This Row],[Member since]])</f>
        <v>2023</v>
      </c>
    </row>
    <row r="350" spans="1:38" x14ac:dyDescent="0.55000000000000004">
      <c r="A350">
        <v>79788</v>
      </c>
      <c r="B350">
        <v>45987256</v>
      </c>
      <c r="C350" t="s">
        <v>3119</v>
      </c>
      <c r="D350" t="s">
        <v>9</v>
      </c>
      <c r="E350" t="s">
        <v>9</v>
      </c>
      <c r="F350" t="s">
        <v>855</v>
      </c>
      <c r="G350" t="s">
        <v>856</v>
      </c>
      <c r="H350" t="s">
        <v>4025</v>
      </c>
      <c r="I350" s="1">
        <v>23287</v>
      </c>
      <c r="J350" t="s">
        <v>4929</v>
      </c>
      <c r="K350" t="s">
        <v>4317</v>
      </c>
      <c r="L350">
        <v>28914</v>
      </c>
      <c r="M350" t="s">
        <v>4016</v>
      </c>
      <c r="N350" t="s">
        <v>9</v>
      </c>
      <c r="O350">
        <v>690043727</v>
      </c>
      <c r="P350" t="s">
        <v>538</v>
      </c>
      <c r="Q350" t="s">
        <v>330</v>
      </c>
      <c r="R350" t="s">
        <v>4930</v>
      </c>
      <c r="S350" t="s">
        <v>4017</v>
      </c>
      <c r="T350" s="1">
        <v>44488</v>
      </c>
      <c r="U350" t="s">
        <v>9</v>
      </c>
      <c r="V350" t="s">
        <v>4023</v>
      </c>
      <c r="W350" t="s">
        <v>4029</v>
      </c>
      <c r="X350" t="s">
        <v>30</v>
      </c>
      <c r="Y350" s="1">
        <v>44501</v>
      </c>
      <c r="Z350" s="1">
        <v>45657</v>
      </c>
      <c r="AA350">
        <v>4900</v>
      </c>
      <c r="AB350" t="s">
        <v>4017</v>
      </c>
      <c r="AC350">
        <f>MIN(COUNTIF(B:B,Member_export_20241206_173759_f48b0b31c0417006138ce4576f294a066f7c[[#This Row],[Member ID]]),1)-1</f>
        <v>0</v>
      </c>
      <c r="AD35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5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50" s="1">
        <v>45657</v>
      </c>
      <c r="AG350" s="1">
        <f>Member_export_20241206_173759_f48b0b31c0417006138ce4576f294a066f7c[[#This Row],[Price]]/100</f>
        <v>49</v>
      </c>
      <c r="AH350" s="6">
        <f ca="1">DATEDIF(Member_export_20241206_173759_f48b0b31c0417006138ce4576f294a066f7c[[#This Row],[Birthday]],TODAY(),"Y")</f>
        <v>61</v>
      </c>
      <c r="AI350" s="6">
        <f>DATEDIF(Member_export_20241206_173759_f48b0b31c0417006138ce4576f294a066f7c[[#This Row],[Member since]],Member_export_20241206_173759_f48b0b31c0417006138ce4576f294a066f7c[[#This Row],[Contrac end date C]],"M")</f>
        <v>38</v>
      </c>
      <c r="AJ350" t="str">
        <f>TEXT(Member_export_20241206_173759_f48b0b31c0417006138ce4576f294a066f7c[[#This Row],[Member since]],"DDDD")</f>
        <v>martes</v>
      </c>
      <c r="AK350">
        <f>MONTH(Member_export_20241206_173759_f48b0b31c0417006138ce4576f294a066f7c[[#This Row],[Member since]])</f>
        <v>10</v>
      </c>
      <c r="AL350">
        <f>YEAR(Member_export_20241206_173759_f48b0b31c0417006138ce4576f294a066f7c[[#This Row],[Member since]])</f>
        <v>2021</v>
      </c>
    </row>
    <row r="351" spans="1:38" x14ac:dyDescent="0.55000000000000004">
      <c r="A351">
        <v>79788</v>
      </c>
      <c r="B351">
        <v>45988429</v>
      </c>
      <c r="C351" t="s">
        <v>2874</v>
      </c>
      <c r="D351" t="s">
        <v>9</v>
      </c>
      <c r="E351" t="s">
        <v>9</v>
      </c>
      <c r="F351" t="s">
        <v>149</v>
      </c>
      <c r="G351" t="s">
        <v>150</v>
      </c>
      <c r="H351" t="s">
        <v>4015</v>
      </c>
      <c r="I351" s="1">
        <v>28712</v>
      </c>
      <c r="J351" t="s">
        <v>4931</v>
      </c>
      <c r="K351" t="s">
        <v>4459</v>
      </c>
      <c r="L351">
        <v>28914</v>
      </c>
      <c r="M351" t="s">
        <v>4016</v>
      </c>
      <c r="N351" t="s">
        <v>9</v>
      </c>
      <c r="O351">
        <v>677554358</v>
      </c>
      <c r="P351" t="s">
        <v>151</v>
      </c>
      <c r="Q351" t="s">
        <v>22</v>
      </c>
      <c r="R351" t="s">
        <v>4932</v>
      </c>
      <c r="S351" t="s">
        <v>4017</v>
      </c>
      <c r="T351" s="1">
        <v>44985</v>
      </c>
      <c r="U351" t="s">
        <v>9</v>
      </c>
      <c r="V351" t="s">
        <v>9</v>
      </c>
      <c r="W351" t="s">
        <v>9</v>
      </c>
      <c r="X351" t="s">
        <v>152</v>
      </c>
      <c r="Y351" s="1">
        <v>45444</v>
      </c>
      <c r="Z351" s="1">
        <v>45657</v>
      </c>
      <c r="AA351">
        <v>8200</v>
      </c>
      <c r="AB351" t="s">
        <v>4017</v>
      </c>
      <c r="AC351">
        <f>MIN(COUNTIF(B:B,Member_export_20241206_173759_f48b0b31c0417006138ce4576f294a066f7c[[#This Row],[Member ID]]),1)-1</f>
        <v>0</v>
      </c>
      <c r="AD351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351" t="str">
        <f>IF(Member_export_20241206_173759_f48b0b31c0417006138ce4576f294a066f7c[[#This Row],[Source]]="","DESCONOCIDA",Member_export_20241206_173759_f48b0b31c0417006138ce4576f294a066f7c[[#This Row],[Source]])</f>
        <v>DESCONOCIDA</v>
      </c>
      <c r="AF351" s="1">
        <v>45657</v>
      </c>
      <c r="AG351" s="1">
        <f>Member_export_20241206_173759_f48b0b31c0417006138ce4576f294a066f7c[[#This Row],[Price]]/100</f>
        <v>82</v>
      </c>
      <c r="AH351" s="6">
        <f ca="1">DATEDIF(Member_export_20241206_173759_f48b0b31c0417006138ce4576f294a066f7c[[#This Row],[Birthday]],TODAY(),"Y")</f>
        <v>46</v>
      </c>
      <c r="AI351" s="6">
        <f>DATEDIF(Member_export_20241206_173759_f48b0b31c0417006138ce4576f294a066f7c[[#This Row],[Member since]],Member_export_20241206_173759_f48b0b31c0417006138ce4576f294a066f7c[[#This Row],[Contrac end date C]],"M")</f>
        <v>22</v>
      </c>
      <c r="AJ351" t="str">
        <f>TEXT(Member_export_20241206_173759_f48b0b31c0417006138ce4576f294a066f7c[[#This Row],[Member since]],"DDDD")</f>
        <v>martes</v>
      </c>
      <c r="AK351">
        <f>MONTH(Member_export_20241206_173759_f48b0b31c0417006138ce4576f294a066f7c[[#This Row],[Member since]])</f>
        <v>2</v>
      </c>
      <c r="AL351">
        <f>YEAR(Member_export_20241206_173759_f48b0b31c0417006138ce4576f294a066f7c[[#This Row],[Member since]])</f>
        <v>2023</v>
      </c>
    </row>
    <row r="352" spans="1:38" x14ac:dyDescent="0.55000000000000004">
      <c r="A352">
        <v>79788</v>
      </c>
      <c r="B352">
        <v>45989419</v>
      </c>
      <c r="C352" t="s">
        <v>3043</v>
      </c>
      <c r="D352" t="s">
        <v>9</v>
      </c>
      <c r="E352" t="s">
        <v>9</v>
      </c>
      <c r="F352" t="s">
        <v>654</v>
      </c>
      <c r="G352" t="s">
        <v>655</v>
      </c>
      <c r="H352" t="s">
        <v>4025</v>
      </c>
      <c r="I352" s="1">
        <v>25804</v>
      </c>
      <c r="J352" t="s">
        <v>4933</v>
      </c>
      <c r="K352" t="s">
        <v>4934</v>
      </c>
      <c r="L352">
        <v>28914</v>
      </c>
      <c r="M352" t="s">
        <v>4016</v>
      </c>
      <c r="N352" t="s">
        <v>9</v>
      </c>
      <c r="O352">
        <v>629389468</v>
      </c>
      <c r="P352" t="s">
        <v>544</v>
      </c>
      <c r="Q352" t="s">
        <v>45</v>
      </c>
      <c r="R352" t="s">
        <v>4935</v>
      </c>
      <c r="S352" t="s">
        <v>4017</v>
      </c>
      <c r="T352" s="1">
        <v>43409</v>
      </c>
      <c r="U352" t="s">
        <v>9</v>
      </c>
      <c r="V352" t="s">
        <v>4023</v>
      </c>
      <c r="W352" t="s">
        <v>4029</v>
      </c>
      <c r="X352" t="s">
        <v>122</v>
      </c>
      <c r="Y352" s="1">
        <v>43435</v>
      </c>
      <c r="Z352" s="1">
        <v>45657</v>
      </c>
      <c r="AA352">
        <v>7900</v>
      </c>
      <c r="AB352" t="s">
        <v>4017</v>
      </c>
      <c r="AC352">
        <f>MIN(COUNTIF(B:B,Member_export_20241206_173759_f48b0b31c0417006138ce4576f294a066f7c[[#This Row],[Member ID]]),1)-1</f>
        <v>0</v>
      </c>
      <c r="AD35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5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52" s="1">
        <v>45657</v>
      </c>
      <c r="AG352" s="1">
        <f>Member_export_20241206_173759_f48b0b31c0417006138ce4576f294a066f7c[[#This Row],[Price]]/100</f>
        <v>79</v>
      </c>
      <c r="AH352" s="6">
        <f ca="1">DATEDIF(Member_export_20241206_173759_f48b0b31c0417006138ce4576f294a066f7c[[#This Row],[Birthday]],TODAY(),"Y")</f>
        <v>54</v>
      </c>
      <c r="AI352" s="6">
        <f>DATEDIF(Member_export_20241206_173759_f48b0b31c0417006138ce4576f294a066f7c[[#This Row],[Member since]],Member_export_20241206_173759_f48b0b31c0417006138ce4576f294a066f7c[[#This Row],[Contrac end date C]],"M")</f>
        <v>73</v>
      </c>
      <c r="AJ352" t="str">
        <f>TEXT(Member_export_20241206_173759_f48b0b31c0417006138ce4576f294a066f7c[[#This Row],[Member since]],"DDDD")</f>
        <v>lunes</v>
      </c>
      <c r="AK352">
        <f>MONTH(Member_export_20241206_173759_f48b0b31c0417006138ce4576f294a066f7c[[#This Row],[Member since]])</f>
        <v>11</v>
      </c>
      <c r="AL352">
        <f>YEAR(Member_export_20241206_173759_f48b0b31c0417006138ce4576f294a066f7c[[#This Row],[Member since]])</f>
        <v>2018</v>
      </c>
    </row>
    <row r="353" spans="1:38" x14ac:dyDescent="0.55000000000000004">
      <c r="A353">
        <v>79788</v>
      </c>
      <c r="B353">
        <v>45989167</v>
      </c>
      <c r="C353" t="s">
        <v>3886</v>
      </c>
      <c r="D353" t="s">
        <v>9</v>
      </c>
      <c r="E353" t="s">
        <v>9</v>
      </c>
      <c r="F353" t="s">
        <v>2596</v>
      </c>
      <c r="G353" t="s">
        <v>2597</v>
      </c>
      <c r="H353" t="s">
        <v>4025</v>
      </c>
      <c r="I353" s="1">
        <v>27425</v>
      </c>
      <c r="J353" t="s">
        <v>4937</v>
      </c>
      <c r="K353" t="s">
        <v>4938</v>
      </c>
      <c r="L353">
        <v>28914</v>
      </c>
      <c r="M353" t="s">
        <v>4016</v>
      </c>
      <c r="N353" t="s">
        <v>9</v>
      </c>
      <c r="O353">
        <v>657184769</v>
      </c>
      <c r="P353" t="s">
        <v>2598</v>
      </c>
      <c r="Q353" t="s">
        <v>45</v>
      </c>
      <c r="R353" t="s">
        <v>4939</v>
      </c>
      <c r="S353" t="s">
        <v>4017</v>
      </c>
      <c r="T353" s="1">
        <v>43593</v>
      </c>
      <c r="U353" t="s">
        <v>9</v>
      </c>
      <c r="V353" t="s">
        <v>4040</v>
      </c>
      <c r="W353" t="s">
        <v>4029</v>
      </c>
      <c r="X353" t="s">
        <v>12</v>
      </c>
      <c r="Y353" s="1">
        <v>43617</v>
      </c>
      <c r="Z353" s="1">
        <v>45657</v>
      </c>
      <c r="AA353">
        <v>5200</v>
      </c>
      <c r="AB353" t="s">
        <v>4017</v>
      </c>
      <c r="AC353">
        <f>MIN(COUNTIF(B:B,Member_export_20241206_173759_f48b0b31c0417006138ce4576f294a066f7c[[#This Row],[Member ID]]),1)-1</f>
        <v>0</v>
      </c>
      <c r="AD353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35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53" s="1">
        <v>45657</v>
      </c>
      <c r="AG353" s="1">
        <f>Member_export_20241206_173759_f48b0b31c0417006138ce4576f294a066f7c[[#This Row],[Price]]/100</f>
        <v>52</v>
      </c>
      <c r="AH353" s="6">
        <f ca="1">DATEDIF(Member_export_20241206_173759_f48b0b31c0417006138ce4576f294a066f7c[[#This Row],[Birthday]],TODAY(),"Y")</f>
        <v>49</v>
      </c>
      <c r="AI353" s="6">
        <f>DATEDIF(Member_export_20241206_173759_f48b0b31c0417006138ce4576f294a066f7c[[#This Row],[Member since]],Member_export_20241206_173759_f48b0b31c0417006138ce4576f294a066f7c[[#This Row],[Contrac end date C]],"M")</f>
        <v>67</v>
      </c>
      <c r="AJ353" t="str">
        <f>TEXT(Member_export_20241206_173759_f48b0b31c0417006138ce4576f294a066f7c[[#This Row],[Member since]],"DDDD")</f>
        <v>miércoles</v>
      </c>
      <c r="AK353">
        <f>MONTH(Member_export_20241206_173759_f48b0b31c0417006138ce4576f294a066f7c[[#This Row],[Member since]])</f>
        <v>5</v>
      </c>
      <c r="AL353">
        <f>YEAR(Member_export_20241206_173759_f48b0b31c0417006138ce4576f294a066f7c[[#This Row],[Member since]])</f>
        <v>2019</v>
      </c>
    </row>
    <row r="354" spans="1:38" x14ac:dyDescent="0.55000000000000004">
      <c r="A354">
        <v>79788</v>
      </c>
      <c r="B354">
        <v>49140030</v>
      </c>
      <c r="C354" t="s">
        <v>9</v>
      </c>
      <c r="D354" t="s">
        <v>9</v>
      </c>
      <c r="E354" t="s">
        <v>9</v>
      </c>
      <c r="F354" t="s">
        <v>1745</v>
      </c>
      <c r="G354" t="s">
        <v>2479</v>
      </c>
      <c r="H354" t="s">
        <v>4025</v>
      </c>
      <c r="I354" s="1">
        <v>27420</v>
      </c>
      <c r="J354" t="s">
        <v>4940</v>
      </c>
      <c r="K354" t="s">
        <v>4941</v>
      </c>
      <c r="L354">
        <v>28914</v>
      </c>
      <c r="M354" t="s">
        <v>4016</v>
      </c>
      <c r="N354" t="s">
        <v>9</v>
      </c>
      <c r="O354">
        <v>606458568</v>
      </c>
      <c r="P354" t="s">
        <v>2480</v>
      </c>
      <c r="Q354" t="s">
        <v>18</v>
      </c>
      <c r="R354" t="s">
        <v>9</v>
      </c>
      <c r="S354" t="s">
        <v>4017</v>
      </c>
      <c r="T354" s="1">
        <v>45589</v>
      </c>
      <c r="U354" t="s">
        <v>9</v>
      </c>
      <c r="V354" t="s">
        <v>4023</v>
      </c>
      <c r="W354" t="s">
        <v>4024</v>
      </c>
      <c r="X354" t="s">
        <v>12</v>
      </c>
      <c r="Y354" s="1">
        <v>45597</v>
      </c>
      <c r="Z354" s="1">
        <v>45657</v>
      </c>
      <c r="AA354">
        <v>5200</v>
      </c>
      <c r="AB354" t="s">
        <v>4017</v>
      </c>
      <c r="AC354">
        <f>MIN(COUNTIF(B:B,Member_export_20241206_173759_f48b0b31c0417006138ce4576f294a066f7c[[#This Row],[Member ID]]),1)-1</f>
        <v>0</v>
      </c>
      <c r="AD35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5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54" s="1">
        <v>45657</v>
      </c>
      <c r="AG354" s="1">
        <f>Member_export_20241206_173759_f48b0b31c0417006138ce4576f294a066f7c[[#This Row],[Price]]/100</f>
        <v>52</v>
      </c>
      <c r="AH354" s="6">
        <f ca="1">DATEDIF(Member_export_20241206_173759_f48b0b31c0417006138ce4576f294a066f7c[[#This Row],[Birthday]],TODAY(),"Y")</f>
        <v>49</v>
      </c>
      <c r="AI354" s="6">
        <f>DATEDIF(Member_export_20241206_173759_f48b0b31c0417006138ce4576f294a066f7c[[#This Row],[Member since]],Member_export_20241206_173759_f48b0b31c0417006138ce4576f294a066f7c[[#This Row],[Contrac end date C]],"M")</f>
        <v>2</v>
      </c>
      <c r="AJ354" t="str">
        <f>TEXT(Member_export_20241206_173759_f48b0b31c0417006138ce4576f294a066f7c[[#This Row],[Member since]],"DDDD")</f>
        <v>jueves</v>
      </c>
      <c r="AK354">
        <f>MONTH(Member_export_20241206_173759_f48b0b31c0417006138ce4576f294a066f7c[[#This Row],[Member since]])</f>
        <v>10</v>
      </c>
      <c r="AL354">
        <f>YEAR(Member_export_20241206_173759_f48b0b31c0417006138ce4576f294a066f7c[[#This Row],[Member since]])</f>
        <v>2024</v>
      </c>
    </row>
    <row r="355" spans="1:38" x14ac:dyDescent="0.55000000000000004">
      <c r="A355">
        <v>79788</v>
      </c>
      <c r="B355">
        <v>45988318</v>
      </c>
      <c r="C355" t="s">
        <v>3716</v>
      </c>
      <c r="D355" t="s">
        <v>9</v>
      </c>
      <c r="E355" t="s">
        <v>9</v>
      </c>
      <c r="F355" t="s">
        <v>1745</v>
      </c>
      <c r="G355" t="s">
        <v>2242</v>
      </c>
      <c r="H355" t="s">
        <v>4025</v>
      </c>
      <c r="I355" s="1">
        <v>27118</v>
      </c>
      <c r="J355" t="s">
        <v>4943</v>
      </c>
      <c r="K355" t="s">
        <v>4335</v>
      </c>
      <c r="L355">
        <v>28914</v>
      </c>
      <c r="M355" t="s">
        <v>4016</v>
      </c>
      <c r="N355" t="s">
        <v>9</v>
      </c>
      <c r="O355">
        <v>699130934</v>
      </c>
      <c r="P355" t="s">
        <v>1406</v>
      </c>
      <c r="Q355" t="s">
        <v>45</v>
      </c>
      <c r="R355" t="s">
        <v>4944</v>
      </c>
      <c r="S355" t="s">
        <v>4017</v>
      </c>
      <c r="T355" s="1">
        <v>43340</v>
      </c>
      <c r="U355" t="s">
        <v>9</v>
      </c>
      <c r="V355" t="s">
        <v>4040</v>
      </c>
      <c r="W355" t="s">
        <v>4029</v>
      </c>
      <c r="X355" t="s">
        <v>30</v>
      </c>
      <c r="Y355" s="1">
        <v>43344</v>
      </c>
      <c r="Z355" s="1">
        <v>45657</v>
      </c>
      <c r="AA355">
        <v>4900</v>
      </c>
      <c r="AB355" t="s">
        <v>4017</v>
      </c>
      <c r="AC355">
        <f>MIN(COUNTIF(B:B,Member_export_20241206_173759_f48b0b31c0417006138ce4576f294a066f7c[[#This Row],[Member ID]]),1)-1</f>
        <v>0</v>
      </c>
      <c r="AD355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35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55" s="1">
        <v>45657</v>
      </c>
      <c r="AG355" s="1">
        <f>Member_export_20241206_173759_f48b0b31c0417006138ce4576f294a066f7c[[#This Row],[Price]]/100</f>
        <v>49</v>
      </c>
      <c r="AH355" s="6">
        <f ca="1">DATEDIF(Member_export_20241206_173759_f48b0b31c0417006138ce4576f294a066f7c[[#This Row],[Birthday]],TODAY(),"Y")</f>
        <v>50</v>
      </c>
      <c r="AI355" s="6">
        <f>DATEDIF(Member_export_20241206_173759_f48b0b31c0417006138ce4576f294a066f7c[[#This Row],[Member since]],Member_export_20241206_173759_f48b0b31c0417006138ce4576f294a066f7c[[#This Row],[Contrac end date C]],"M")</f>
        <v>76</v>
      </c>
      <c r="AJ355" t="str">
        <f>TEXT(Member_export_20241206_173759_f48b0b31c0417006138ce4576f294a066f7c[[#This Row],[Member since]],"DDDD")</f>
        <v>martes</v>
      </c>
      <c r="AK355">
        <f>MONTH(Member_export_20241206_173759_f48b0b31c0417006138ce4576f294a066f7c[[#This Row],[Member since]])</f>
        <v>8</v>
      </c>
      <c r="AL355">
        <f>YEAR(Member_export_20241206_173759_f48b0b31c0417006138ce4576f294a066f7c[[#This Row],[Member since]])</f>
        <v>2018</v>
      </c>
    </row>
    <row r="356" spans="1:38" x14ac:dyDescent="0.55000000000000004">
      <c r="A356">
        <v>79788</v>
      </c>
      <c r="B356">
        <v>45989407</v>
      </c>
      <c r="C356" t="s">
        <v>3491</v>
      </c>
      <c r="D356" t="s">
        <v>9</v>
      </c>
      <c r="E356" t="s">
        <v>9</v>
      </c>
      <c r="F356" t="s">
        <v>1745</v>
      </c>
      <c r="G356" t="s">
        <v>755</v>
      </c>
      <c r="H356" t="s">
        <v>4025</v>
      </c>
      <c r="I356" s="1">
        <v>25396</v>
      </c>
      <c r="J356" t="s">
        <v>4945</v>
      </c>
      <c r="K356" t="s">
        <v>4936</v>
      </c>
      <c r="L356">
        <v>28914</v>
      </c>
      <c r="M356" t="s">
        <v>4016</v>
      </c>
      <c r="N356" t="s">
        <v>9</v>
      </c>
      <c r="O356">
        <v>696396700</v>
      </c>
      <c r="P356" t="s">
        <v>1746</v>
      </c>
      <c r="Q356" t="s">
        <v>22</v>
      </c>
      <c r="R356" t="s">
        <v>4946</v>
      </c>
      <c r="S356" t="s">
        <v>4017</v>
      </c>
      <c r="T356" s="1">
        <v>45324</v>
      </c>
      <c r="U356" t="s">
        <v>9</v>
      </c>
      <c r="V356" t="s">
        <v>4023</v>
      </c>
      <c r="W356" t="s">
        <v>4024</v>
      </c>
      <c r="X356" t="s">
        <v>30</v>
      </c>
      <c r="Y356" s="1">
        <v>45352</v>
      </c>
      <c r="Z356" s="1">
        <v>45657</v>
      </c>
      <c r="AA356">
        <v>4900</v>
      </c>
      <c r="AB356" t="s">
        <v>4017</v>
      </c>
      <c r="AC356">
        <f>MIN(COUNTIF(B:B,Member_export_20241206_173759_f48b0b31c0417006138ce4576f294a066f7c[[#This Row],[Member ID]]),1)-1</f>
        <v>0</v>
      </c>
      <c r="AD35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5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56" s="1">
        <v>45657</v>
      </c>
      <c r="AG356" s="1">
        <f>Member_export_20241206_173759_f48b0b31c0417006138ce4576f294a066f7c[[#This Row],[Price]]/100</f>
        <v>49</v>
      </c>
      <c r="AH356" s="6">
        <f ca="1">DATEDIF(Member_export_20241206_173759_f48b0b31c0417006138ce4576f294a066f7c[[#This Row],[Birthday]],TODAY(),"Y")</f>
        <v>55</v>
      </c>
      <c r="AI356" s="6">
        <f>DATEDIF(Member_export_20241206_173759_f48b0b31c0417006138ce4576f294a066f7c[[#This Row],[Member since]],Member_export_20241206_173759_f48b0b31c0417006138ce4576f294a066f7c[[#This Row],[Contrac end date C]],"M")</f>
        <v>10</v>
      </c>
      <c r="AJ356" t="str">
        <f>TEXT(Member_export_20241206_173759_f48b0b31c0417006138ce4576f294a066f7c[[#This Row],[Member since]],"DDDD")</f>
        <v>viernes</v>
      </c>
      <c r="AK356">
        <f>MONTH(Member_export_20241206_173759_f48b0b31c0417006138ce4576f294a066f7c[[#This Row],[Member since]])</f>
        <v>2</v>
      </c>
      <c r="AL356">
        <f>YEAR(Member_export_20241206_173759_f48b0b31c0417006138ce4576f294a066f7c[[#This Row],[Member since]])</f>
        <v>2024</v>
      </c>
    </row>
    <row r="357" spans="1:38" x14ac:dyDescent="0.55000000000000004">
      <c r="A357">
        <v>79788</v>
      </c>
      <c r="B357">
        <v>48126821</v>
      </c>
      <c r="C357" t="s">
        <v>3802</v>
      </c>
      <c r="D357" t="s">
        <v>9</v>
      </c>
      <c r="E357" t="s">
        <v>9</v>
      </c>
      <c r="F357" t="s">
        <v>1745</v>
      </c>
      <c r="G357" t="s">
        <v>74</v>
      </c>
      <c r="H357" t="s">
        <v>4025</v>
      </c>
      <c r="I357" s="1">
        <v>28751</v>
      </c>
      <c r="J357" t="s">
        <v>4947</v>
      </c>
      <c r="K357" t="s">
        <v>4948</v>
      </c>
      <c r="L357">
        <v>28914</v>
      </c>
      <c r="M357" t="s">
        <v>4016</v>
      </c>
      <c r="N357" t="s">
        <v>9</v>
      </c>
      <c r="O357">
        <v>627464502</v>
      </c>
      <c r="P357" t="s">
        <v>1611</v>
      </c>
      <c r="Q357" t="s">
        <v>261</v>
      </c>
      <c r="R357" t="s">
        <v>9</v>
      </c>
      <c r="S357" t="s">
        <v>4017</v>
      </c>
      <c r="T357" s="1">
        <v>45545</v>
      </c>
      <c r="U357" t="s">
        <v>9</v>
      </c>
      <c r="V357" t="s">
        <v>4023</v>
      </c>
      <c r="W357" t="s">
        <v>4029</v>
      </c>
      <c r="X357" t="s">
        <v>30</v>
      </c>
      <c r="Y357" s="1">
        <v>45566</v>
      </c>
      <c r="Z357" s="1">
        <v>45657</v>
      </c>
      <c r="AA357">
        <v>4900</v>
      </c>
      <c r="AB357" t="s">
        <v>4017</v>
      </c>
      <c r="AC357">
        <f>MIN(COUNTIF(B:B,Member_export_20241206_173759_f48b0b31c0417006138ce4576f294a066f7c[[#This Row],[Member ID]]),1)-1</f>
        <v>0</v>
      </c>
      <c r="AD35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5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57" s="1">
        <v>45657</v>
      </c>
      <c r="AG357" s="1">
        <f>Member_export_20241206_173759_f48b0b31c0417006138ce4576f294a066f7c[[#This Row],[Price]]/100</f>
        <v>49</v>
      </c>
      <c r="AH357" s="6">
        <f ca="1">DATEDIF(Member_export_20241206_173759_f48b0b31c0417006138ce4576f294a066f7c[[#This Row],[Birthday]],TODAY(),"Y")</f>
        <v>46</v>
      </c>
      <c r="AI357" s="6">
        <f>DATEDIF(Member_export_20241206_173759_f48b0b31c0417006138ce4576f294a066f7c[[#This Row],[Member since]],Member_export_20241206_173759_f48b0b31c0417006138ce4576f294a066f7c[[#This Row],[Contrac end date C]],"M")</f>
        <v>3</v>
      </c>
      <c r="AJ357" t="str">
        <f>TEXT(Member_export_20241206_173759_f48b0b31c0417006138ce4576f294a066f7c[[#This Row],[Member since]],"DDDD")</f>
        <v>martes</v>
      </c>
      <c r="AK357">
        <f>MONTH(Member_export_20241206_173759_f48b0b31c0417006138ce4576f294a066f7c[[#This Row],[Member since]])</f>
        <v>9</v>
      </c>
      <c r="AL357">
        <f>YEAR(Member_export_20241206_173759_f48b0b31c0417006138ce4576f294a066f7c[[#This Row],[Member since]])</f>
        <v>2024</v>
      </c>
    </row>
    <row r="358" spans="1:38" x14ac:dyDescent="0.55000000000000004">
      <c r="A358">
        <v>79788</v>
      </c>
      <c r="B358">
        <v>45987371</v>
      </c>
      <c r="C358" t="s">
        <v>2953</v>
      </c>
      <c r="D358" t="s">
        <v>9</v>
      </c>
      <c r="E358" t="s">
        <v>9</v>
      </c>
      <c r="F358" t="s">
        <v>387</v>
      </c>
      <c r="G358" t="s">
        <v>388</v>
      </c>
      <c r="H358" t="s">
        <v>4025</v>
      </c>
      <c r="I358" s="1">
        <v>26635</v>
      </c>
      <c r="J358" t="s">
        <v>4949</v>
      </c>
      <c r="K358" t="s">
        <v>4950</v>
      </c>
      <c r="L358">
        <v>28914</v>
      </c>
      <c r="M358" t="s">
        <v>4016</v>
      </c>
      <c r="N358" t="s">
        <v>9</v>
      </c>
      <c r="O358">
        <v>627521591</v>
      </c>
      <c r="P358" t="s">
        <v>389</v>
      </c>
      <c r="Q358" t="s">
        <v>22</v>
      </c>
      <c r="R358" t="s">
        <v>4951</v>
      </c>
      <c r="S358" t="s">
        <v>4017</v>
      </c>
      <c r="T358" s="1">
        <v>43712</v>
      </c>
      <c r="U358" t="s">
        <v>9</v>
      </c>
      <c r="V358" t="s">
        <v>4023</v>
      </c>
      <c r="W358" t="s">
        <v>4024</v>
      </c>
      <c r="X358" t="s">
        <v>30</v>
      </c>
      <c r="Y358" s="1">
        <v>43739</v>
      </c>
      <c r="Z358" s="1">
        <v>45657</v>
      </c>
      <c r="AA358">
        <v>4900</v>
      </c>
      <c r="AB358" t="s">
        <v>4017</v>
      </c>
      <c r="AC358">
        <f>MIN(COUNTIF(B:B,Member_export_20241206_173759_f48b0b31c0417006138ce4576f294a066f7c[[#This Row],[Member ID]]),1)-1</f>
        <v>0</v>
      </c>
      <c r="AD35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5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58" s="1">
        <v>45657</v>
      </c>
      <c r="AG358" s="1">
        <f>Member_export_20241206_173759_f48b0b31c0417006138ce4576f294a066f7c[[#This Row],[Price]]/100</f>
        <v>49</v>
      </c>
      <c r="AH358" s="6">
        <f ca="1">DATEDIF(Member_export_20241206_173759_f48b0b31c0417006138ce4576f294a066f7c[[#This Row],[Birthday]],TODAY(),"Y")</f>
        <v>52</v>
      </c>
      <c r="AI358" s="6">
        <f>DATEDIF(Member_export_20241206_173759_f48b0b31c0417006138ce4576f294a066f7c[[#This Row],[Member since]],Member_export_20241206_173759_f48b0b31c0417006138ce4576f294a066f7c[[#This Row],[Contrac end date C]],"M")</f>
        <v>63</v>
      </c>
      <c r="AJ358" t="str">
        <f>TEXT(Member_export_20241206_173759_f48b0b31c0417006138ce4576f294a066f7c[[#This Row],[Member since]],"DDDD")</f>
        <v>miércoles</v>
      </c>
      <c r="AK358">
        <f>MONTH(Member_export_20241206_173759_f48b0b31c0417006138ce4576f294a066f7c[[#This Row],[Member since]])</f>
        <v>9</v>
      </c>
      <c r="AL358">
        <f>YEAR(Member_export_20241206_173759_f48b0b31c0417006138ce4576f294a066f7c[[#This Row],[Member since]])</f>
        <v>2019</v>
      </c>
    </row>
    <row r="359" spans="1:38" x14ac:dyDescent="0.55000000000000004">
      <c r="A359">
        <v>79788</v>
      </c>
      <c r="B359">
        <v>47859061</v>
      </c>
      <c r="C359" t="s">
        <v>2917</v>
      </c>
      <c r="D359" t="s">
        <v>9</v>
      </c>
      <c r="E359" t="s">
        <v>9</v>
      </c>
      <c r="F359" t="s">
        <v>285</v>
      </c>
      <c r="G359" t="s">
        <v>286</v>
      </c>
      <c r="H359" t="s">
        <v>4025</v>
      </c>
      <c r="I359" s="1">
        <v>26226</v>
      </c>
      <c r="J359" t="s">
        <v>4952</v>
      </c>
      <c r="K359" t="s">
        <v>4953</v>
      </c>
      <c r="L359">
        <v>28914</v>
      </c>
      <c r="M359" t="s">
        <v>4016</v>
      </c>
      <c r="N359" t="s">
        <v>9</v>
      </c>
      <c r="O359">
        <v>629411651</v>
      </c>
      <c r="P359" t="s">
        <v>287</v>
      </c>
      <c r="Q359" t="s">
        <v>277</v>
      </c>
      <c r="R359" t="s">
        <v>9</v>
      </c>
      <c r="S359" t="s">
        <v>4017</v>
      </c>
      <c r="T359" s="1">
        <v>45526</v>
      </c>
      <c r="U359" t="s">
        <v>9</v>
      </c>
      <c r="V359" t="s">
        <v>4023</v>
      </c>
      <c r="W359" t="s">
        <v>4024</v>
      </c>
      <c r="X359" t="s">
        <v>30</v>
      </c>
      <c r="Y359" s="1">
        <v>45536</v>
      </c>
      <c r="Z359" s="1">
        <v>45657</v>
      </c>
      <c r="AA359">
        <v>4900</v>
      </c>
      <c r="AB359" t="s">
        <v>4017</v>
      </c>
      <c r="AC359">
        <f>MIN(COUNTIF(B:B,Member_export_20241206_173759_f48b0b31c0417006138ce4576f294a066f7c[[#This Row],[Member ID]]),1)-1</f>
        <v>0</v>
      </c>
      <c r="AD35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5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59" s="1">
        <v>45657</v>
      </c>
      <c r="AG359" s="1">
        <f>Member_export_20241206_173759_f48b0b31c0417006138ce4576f294a066f7c[[#This Row],[Price]]/100</f>
        <v>49</v>
      </c>
      <c r="AH359" s="6">
        <f ca="1">DATEDIF(Member_export_20241206_173759_f48b0b31c0417006138ce4576f294a066f7c[[#This Row],[Birthday]],TODAY(),"Y")</f>
        <v>53</v>
      </c>
      <c r="AI359" s="6">
        <f>DATEDIF(Member_export_20241206_173759_f48b0b31c0417006138ce4576f294a066f7c[[#This Row],[Member since]],Member_export_20241206_173759_f48b0b31c0417006138ce4576f294a066f7c[[#This Row],[Contrac end date C]],"M")</f>
        <v>4</v>
      </c>
      <c r="AJ359" t="str">
        <f>TEXT(Member_export_20241206_173759_f48b0b31c0417006138ce4576f294a066f7c[[#This Row],[Member since]],"DDDD")</f>
        <v>jueves</v>
      </c>
      <c r="AK359">
        <f>MONTH(Member_export_20241206_173759_f48b0b31c0417006138ce4576f294a066f7c[[#This Row],[Member since]])</f>
        <v>8</v>
      </c>
      <c r="AL359">
        <f>YEAR(Member_export_20241206_173759_f48b0b31c0417006138ce4576f294a066f7c[[#This Row],[Member since]])</f>
        <v>2024</v>
      </c>
    </row>
    <row r="360" spans="1:38" x14ac:dyDescent="0.55000000000000004">
      <c r="A360">
        <v>79788</v>
      </c>
      <c r="B360">
        <v>45987951</v>
      </c>
      <c r="C360" t="s">
        <v>2968</v>
      </c>
      <c r="D360" t="s">
        <v>9</v>
      </c>
      <c r="E360" t="s">
        <v>9</v>
      </c>
      <c r="F360" t="s">
        <v>387</v>
      </c>
      <c r="G360" t="s">
        <v>433</v>
      </c>
      <c r="H360" t="s">
        <v>4025</v>
      </c>
      <c r="I360" s="1">
        <v>24587</v>
      </c>
      <c r="J360" t="s">
        <v>4954</v>
      </c>
      <c r="K360" t="s">
        <v>4386</v>
      </c>
      <c r="L360">
        <v>28914</v>
      </c>
      <c r="M360" t="s">
        <v>4016</v>
      </c>
      <c r="N360" t="s">
        <v>9</v>
      </c>
      <c r="O360">
        <v>606404415</v>
      </c>
      <c r="P360" t="s">
        <v>434</v>
      </c>
      <c r="Q360" t="s">
        <v>113</v>
      </c>
      <c r="R360" t="s">
        <v>4955</v>
      </c>
      <c r="S360" t="s">
        <v>4017</v>
      </c>
      <c r="T360" s="1">
        <v>43479</v>
      </c>
      <c r="U360" t="s">
        <v>9</v>
      </c>
      <c r="V360" t="s">
        <v>4023</v>
      </c>
      <c r="W360" t="s">
        <v>4029</v>
      </c>
      <c r="X360" t="s">
        <v>122</v>
      </c>
      <c r="Y360" s="1">
        <v>43497</v>
      </c>
      <c r="Z360" s="1">
        <v>45657</v>
      </c>
      <c r="AA360">
        <v>7900</v>
      </c>
      <c r="AB360" t="s">
        <v>4017</v>
      </c>
      <c r="AC360">
        <f>MIN(COUNTIF(B:B,Member_export_20241206_173759_f48b0b31c0417006138ce4576f294a066f7c[[#This Row],[Member ID]]),1)-1</f>
        <v>0</v>
      </c>
      <c r="AD36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6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60" s="1">
        <v>45657</v>
      </c>
      <c r="AG360" s="1">
        <f>Member_export_20241206_173759_f48b0b31c0417006138ce4576f294a066f7c[[#This Row],[Price]]/100</f>
        <v>79</v>
      </c>
      <c r="AH360" s="6">
        <f ca="1">DATEDIF(Member_export_20241206_173759_f48b0b31c0417006138ce4576f294a066f7c[[#This Row],[Birthday]],TODAY(),"Y")</f>
        <v>57</v>
      </c>
      <c r="AI360" s="6">
        <f>DATEDIF(Member_export_20241206_173759_f48b0b31c0417006138ce4576f294a066f7c[[#This Row],[Member since]],Member_export_20241206_173759_f48b0b31c0417006138ce4576f294a066f7c[[#This Row],[Contrac end date C]],"M")</f>
        <v>71</v>
      </c>
      <c r="AJ360" t="str">
        <f>TEXT(Member_export_20241206_173759_f48b0b31c0417006138ce4576f294a066f7c[[#This Row],[Member since]],"DDDD")</f>
        <v>lunes</v>
      </c>
      <c r="AK360">
        <f>MONTH(Member_export_20241206_173759_f48b0b31c0417006138ce4576f294a066f7c[[#This Row],[Member since]])</f>
        <v>1</v>
      </c>
      <c r="AL360">
        <f>YEAR(Member_export_20241206_173759_f48b0b31c0417006138ce4576f294a066f7c[[#This Row],[Member since]])</f>
        <v>2019</v>
      </c>
    </row>
    <row r="361" spans="1:38" x14ac:dyDescent="0.55000000000000004">
      <c r="A361">
        <v>79788</v>
      </c>
      <c r="B361">
        <v>45986925</v>
      </c>
      <c r="C361" t="s">
        <v>3297</v>
      </c>
      <c r="D361" t="s">
        <v>9</v>
      </c>
      <c r="E361" t="s">
        <v>9</v>
      </c>
      <c r="F361" t="s">
        <v>387</v>
      </c>
      <c r="G361" t="s">
        <v>1295</v>
      </c>
      <c r="H361" t="s">
        <v>4025</v>
      </c>
      <c r="I361" s="1">
        <v>25051</v>
      </c>
      <c r="J361" t="s">
        <v>4956</v>
      </c>
      <c r="K361" t="s">
        <v>4957</v>
      </c>
      <c r="L361">
        <v>28914</v>
      </c>
      <c r="M361" t="s">
        <v>4016</v>
      </c>
      <c r="N361" t="s">
        <v>9</v>
      </c>
      <c r="O361">
        <v>629967941</v>
      </c>
      <c r="P361" t="s">
        <v>1296</v>
      </c>
      <c r="Q361" t="s">
        <v>11</v>
      </c>
      <c r="R361" t="s">
        <v>4958</v>
      </c>
      <c r="S361" t="s">
        <v>4017</v>
      </c>
      <c r="T361" s="1">
        <v>45093</v>
      </c>
      <c r="U361" t="s">
        <v>9</v>
      </c>
      <c r="V361" t="s">
        <v>4040</v>
      </c>
      <c r="W361" t="s">
        <v>4024</v>
      </c>
      <c r="X361" t="s">
        <v>30</v>
      </c>
      <c r="Y361" s="1">
        <v>45108</v>
      </c>
      <c r="Z361" s="1">
        <v>45657</v>
      </c>
      <c r="AA361">
        <v>4900</v>
      </c>
      <c r="AB361" t="s">
        <v>4017</v>
      </c>
      <c r="AC361">
        <f>MIN(COUNTIF(B:B,Member_export_20241206_173759_f48b0b31c0417006138ce4576f294a066f7c[[#This Row],[Member ID]]),1)-1</f>
        <v>0</v>
      </c>
      <c r="AD361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36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61" s="1">
        <v>45657</v>
      </c>
      <c r="AG361" s="1">
        <f>Member_export_20241206_173759_f48b0b31c0417006138ce4576f294a066f7c[[#This Row],[Price]]/100</f>
        <v>49</v>
      </c>
      <c r="AH361" s="6">
        <f ca="1">DATEDIF(Member_export_20241206_173759_f48b0b31c0417006138ce4576f294a066f7c[[#This Row],[Birthday]],TODAY(),"Y")</f>
        <v>56</v>
      </c>
      <c r="AI361" s="6">
        <f>DATEDIF(Member_export_20241206_173759_f48b0b31c0417006138ce4576f294a066f7c[[#This Row],[Member since]],Member_export_20241206_173759_f48b0b31c0417006138ce4576f294a066f7c[[#This Row],[Contrac end date C]],"M")</f>
        <v>18</v>
      </c>
      <c r="AJ361" t="str">
        <f>TEXT(Member_export_20241206_173759_f48b0b31c0417006138ce4576f294a066f7c[[#This Row],[Member since]],"DDDD")</f>
        <v>viernes</v>
      </c>
      <c r="AK361">
        <f>MONTH(Member_export_20241206_173759_f48b0b31c0417006138ce4576f294a066f7c[[#This Row],[Member since]])</f>
        <v>6</v>
      </c>
      <c r="AL361">
        <f>YEAR(Member_export_20241206_173759_f48b0b31c0417006138ce4576f294a066f7c[[#This Row],[Member since]])</f>
        <v>2023</v>
      </c>
    </row>
    <row r="362" spans="1:38" x14ac:dyDescent="0.55000000000000004">
      <c r="A362">
        <v>79788</v>
      </c>
      <c r="B362">
        <v>45987675</v>
      </c>
      <c r="C362" t="s">
        <v>2988</v>
      </c>
      <c r="D362" t="s">
        <v>9</v>
      </c>
      <c r="E362" t="s">
        <v>9</v>
      </c>
      <c r="F362" t="s">
        <v>493</v>
      </c>
      <c r="G362" t="s">
        <v>494</v>
      </c>
      <c r="H362" t="s">
        <v>4015</v>
      </c>
      <c r="I362" s="1">
        <v>25083</v>
      </c>
      <c r="J362" t="s">
        <v>4959</v>
      </c>
      <c r="K362" t="s">
        <v>4960</v>
      </c>
      <c r="L362">
        <v>28523</v>
      </c>
      <c r="M362" t="s">
        <v>4961</v>
      </c>
      <c r="N362" t="s">
        <v>9</v>
      </c>
      <c r="O362">
        <v>661314737</v>
      </c>
      <c r="P362" t="s">
        <v>495</v>
      </c>
      <c r="Q362" t="s">
        <v>476</v>
      </c>
      <c r="R362" t="s">
        <v>4962</v>
      </c>
      <c r="S362" t="s">
        <v>4017</v>
      </c>
      <c r="T362" s="1">
        <v>43257</v>
      </c>
      <c r="U362" t="s">
        <v>9</v>
      </c>
      <c r="V362" t="s">
        <v>9</v>
      </c>
      <c r="W362" t="s">
        <v>9</v>
      </c>
      <c r="X362" t="s">
        <v>86</v>
      </c>
      <c r="Y362" s="1">
        <v>43282</v>
      </c>
      <c r="Z362" s="1">
        <v>45657</v>
      </c>
      <c r="AA362">
        <v>4300</v>
      </c>
      <c r="AB362" t="s">
        <v>4017</v>
      </c>
      <c r="AC362">
        <f>MIN(COUNTIF(B:B,Member_export_20241206_173759_f48b0b31c0417006138ce4576f294a066f7c[[#This Row],[Member ID]]),1)-1</f>
        <v>0</v>
      </c>
      <c r="AD362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362" t="str">
        <f>IF(Member_export_20241206_173759_f48b0b31c0417006138ce4576f294a066f7c[[#This Row],[Source]]="","DESCONOCIDA",Member_export_20241206_173759_f48b0b31c0417006138ce4576f294a066f7c[[#This Row],[Source]])</f>
        <v>DESCONOCIDA</v>
      </c>
      <c r="AF362" s="1">
        <v>45657</v>
      </c>
      <c r="AG362" s="1">
        <f>Member_export_20241206_173759_f48b0b31c0417006138ce4576f294a066f7c[[#This Row],[Price]]/100</f>
        <v>43</v>
      </c>
      <c r="AH362" s="6">
        <f ca="1">DATEDIF(Member_export_20241206_173759_f48b0b31c0417006138ce4576f294a066f7c[[#This Row],[Birthday]],TODAY(),"Y")</f>
        <v>56</v>
      </c>
      <c r="AI362" s="6">
        <f>DATEDIF(Member_export_20241206_173759_f48b0b31c0417006138ce4576f294a066f7c[[#This Row],[Member since]],Member_export_20241206_173759_f48b0b31c0417006138ce4576f294a066f7c[[#This Row],[Contrac end date C]],"M")</f>
        <v>78</v>
      </c>
      <c r="AJ362" t="str">
        <f>TEXT(Member_export_20241206_173759_f48b0b31c0417006138ce4576f294a066f7c[[#This Row],[Member since]],"DDDD")</f>
        <v>miércoles</v>
      </c>
      <c r="AK362">
        <f>MONTH(Member_export_20241206_173759_f48b0b31c0417006138ce4576f294a066f7c[[#This Row],[Member since]])</f>
        <v>6</v>
      </c>
      <c r="AL362">
        <f>YEAR(Member_export_20241206_173759_f48b0b31c0417006138ce4576f294a066f7c[[#This Row],[Member since]])</f>
        <v>2018</v>
      </c>
    </row>
    <row r="363" spans="1:38" x14ac:dyDescent="0.55000000000000004">
      <c r="A363">
        <v>79788</v>
      </c>
      <c r="B363">
        <v>45988178</v>
      </c>
      <c r="C363" t="s">
        <v>3441</v>
      </c>
      <c r="D363" t="s">
        <v>9</v>
      </c>
      <c r="E363" t="s">
        <v>9</v>
      </c>
      <c r="F363" t="s">
        <v>493</v>
      </c>
      <c r="G363" t="s">
        <v>1269</v>
      </c>
      <c r="H363" t="s">
        <v>4025</v>
      </c>
      <c r="I363" s="1">
        <v>26053</v>
      </c>
      <c r="J363" t="s">
        <v>4963</v>
      </c>
      <c r="K363" t="s">
        <v>4964</v>
      </c>
      <c r="L363">
        <v>28914</v>
      </c>
      <c r="M363" t="s">
        <v>4016</v>
      </c>
      <c r="N363" t="s">
        <v>9</v>
      </c>
      <c r="O363">
        <v>649958039</v>
      </c>
      <c r="P363" t="s">
        <v>550</v>
      </c>
      <c r="Q363" t="s">
        <v>45</v>
      </c>
      <c r="R363" t="s">
        <v>4870</v>
      </c>
      <c r="S363" t="s">
        <v>4017</v>
      </c>
      <c r="T363" s="1">
        <v>43265</v>
      </c>
      <c r="U363" t="s">
        <v>9</v>
      </c>
      <c r="V363" t="s">
        <v>4040</v>
      </c>
      <c r="W363" t="s">
        <v>4029</v>
      </c>
      <c r="X363" t="s">
        <v>86</v>
      </c>
      <c r="Y363" s="1">
        <v>43282</v>
      </c>
      <c r="Z363" s="1">
        <v>45657</v>
      </c>
      <c r="AA363">
        <v>4300</v>
      </c>
      <c r="AB363" t="s">
        <v>4017</v>
      </c>
      <c r="AC363">
        <f>MIN(COUNTIF(B:B,Member_export_20241206_173759_f48b0b31c0417006138ce4576f294a066f7c[[#This Row],[Member ID]]),1)-1</f>
        <v>0</v>
      </c>
      <c r="AD363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36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63" s="1">
        <v>45657</v>
      </c>
      <c r="AG363" s="1">
        <f>Member_export_20241206_173759_f48b0b31c0417006138ce4576f294a066f7c[[#This Row],[Price]]/100</f>
        <v>43</v>
      </c>
      <c r="AH363" s="6">
        <f ca="1">DATEDIF(Member_export_20241206_173759_f48b0b31c0417006138ce4576f294a066f7c[[#This Row],[Birthday]],TODAY(),"Y")</f>
        <v>53</v>
      </c>
      <c r="AI363" s="6">
        <f>DATEDIF(Member_export_20241206_173759_f48b0b31c0417006138ce4576f294a066f7c[[#This Row],[Member since]],Member_export_20241206_173759_f48b0b31c0417006138ce4576f294a066f7c[[#This Row],[Contrac end date C]],"M")</f>
        <v>78</v>
      </c>
      <c r="AJ363" t="str">
        <f>TEXT(Member_export_20241206_173759_f48b0b31c0417006138ce4576f294a066f7c[[#This Row],[Member since]],"DDDD")</f>
        <v>jueves</v>
      </c>
      <c r="AK363">
        <f>MONTH(Member_export_20241206_173759_f48b0b31c0417006138ce4576f294a066f7c[[#This Row],[Member since]])</f>
        <v>6</v>
      </c>
      <c r="AL363">
        <f>YEAR(Member_export_20241206_173759_f48b0b31c0417006138ce4576f294a066f7c[[#This Row],[Member since]])</f>
        <v>2018</v>
      </c>
    </row>
    <row r="364" spans="1:38" x14ac:dyDescent="0.55000000000000004">
      <c r="A364">
        <v>79788</v>
      </c>
      <c r="B364">
        <v>45987928</v>
      </c>
      <c r="C364" t="s">
        <v>3395</v>
      </c>
      <c r="D364" t="s">
        <v>9</v>
      </c>
      <c r="E364" t="s">
        <v>9</v>
      </c>
      <c r="F364" t="s">
        <v>493</v>
      </c>
      <c r="G364" t="s">
        <v>1533</v>
      </c>
      <c r="H364" t="s">
        <v>4025</v>
      </c>
      <c r="I364" s="1">
        <v>27419</v>
      </c>
      <c r="J364" t="s">
        <v>4965</v>
      </c>
      <c r="K364" t="s">
        <v>4966</v>
      </c>
      <c r="L364">
        <v>28914</v>
      </c>
      <c r="M364" t="s">
        <v>4016</v>
      </c>
      <c r="N364" t="s">
        <v>9</v>
      </c>
      <c r="O364">
        <v>655948111</v>
      </c>
      <c r="P364" t="s">
        <v>63</v>
      </c>
      <c r="Q364" t="s">
        <v>22</v>
      </c>
      <c r="R364" t="s">
        <v>4967</v>
      </c>
      <c r="S364" t="s">
        <v>4017</v>
      </c>
      <c r="T364" s="1">
        <v>44817</v>
      </c>
      <c r="U364" t="s">
        <v>9</v>
      </c>
      <c r="V364" t="s">
        <v>4040</v>
      </c>
      <c r="W364" t="s">
        <v>4024</v>
      </c>
      <c r="X364" t="s">
        <v>30</v>
      </c>
      <c r="Y364" s="1">
        <v>44835</v>
      </c>
      <c r="Z364" s="1">
        <v>45657</v>
      </c>
      <c r="AA364">
        <v>4900</v>
      </c>
      <c r="AB364" t="s">
        <v>4017</v>
      </c>
      <c r="AC364">
        <f>MIN(COUNTIF(B:B,Member_export_20241206_173759_f48b0b31c0417006138ce4576f294a066f7c[[#This Row],[Member ID]]),1)-1</f>
        <v>0</v>
      </c>
      <c r="AD364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36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64" s="1">
        <v>45657</v>
      </c>
      <c r="AG364" s="1">
        <f>Member_export_20241206_173759_f48b0b31c0417006138ce4576f294a066f7c[[#This Row],[Price]]/100</f>
        <v>49</v>
      </c>
      <c r="AH364" s="6">
        <f ca="1">DATEDIF(Member_export_20241206_173759_f48b0b31c0417006138ce4576f294a066f7c[[#This Row],[Birthday]],TODAY(),"Y")</f>
        <v>49</v>
      </c>
      <c r="AI364" s="6">
        <f>DATEDIF(Member_export_20241206_173759_f48b0b31c0417006138ce4576f294a066f7c[[#This Row],[Member since]],Member_export_20241206_173759_f48b0b31c0417006138ce4576f294a066f7c[[#This Row],[Contrac end date C]],"M")</f>
        <v>27</v>
      </c>
      <c r="AJ364" t="str">
        <f>TEXT(Member_export_20241206_173759_f48b0b31c0417006138ce4576f294a066f7c[[#This Row],[Member since]],"DDDD")</f>
        <v>martes</v>
      </c>
      <c r="AK364">
        <f>MONTH(Member_export_20241206_173759_f48b0b31c0417006138ce4576f294a066f7c[[#This Row],[Member since]])</f>
        <v>9</v>
      </c>
      <c r="AL364">
        <f>YEAR(Member_export_20241206_173759_f48b0b31c0417006138ce4576f294a066f7c[[#This Row],[Member since]])</f>
        <v>2022</v>
      </c>
    </row>
    <row r="365" spans="1:38" x14ac:dyDescent="0.55000000000000004">
      <c r="A365">
        <v>79788</v>
      </c>
      <c r="B365">
        <v>49076279</v>
      </c>
      <c r="C365" t="s">
        <v>3760</v>
      </c>
      <c r="D365" t="s">
        <v>9</v>
      </c>
      <c r="E365" t="s">
        <v>9</v>
      </c>
      <c r="F365" t="s">
        <v>493</v>
      </c>
      <c r="G365" t="s">
        <v>2342</v>
      </c>
      <c r="H365" t="s">
        <v>4025</v>
      </c>
      <c r="I365" s="1">
        <v>23129</v>
      </c>
      <c r="J365" t="s">
        <v>4968</v>
      </c>
      <c r="K365" t="s">
        <v>4969</v>
      </c>
      <c r="L365">
        <v>28914</v>
      </c>
      <c r="M365" t="s">
        <v>4016</v>
      </c>
      <c r="N365" t="s">
        <v>9</v>
      </c>
      <c r="O365">
        <v>637936617</v>
      </c>
      <c r="P365" t="s">
        <v>2343</v>
      </c>
      <c r="Q365" t="s">
        <v>9</v>
      </c>
      <c r="R365" t="s">
        <v>9</v>
      </c>
      <c r="S365" t="s">
        <v>4017</v>
      </c>
      <c r="T365" s="1">
        <v>45586</v>
      </c>
      <c r="U365" t="s">
        <v>9</v>
      </c>
      <c r="V365" t="s">
        <v>4068</v>
      </c>
      <c r="W365" t="s">
        <v>4024</v>
      </c>
      <c r="X365" t="s">
        <v>12</v>
      </c>
      <c r="Y365" s="1">
        <v>45597</v>
      </c>
      <c r="Z365" s="1">
        <v>45657</v>
      </c>
      <c r="AA365">
        <v>5200</v>
      </c>
      <c r="AB365" t="s">
        <v>4017</v>
      </c>
      <c r="AC365">
        <f>MIN(COUNTIF(B:B,Member_export_20241206_173759_f48b0b31c0417006138ce4576f294a066f7c[[#This Row],[Member ID]]),1)-1</f>
        <v>0</v>
      </c>
      <c r="AD365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36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65" s="1">
        <v>45657</v>
      </c>
      <c r="AG365" s="1">
        <f>Member_export_20241206_173759_f48b0b31c0417006138ce4576f294a066f7c[[#This Row],[Price]]/100</f>
        <v>52</v>
      </c>
      <c r="AH365" s="6">
        <f ca="1">DATEDIF(Member_export_20241206_173759_f48b0b31c0417006138ce4576f294a066f7c[[#This Row],[Birthday]],TODAY(),"Y")</f>
        <v>61</v>
      </c>
      <c r="AI365" s="6">
        <f>DATEDIF(Member_export_20241206_173759_f48b0b31c0417006138ce4576f294a066f7c[[#This Row],[Member since]],Member_export_20241206_173759_f48b0b31c0417006138ce4576f294a066f7c[[#This Row],[Contrac end date C]],"M")</f>
        <v>2</v>
      </c>
      <c r="AJ365" t="str">
        <f>TEXT(Member_export_20241206_173759_f48b0b31c0417006138ce4576f294a066f7c[[#This Row],[Member since]],"DDDD")</f>
        <v>lunes</v>
      </c>
      <c r="AK365">
        <f>MONTH(Member_export_20241206_173759_f48b0b31c0417006138ce4576f294a066f7c[[#This Row],[Member since]])</f>
        <v>10</v>
      </c>
      <c r="AL365">
        <f>YEAR(Member_export_20241206_173759_f48b0b31c0417006138ce4576f294a066f7c[[#This Row],[Member since]])</f>
        <v>2024</v>
      </c>
    </row>
    <row r="366" spans="1:38" x14ac:dyDescent="0.55000000000000004">
      <c r="A366">
        <v>79788</v>
      </c>
      <c r="B366">
        <v>48452828</v>
      </c>
      <c r="C366" t="s">
        <v>3380</v>
      </c>
      <c r="D366" t="s">
        <v>9</v>
      </c>
      <c r="E366" t="s">
        <v>9</v>
      </c>
      <c r="F366" t="s">
        <v>493</v>
      </c>
      <c r="G366" t="s">
        <v>1499</v>
      </c>
      <c r="H366" t="s">
        <v>4025</v>
      </c>
      <c r="I366" s="1">
        <v>26726</v>
      </c>
      <c r="J366" t="s">
        <v>4970</v>
      </c>
      <c r="K366" t="s">
        <v>4971</v>
      </c>
      <c r="L366">
        <v>28914</v>
      </c>
      <c r="M366" t="s">
        <v>4016</v>
      </c>
      <c r="N366" t="s">
        <v>9</v>
      </c>
      <c r="O366">
        <v>699478849</v>
      </c>
      <c r="P366" t="s">
        <v>1500</v>
      </c>
      <c r="Q366" t="s">
        <v>22</v>
      </c>
      <c r="R366" t="s">
        <v>9</v>
      </c>
      <c r="S366" t="s">
        <v>4017</v>
      </c>
      <c r="T366" s="1">
        <v>45566</v>
      </c>
      <c r="U366" t="s">
        <v>9</v>
      </c>
      <c r="V366" t="s">
        <v>4023</v>
      </c>
      <c r="W366" t="s">
        <v>4029</v>
      </c>
      <c r="X366" t="s">
        <v>152</v>
      </c>
      <c r="Y366" s="1">
        <v>45566</v>
      </c>
      <c r="Z366" s="1">
        <v>45657</v>
      </c>
      <c r="AA366">
        <v>8200</v>
      </c>
      <c r="AB366" t="s">
        <v>4017</v>
      </c>
      <c r="AC366">
        <f>MIN(COUNTIF(B:B,Member_export_20241206_173759_f48b0b31c0417006138ce4576f294a066f7c[[#This Row],[Member ID]]),1)-1</f>
        <v>0</v>
      </c>
      <c r="AD36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6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66" s="1">
        <v>45657</v>
      </c>
      <c r="AG366" s="1">
        <f>Member_export_20241206_173759_f48b0b31c0417006138ce4576f294a066f7c[[#This Row],[Price]]/100</f>
        <v>82</v>
      </c>
      <c r="AH366" s="6">
        <f ca="1">DATEDIF(Member_export_20241206_173759_f48b0b31c0417006138ce4576f294a066f7c[[#This Row],[Birthday]],TODAY(),"Y")</f>
        <v>51</v>
      </c>
      <c r="AI366" s="6">
        <f>DATEDIF(Member_export_20241206_173759_f48b0b31c0417006138ce4576f294a066f7c[[#This Row],[Member since]],Member_export_20241206_173759_f48b0b31c0417006138ce4576f294a066f7c[[#This Row],[Contrac end date C]],"M")</f>
        <v>2</v>
      </c>
      <c r="AJ366" t="str">
        <f>TEXT(Member_export_20241206_173759_f48b0b31c0417006138ce4576f294a066f7c[[#This Row],[Member since]],"DDDD")</f>
        <v>martes</v>
      </c>
      <c r="AK366">
        <f>MONTH(Member_export_20241206_173759_f48b0b31c0417006138ce4576f294a066f7c[[#This Row],[Member since]])</f>
        <v>10</v>
      </c>
      <c r="AL366">
        <f>YEAR(Member_export_20241206_173759_f48b0b31c0417006138ce4576f294a066f7c[[#This Row],[Member since]])</f>
        <v>2024</v>
      </c>
    </row>
    <row r="367" spans="1:38" x14ac:dyDescent="0.55000000000000004">
      <c r="A367">
        <v>79788</v>
      </c>
      <c r="B367">
        <v>45989423</v>
      </c>
      <c r="C367" t="s">
        <v>3471</v>
      </c>
      <c r="D367" t="s">
        <v>9</v>
      </c>
      <c r="E367" t="s">
        <v>9</v>
      </c>
      <c r="F367" t="s">
        <v>493</v>
      </c>
      <c r="G367" t="s">
        <v>1698</v>
      </c>
      <c r="H367" t="s">
        <v>4025</v>
      </c>
      <c r="I367" s="1">
        <v>24527</v>
      </c>
      <c r="J367" t="s">
        <v>4972</v>
      </c>
      <c r="K367" t="s">
        <v>4973</v>
      </c>
      <c r="L367">
        <v>28914</v>
      </c>
      <c r="M367" t="s">
        <v>4016</v>
      </c>
      <c r="N367" t="s">
        <v>9</v>
      </c>
      <c r="O367">
        <v>656278534</v>
      </c>
      <c r="P367" t="s">
        <v>1699</v>
      </c>
      <c r="Q367" t="s">
        <v>45</v>
      </c>
      <c r="R367" t="s">
        <v>4974</v>
      </c>
      <c r="S367" t="s">
        <v>4017</v>
      </c>
      <c r="T367" s="1">
        <v>43765</v>
      </c>
      <c r="U367" t="s">
        <v>9</v>
      </c>
      <c r="V367" t="s">
        <v>9</v>
      </c>
      <c r="W367" t="s">
        <v>9</v>
      </c>
      <c r="X367" t="s">
        <v>30</v>
      </c>
      <c r="Y367" s="1">
        <v>43770</v>
      </c>
      <c r="Z367" s="1">
        <v>45657</v>
      </c>
      <c r="AA367">
        <v>4900</v>
      </c>
      <c r="AB367" t="s">
        <v>4017</v>
      </c>
      <c r="AC367">
        <f>MIN(COUNTIF(B:B,Member_export_20241206_173759_f48b0b31c0417006138ce4576f294a066f7c[[#This Row],[Member ID]]),1)-1</f>
        <v>0</v>
      </c>
      <c r="AD367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367" t="str">
        <f>IF(Member_export_20241206_173759_f48b0b31c0417006138ce4576f294a066f7c[[#This Row],[Source]]="","DESCONOCIDA",Member_export_20241206_173759_f48b0b31c0417006138ce4576f294a066f7c[[#This Row],[Source]])</f>
        <v>DESCONOCIDA</v>
      </c>
      <c r="AF367" s="1">
        <v>45657</v>
      </c>
      <c r="AG367" s="1">
        <f>Member_export_20241206_173759_f48b0b31c0417006138ce4576f294a066f7c[[#This Row],[Price]]/100</f>
        <v>49</v>
      </c>
      <c r="AH367" s="6">
        <f ca="1">DATEDIF(Member_export_20241206_173759_f48b0b31c0417006138ce4576f294a066f7c[[#This Row],[Birthday]],TODAY(),"Y")</f>
        <v>57</v>
      </c>
      <c r="AI367" s="6">
        <f>DATEDIF(Member_export_20241206_173759_f48b0b31c0417006138ce4576f294a066f7c[[#This Row],[Member since]],Member_export_20241206_173759_f48b0b31c0417006138ce4576f294a066f7c[[#This Row],[Contrac end date C]],"M")</f>
        <v>62</v>
      </c>
      <c r="AJ367" t="str">
        <f>TEXT(Member_export_20241206_173759_f48b0b31c0417006138ce4576f294a066f7c[[#This Row],[Member since]],"DDDD")</f>
        <v>domingo</v>
      </c>
      <c r="AK367">
        <f>MONTH(Member_export_20241206_173759_f48b0b31c0417006138ce4576f294a066f7c[[#This Row],[Member since]])</f>
        <v>10</v>
      </c>
      <c r="AL367">
        <f>YEAR(Member_export_20241206_173759_f48b0b31c0417006138ce4576f294a066f7c[[#This Row],[Member since]])</f>
        <v>2019</v>
      </c>
    </row>
    <row r="368" spans="1:38" x14ac:dyDescent="0.55000000000000004">
      <c r="A368">
        <v>79788</v>
      </c>
      <c r="B368">
        <v>45988660</v>
      </c>
      <c r="C368" t="s">
        <v>3732</v>
      </c>
      <c r="D368" t="s">
        <v>9</v>
      </c>
      <c r="E368" t="s">
        <v>9</v>
      </c>
      <c r="F368" t="s">
        <v>493</v>
      </c>
      <c r="G368" t="s">
        <v>380</v>
      </c>
      <c r="H368" t="s">
        <v>4025</v>
      </c>
      <c r="I368" s="1">
        <v>25728</v>
      </c>
      <c r="J368" t="s">
        <v>4975</v>
      </c>
      <c r="K368" t="s">
        <v>4976</v>
      </c>
      <c r="L368">
        <v>28914</v>
      </c>
      <c r="M368" t="s">
        <v>4016</v>
      </c>
      <c r="N368" t="s">
        <v>9</v>
      </c>
      <c r="O368">
        <v>696639594</v>
      </c>
      <c r="P368" t="s">
        <v>1379</v>
      </c>
      <c r="Q368" t="s">
        <v>26</v>
      </c>
      <c r="R368" t="s">
        <v>4977</v>
      </c>
      <c r="S368" t="s">
        <v>4017</v>
      </c>
      <c r="T368" s="1">
        <v>45163</v>
      </c>
      <c r="U368" t="s">
        <v>9</v>
      </c>
      <c r="V368" t="s">
        <v>4023</v>
      </c>
      <c r="W368" t="s">
        <v>4024</v>
      </c>
      <c r="X368" t="s">
        <v>122</v>
      </c>
      <c r="Y368" s="1">
        <v>45170</v>
      </c>
      <c r="Z368" s="1">
        <v>45657</v>
      </c>
      <c r="AA368">
        <v>7900</v>
      </c>
      <c r="AB368" t="s">
        <v>4017</v>
      </c>
      <c r="AC368">
        <f>MIN(COUNTIF(B:B,Member_export_20241206_173759_f48b0b31c0417006138ce4576f294a066f7c[[#This Row],[Member ID]]),1)-1</f>
        <v>0</v>
      </c>
      <c r="AD36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6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68" s="1">
        <v>45657</v>
      </c>
      <c r="AG368" s="1">
        <f>Member_export_20241206_173759_f48b0b31c0417006138ce4576f294a066f7c[[#This Row],[Price]]/100</f>
        <v>79</v>
      </c>
      <c r="AH368" s="6">
        <f ca="1">DATEDIF(Member_export_20241206_173759_f48b0b31c0417006138ce4576f294a066f7c[[#This Row],[Birthday]],TODAY(),"Y")</f>
        <v>54</v>
      </c>
      <c r="AI368" s="6">
        <f>DATEDIF(Member_export_20241206_173759_f48b0b31c0417006138ce4576f294a066f7c[[#This Row],[Member since]],Member_export_20241206_173759_f48b0b31c0417006138ce4576f294a066f7c[[#This Row],[Contrac end date C]],"M")</f>
        <v>16</v>
      </c>
      <c r="AJ368" t="str">
        <f>TEXT(Member_export_20241206_173759_f48b0b31c0417006138ce4576f294a066f7c[[#This Row],[Member since]],"DDDD")</f>
        <v>viernes</v>
      </c>
      <c r="AK368">
        <f>MONTH(Member_export_20241206_173759_f48b0b31c0417006138ce4576f294a066f7c[[#This Row],[Member since]])</f>
        <v>8</v>
      </c>
      <c r="AL368">
        <f>YEAR(Member_export_20241206_173759_f48b0b31c0417006138ce4576f294a066f7c[[#This Row],[Member since]])</f>
        <v>2023</v>
      </c>
    </row>
    <row r="369" spans="1:38" x14ac:dyDescent="0.55000000000000004">
      <c r="A369">
        <v>79788</v>
      </c>
      <c r="B369">
        <v>49074750</v>
      </c>
      <c r="C369" t="s">
        <v>3880</v>
      </c>
      <c r="D369" t="s">
        <v>9</v>
      </c>
      <c r="E369" t="s">
        <v>9</v>
      </c>
      <c r="F369" t="s">
        <v>493</v>
      </c>
      <c r="G369" t="s">
        <v>2585</v>
      </c>
      <c r="H369" t="s">
        <v>4025</v>
      </c>
      <c r="I369" s="1">
        <v>22183</v>
      </c>
      <c r="J369" t="s">
        <v>4978</v>
      </c>
      <c r="K369" t="s">
        <v>4979</v>
      </c>
      <c r="L369">
        <v>28914</v>
      </c>
      <c r="M369" t="s">
        <v>4016</v>
      </c>
      <c r="N369" t="s">
        <v>9</v>
      </c>
      <c r="O369">
        <v>687541663</v>
      </c>
      <c r="P369" t="s">
        <v>2586</v>
      </c>
      <c r="Q369" t="s">
        <v>9</v>
      </c>
      <c r="R369" t="s">
        <v>9</v>
      </c>
      <c r="S369" t="s">
        <v>4017</v>
      </c>
      <c r="T369" s="1">
        <v>45586</v>
      </c>
      <c r="U369" t="s">
        <v>9</v>
      </c>
      <c r="V369" t="s">
        <v>4023</v>
      </c>
      <c r="W369" t="s">
        <v>4024</v>
      </c>
      <c r="X369" t="s">
        <v>30</v>
      </c>
      <c r="Y369" s="1">
        <v>45597</v>
      </c>
      <c r="Z369" s="1">
        <v>45657</v>
      </c>
      <c r="AA369">
        <v>4900</v>
      </c>
      <c r="AB369" t="s">
        <v>4017</v>
      </c>
      <c r="AC369">
        <f>MIN(COUNTIF(B:B,Member_export_20241206_173759_f48b0b31c0417006138ce4576f294a066f7c[[#This Row],[Member ID]]),1)-1</f>
        <v>0</v>
      </c>
      <c r="AD36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6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69" s="1">
        <v>45657</v>
      </c>
      <c r="AG369" s="1">
        <f>Member_export_20241206_173759_f48b0b31c0417006138ce4576f294a066f7c[[#This Row],[Price]]/100</f>
        <v>49</v>
      </c>
      <c r="AH369" s="6">
        <f ca="1">DATEDIF(Member_export_20241206_173759_f48b0b31c0417006138ce4576f294a066f7c[[#This Row],[Birthday]],TODAY(),"Y")</f>
        <v>64</v>
      </c>
      <c r="AI369" s="6">
        <f>DATEDIF(Member_export_20241206_173759_f48b0b31c0417006138ce4576f294a066f7c[[#This Row],[Member since]],Member_export_20241206_173759_f48b0b31c0417006138ce4576f294a066f7c[[#This Row],[Contrac end date C]],"M")</f>
        <v>2</v>
      </c>
      <c r="AJ369" t="str">
        <f>TEXT(Member_export_20241206_173759_f48b0b31c0417006138ce4576f294a066f7c[[#This Row],[Member since]],"DDDD")</f>
        <v>lunes</v>
      </c>
      <c r="AK369">
        <f>MONTH(Member_export_20241206_173759_f48b0b31c0417006138ce4576f294a066f7c[[#This Row],[Member since]])</f>
        <v>10</v>
      </c>
      <c r="AL369">
        <f>YEAR(Member_export_20241206_173759_f48b0b31c0417006138ce4576f294a066f7c[[#This Row],[Member since]])</f>
        <v>2024</v>
      </c>
    </row>
    <row r="370" spans="1:38" x14ac:dyDescent="0.55000000000000004">
      <c r="A370">
        <v>79788</v>
      </c>
      <c r="B370">
        <v>45989596</v>
      </c>
      <c r="C370" t="s">
        <v>3411</v>
      </c>
      <c r="D370" t="s">
        <v>9</v>
      </c>
      <c r="E370" t="s">
        <v>9</v>
      </c>
      <c r="F370" t="s">
        <v>493</v>
      </c>
      <c r="G370" t="s">
        <v>1563</v>
      </c>
      <c r="H370" t="s">
        <v>4025</v>
      </c>
      <c r="I370" s="1">
        <v>25598</v>
      </c>
      <c r="J370" t="s">
        <v>4980</v>
      </c>
      <c r="K370" t="s">
        <v>4557</v>
      </c>
      <c r="L370">
        <v>28914</v>
      </c>
      <c r="M370" t="s">
        <v>4016</v>
      </c>
      <c r="N370" t="s">
        <v>9</v>
      </c>
      <c r="O370">
        <v>678403010</v>
      </c>
      <c r="P370" t="s">
        <v>1070</v>
      </c>
      <c r="Q370" t="s">
        <v>189</v>
      </c>
      <c r="R370" t="s">
        <v>4981</v>
      </c>
      <c r="S370" t="s">
        <v>4017</v>
      </c>
      <c r="T370" s="1">
        <v>44999</v>
      </c>
      <c r="U370" t="s">
        <v>9</v>
      </c>
      <c r="V370" t="s">
        <v>4040</v>
      </c>
      <c r="W370" t="s">
        <v>4029</v>
      </c>
      <c r="X370" t="s">
        <v>48</v>
      </c>
      <c r="Y370" s="1">
        <v>45017</v>
      </c>
      <c r="Z370" s="1">
        <v>45657</v>
      </c>
      <c r="AA370">
        <v>3900</v>
      </c>
      <c r="AB370" t="s">
        <v>4017</v>
      </c>
      <c r="AC370">
        <f>MIN(COUNTIF(B:B,Member_export_20241206_173759_f48b0b31c0417006138ce4576f294a066f7c[[#This Row],[Member ID]]),1)-1</f>
        <v>0</v>
      </c>
      <c r="AD370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37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70" s="1">
        <v>45657</v>
      </c>
      <c r="AG370" s="1">
        <f>Member_export_20241206_173759_f48b0b31c0417006138ce4576f294a066f7c[[#This Row],[Price]]/100</f>
        <v>39</v>
      </c>
      <c r="AH370" s="6">
        <f ca="1">DATEDIF(Member_export_20241206_173759_f48b0b31c0417006138ce4576f294a066f7c[[#This Row],[Birthday]],TODAY(),"Y")</f>
        <v>54</v>
      </c>
      <c r="AI370" s="6">
        <f>DATEDIF(Member_export_20241206_173759_f48b0b31c0417006138ce4576f294a066f7c[[#This Row],[Member since]],Member_export_20241206_173759_f48b0b31c0417006138ce4576f294a066f7c[[#This Row],[Contrac end date C]],"M")</f>
        <v>21</v>
      </c>
      <c r="AJ370" t="str">
        <f>TEXT(Member_export_20241206_173759_f48b0b31c0417006138ce4576f294a066f7c[[#This Row],[Member since]],"DDDD")</f>
        <v>martes</v>
      </c>
      <c r="AK370">
        <f>MONTH(Member_export_20241206_173759_f48b0b31c0417006138ce4576f294a066f7c[[#This Row],[Member since]])</f>
        <v>3</v>
      </c>
      <c r="AL370">
        <f>YEAR(Member_export_20241206_173759_f48b0b31c0417006138ce4576f294a066f7c[[#This Row],[Member since]])</f>
        <v>2023</v>
      </c>
    </row>
    <row r="371" spans="1:38" x14ac:dyDescent="0.55000000000000004">
      <c r="A371">
        <v>79788</v>
      </c>
      <c r="B371">
        <v>45988362</v>
      </c>
      <c r="C371" t="s">
        <v>3929</v>
      </c>
      <c r="D371" t="s">
        <v>9</v>
      </c>
      <c r="E371" t="s">
        <v>9</v>
      </c>
      <c r="F371" t="s">
        <v>2197</v>
      </c>
      <c r="G371" t="s">
        <v>2685</v>
      </c>
      <c r="H371" t="s">
        <v>4025</v>
      </c>
      <c r="I371" s="1">
        <v>25397</v>
      </c>
      <c r="J371" t="s">
        <v>4982</v>
      </c>
      <c r="K371" t="s">
        <v>4983</v>
      </c>
      <c r="L371">
        <v>28914</v>
      </c>
      <c r="M371" t="s">
        <v>4016</v>
      </c>
      <c r="N371" t="s">
        <v>9</v>
      </c>
      <c r="O371">
        <v>699069102</v>
      </c>
      <c r="P371" t="s">
        <v>2686</v>
      </c>
      <c r="Q371" t="s">
        <v>18</v>
      </c>
      <c r="R371" t="s">
        <v>4984</v>
      </c>
      <c r="S371" t="s">
        <v>4017</v>
      </c>
      <c r="T371" s="1">
        <v>43354</v>
      </c>
      <c r="U371" t="s">
        <v>9</v>
      </c>
      <c r="V371" t="s">
        <v>4040</v>
      </c>
      <c r="W371" t="s">
        <v>4029</v>
      </c>
      <c r="X371" t="s">
        <v>12</v>
      </c>
      <c r="Y371" s="1">
        <v>43374</v>
      </c>
      <c r="Z371" s="1">
        <v>45657</v>
      </c>
      <c r="AA371">
        <v>5200</v>
      </c>
      <c r="AB371" t="s">
        <v>4017</v>
      </c>
      <c r="AC371">
        <f>MIN(COUNTIF(B:B,Member_export_20241206_173759_f48b0b31c0417006138ce4576f294a066f7c[[#This Row],[Member ID]]),1)-1</f>
        <v>0</v>
      </c>
      <c r="AD371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37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71" s="1">
        <v>45657</v>
      </c>
      <c r="AG371" s="1">
        <f>Member_export_20241206_173759_f48b0b31c0417006138ce4576f294a066f7c[[#This Row],[Price]]/100</f>
        <v>52</v>
      </c>
      <c r="AH371" s="6">
        <f ca="1">DATEDIF(Member_export_20241206_173759_f48b0b31c0417006138ce4576f294a066f7c[[#This Row],[Birthday]],TODAY(),"Y")</f>
        <v>55</v>
      </c>
      <c r="AI371" s="6">
        <f>DATEDIF(Member_export_20241206_173759_f48b0b31c0417006138ce4576f294a066f7c[[#This Row],[Member since]],Member_export_20241206_173759_f48b0b31c0417006138ce4576f294a066f7c[[#This Row],[Contrac end date C]],"M")</f>
        <v>75</v>
      </c>
      <c r="AJ371" t="str">
        <f>TEXT(Member_export_20241206_173759_f48b0b31c0417006138ce4576f294a066f7c[[#This Row],[Member since]],"DDDD")</f>
        <v>martes</v>
      </c>
      <c r="AK371">
        <f>MONTH(Member_export_20241206_173759_f48b0b31c0417006138ce4576f294a066f7c[[#This Row],[Member since]])</f>
        <v>9</v>
      </c>
      <c r="AL371">
        <f>YEAR(Member_export_20241206_173759_f48b0b31c0417006138ce4576f294a066f7c[[#This Row],[Member since]])</f>
        <v>2018</v>
      </c>
    </row>
    <row r="372" spans="1:38" x14ac:dyDescent="0.55000000000000004">
      <c r="A372">
        <v>79788</v>
      </c>
      <c r="B372">
        <v>45988286</v>
      </c>
      <c r="C372" t="s">
        <v>3694</v>
      </c>
      <c r="D372" t="s">
        <v>9</v>
      </c>
      <c r="E372" t="s">
        <v>9</v>
      </c>
      <c r="F372" t="s">
        <v>2197</v>
      </c>
      <c r="G372" t="s">
        <v>2198</v>
      </c>
      <c r="H372" t="s">
        <v>4025</v>
      </c>
      <c r="I372" s="1">
        <v>25577</v>
      </c>
      <c r="J372" t="s">
        <v>4985</v>
      </c>
      <c r="K372" t="s">
        <v>4986</v>
      </c>
      <c r="L372">
        <v>28914</v>
      </c>
      <c r="M372" t="s">
        <v>4016</v>
      </c>
      <c r="N372" t="s">
        <v>9</v>
      </c>
      <c r="O372">
        <v>674752746</v>
      </c>
      <c r="P372" t="s">
        <v>81</v>
      </c>
      <c r="Q372" t="s">
        <v>26</v>
      </c>
      <c r="R372" t="s">
        <v>4987</v>
      </c>
      <c r="S372" t="s">
        <v>4017</v>
      </c>
      <c r="T372" s="1">
        <v>44868</v>
      </c>
      <c r="U372" t="s">
        <v>9</v>
      </c>
      <c r="V372" t="s">
        <v>4040</v>
      </c>
      <c r="W372" t="s">
        <v>4029</v>
      </c>
      <c r="X372" t="s">
        <v>30</v>
      </c>
      <c r="Y372" s="1">
        <v>44896</v>
      </c>
      <c r="Z372" s="1">
        <v>45657</v>
      </c>
      <c r="AA372">
        <v>4900</v>
      </c>
      <c r="AB372" t="s">
        <v>4017</v>
      </c>
      <c r="AC372">
        <f>MIN(COUNTIF(B:B,Member_export_20241206_173759_f48b0b31c0417006138ce4576f294a066f7c[[#This Row],[Member ID]]),1)-1</f>
        <v>0</v>
      </c>
      <c r="AD372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37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72" s="1">
        <v>45657</v>
      </c>
      <c r="AG372" s="1">
        <f>Member_export_20241206_173759_f48b0b31c0417006138ce4576f294a066f7c[[#This Row],[Price]]/100</f>
        <v>49</v>
      </c>
      <c r="AH372" s="6">
        <f ca="1">DATEDIF(Member_export_20241206_173759_f48b0b31c0417006138ce4576f294a066f7c[[#This Row],[Birthday]],TODAY(),"Y")</f>
        <v>54</v>
      </c>
      <c r="AI372" s="6">
        <f>DATEDIF(Member_export_20241206_173759_f48b0b31c0417006138ce4576f294a066f7c[[#This Row],[Member since]],Member_export_20241206_173759_f48b0b31c0417006138ce4576f294a066f7c[[#This Row],[Contrac end date C]],"M")</f>
        <v>25</v>
      </c>
      <c r="AJ372" t="str">
        <f>TEXT(Member_export_20241206_173759_f48b0b31c0417006138ce4576f294a066f7c[[#This Row],[Member since]],"DDDD")</f>
        <v>jueves</v>
      </c>
      <c r="AK372">
        <f>MONTH(Member_export_20241206_173759_f48b0b31c0417006138ce4576f294a066f7c[[#This Row],[Member since]])</f>
        <v>11</v>
      </c>
      <c r="AL372">
        <f>YEAR(Member_export_20241206_173759_f48b0b31c0417006138ce4576f294a066f7c[[#This Row],[Member since]])</f>
        <v>2022</v>
      </c>
    </row>
    <row r="373" spans="1:38" x14ac:dyDescent="0.55000000000000004">
      <c r="A373">
        <v>79788</v>
      </c>
      <c r="B373">
        <v>45989813</v>
      </c>
      <c r="C373" t="s">
        <v>2992</v>
      </c>
      <c r="D373" t="s">
        <v>9</v>
      </c>
      <c r="E373" t="s">
        <v>9</v>
      </c>
      <c r="F373" t="s">
        <v>504</v>
      </c>
      <c r="G373" t="s">
        <v>505</v>
      </c>
      <c r="H373" t="s">
        <v>4025</v>
      </c>
      <c r="I373" s="1">
        <v>28636</v>
      </c>
      <c r="J373" t="s">
        <v>4988</v>
      </c>
      <c r="K373" t="s">
        <v>4989</v>
      </c>
      <c r="L373">
        <v>28914</v>
      </c>
      <c r="M373" t="s">
        <v>4016</v>
      </c>
      <c r="N373" t="s">
        <v>9</v>
      </c>
      <c r="O373">
        <v>653123471</v>
      </c>
      <c r="P373" t="s">
        <v>506</v>
      </c>
      <c r="Q373" t="s">
        <v>134</v>
      </c>
      <c r="R373" t="s">
        <v>4990</v>
      </c>
      <c r="S373" t="s">
        <v>4017</v>
      </c>
      <c r="T373" s="1">
        <v>45349</v>
      </c>
      <c r="U373" t="s">
        <v>9</v>
      </c>
      <c r="V373" t="s">
        <v>9</v>
      </c>
      <c r="W373" t="s">
        <v>9</v>
      </c>
      <c r="X373" t="s">
        <v>12</v>
      </c>
      <c r="Y373" s="1">
        <v>45352</v>
      </c>
      <c r="Z373" s="1">
        <v>45657</v>
      </c>
      <c r="AA373">
        <v>5200</v>
      </c>
      <c r="AB373" t="s">
        <v>4017</v>
      </c>
      <c r="AC373">
        <f>MIN(COUNTIF(B:B,Member_export_20241206_173759_f48b0b31c0417006138ce4576f294a066f7c[[#This Row],[Member ID]]),1)-1</f>
        <v>0</v>
      </c>
      <c r="AD373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373" t="str">
        <f>IF(Member_export_20241206_173759_f48b0b31c0417006138ce4576f294a066f7c[[#This Row],[Source]]="","DESCONOCIDA",Member_export_20241206_173759_f48b0b31c0417006138ce4576f294a066f7c[[#This Row],[Source]])</f>
        <v>DESCONOCIDA</v>
      </c>
      <c r="AF373" s="1">
        <v>45657</v>
      </c>
      <c r="AG373" s="1">
        <f>Member_export_20241206_173759_f48b0b31c0417006138ce4576f294a066f7c[[#This Row],[Price]]/100</f>
        <v>52</v>
      </c>
      <c r="AH373" s="6">
        <f ca="1">DATEDIF(Member_export_20241206_173759_f48b0b31c0417006138ce4576f294a066f7c[[#This Row],[Birthday]],TODAY(),"Y")</f>
        <v>46</v>
      </c>
      <c r="AI373" s="6">
        <f>DATEDIF(Member_export_20241206_173759_f48b0b31c0417006138ce4576f294a066f7c[[#This Row],[Member since]],Member_export_20241206_173759_f48b0b31c0417006138ce4576f294a066f7c[[#This Row],[Contrac end date C]],"M")</f>
        <v>10</v>
      </c>
      <c r="AJ373" t="str">
        <f>TEXT(Member_export_20241206_173759_f48b0b31c0417006138ce4576f294a066f7c[[#This Row],[Member since]],"DDDD")</f>
        <v>martes</v>
      </c>
      <c r="AK373">
        <f>MONTH(Member_export_20241206_173759_f48b0b31c0417006138ce4576f294a066f7c[[#This Row],[Member since]])</f>
        <v>2</v>
      </c>
      <c r="AL373">
        <f>YEAR(Member_export_20241206_173759_f48b0b31c0417006138ce4576f294a066f7c[[#This Row],[Member since]])</f>
        <v>2024</v>
      </c>
    </row>
    <row r="374" spans="1:38" x14ac:dyDescent="0.55000000000000004">
      <c r="A374">
        <v>79788</v>
      </c>
      <c r="B374">
        <v>45987463</v>
      </c>
      <c r="C374" t="s">
        <v>3031</v>
      </c>
      <c r="D374" t="s">
        <v>9</v>
      </c>
      <c r="E374" t="s">
        <v>9</v>
      </c>
      <c r="F374" t="s">
        <v>620</v>
      </c>
      <c r="G374" t="s">
        <v>621</v>
      </c>
      <c r="H374" t="s">
        <v>4025</v>
      </c>
      <c r="I374" s="1">
        <v>27363</v>
      </c>
      <c r="J374" t="s">
        <v>4992</v>
      </c>
      <c r="K374" t="s">
        <v>4993</v>
      </c>
      <c r="L374">
        <v>28914</v>
      </c>
      <c r="M374" t="s">
        <v>4016</v>
      </c>
      <c r="N374" t="s">
        <v>9</v>
      </c>
      <c r="O374">
        <v>697834660</v>
      </c>
      <c r="P374" t="s">
        <v>622</v>
      </c>
      <c r="Q374" t="s">
        <v>26</v>
      </c>
      <c r="R374" t="s">
        <v>4994</v>
      </c>
      <c r="S374" t="s">
        <v>4017</v>
      </c>
      <c r="T374" s="1">
        <v>44928</v>
      </c>
      <c r="U374" t="s">
        <v>9</v>
      </c>
      <c r="V374" t="s">
        <v>4040</v>
      </c>
      <c r="W374" t="s">
        <v>4024</v>
      </c>
      <c r="X374" t="s">
        <v>12</v>
      </c>
      <c r="Y374" s="1">
        <v>44958</v>
      </c>
      <c r="Z374" s="1">
        <v>45657</v>
      </c>
      <c r="AA374">
        <v>5200</v>
      </c>
      <c r="AB374" t="s">
        <v>4017</v>
      </c>
      <c r="AC374">
        <f>MIN(COUNTIF(B:B,Member_export_20241206_173759_f48b0b31c0417006138ce4576f294a066f7c[[#This Row],[Member ID]]),1)-1</f>
        <v>0</v>
      </c>
      <c r="AD374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37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74" s="1">
        <v>45657</v>
      </c>
      <c r="AG374" s="1">
        <f>Member_export_20241206_173759_f48b0b31c0417006138ce4576f294a066f7c[[#This Row],[Price]]/100</f>
        <v>52</v>
      </c>
      <c r="AH374" s="6">
        <f ca="1">DATEDIF(Member_export_20241206_173759_f48b0b31c0417006138ce4576f294a066f7c[[#This Row],[Birthday]],TODAY(),"Y")</f>
        <v>50</v>
      </c>
      <c r="AI374" s="6">
        <f>DATEDIF(Member_export_20241206_173759_f48b0b31c0417006138ce4576f294a066f7c[[#This Row],[Member since]],Member_export_20241206_173759_f48b0b31c0417006138ce4576f294a066f7c[[#This Row],[Contrac end date C]],"M")</f>
        <v>23</v>
      </c>
      <c r="AJ374" t="str">
        <f>TEXT(Member_export_20241206_173759_f48b0b31c0417006138ce4576f294a066f7c[[#This Row],[Member since]],"DDDD")</f>
        <v>lunes</v>
      </c>
      <c r="AK374">
        <f>MONTH(Member_export_20241206_173759_f48b0b31c0417006138ce4576f294a066f7c[[#This Row],[Member since]])</f>
        <v>1</v>
      </c>
      <c r="AL374">
        <f>YEAR(Member_export_20241206_173759_f48b0b31c0417006138ce4576f294a066f7c[[#This Row],[Member since]])</f>
        <v>2023</v>
      </c>
    </row>
    <row r="375" spans="1:38" x14ac:dyDescent="0.55000000000000004">
      <c r="A375">
        <v>79788</v>
      </c>
      <c r="B375">
        <v>45989021</v>
      </c>
      <c r="C375" t="s">
        <v>3701</v>
      </c>
      <c r="D375" t="s">
        <v>9</v>
      </c>
      <c r="E375" t="s">
        <v>9</v>
      </c>
      <c r="F375" t="s">
        <v>620</v>
      </c>
      <c r="G375" t="s">
        <v>2211</v>
      </c>
      <c r="H375" t="s">
        <v>4025</v>
      </c>
      <c r="I375" s="1">
        <v>25074</v>
      </c>
      <c r="J375" t="s">
        <v>4995</v>
      </c>
      <c r="K375" t="s">
        <v>4996</v>
      </c>
      <c r="L375">
        <v>28914</v>
      </c>
      <c r="M375" t="s">
        <v>4016</v>
      </c>
      <c r="N375" t="s">
        <v>9</v>
      </c>
      <c r="O375">
        <v>607640179</v>
      </c>
      <c r="P375" t="s">
        <v>2212</v>
      </c>
      <c r="Q375" t="s">
        <v>18</v>
      </c>
      <c r="R375" t="s">
        <v>4997</v>
      </c>
      <c r="S375" t="s">
        <v>4017</v>
      </c>
      <c r="T375" s="1">
        <v>44867</v>
      </c>
      <c r="U375" t="s">
        <v>9</v>
      </c>
      <c r="V375" t="s">
        <v>4040</v>
      </c>
      <c r="W375" t="s">
        <v>4029</v>
      </c>
      <c r="X375" t="s">
        <v>12</v>
      </c>
      <c r="Y375" s="1">
        <v>44896</v>
      </c>
      <c r="Z375" s="1">
        <v>45657</v>
      </c>
      <c r="AA375">
        <v>5200</v>
      </c>
      <c r="AB375" t="s">
        <v>4017</v>
      </c>
      <c r="AC375">
        <f>MIN(COUNTIF(B:B,Member_export_20241206_173759_f48b0b31c0417006138ce4576f294a066f7c[[#This Row],[Member ID]]),1)-1</f>
        <v>0</v>
      </c>
      <c r="AD375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37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75" s="1">
        <v>45657</v>
      </c>
      <c r="AG375" s="1">
        <f>Member_export_20241206_173759_f48b0b31c0417006138ce4576f294a066f7c[[#This Row],[Price]]/100</f>
        <v>52</v>
      </c>
      <c r="AH375" s="6">
        <f ca="1">DATEDIF(Member_export_20241206_173759_f48b0b31c0417006138ce4576f294a066f7c[[#This Row],[Birthday]],TODAY(),"Y")</f>
        <v>56</v>
      </c>
      <c r="AI375" s="6">
        <f>DATEDIF(Member_export_20241206_173759_f48b0b31c0417006138ce4576f294a066f7c[[#This Row],[Member since]],Member_export_20241206_173759_f48b0b31c0417006138ce4576f294a066f7c[[#This Row],[Contrac end date C]],"M")</f>
        <v>25</v>
      </c>
      <c r="AJ375" t="str">
        <f>TEXT(Member_export_20241206_173759_f48b0b31c0417006138ce4576f294a066f7c[[#This Row],[Member since]],"DDDD")</f>
        <v>miércoles</v>
      </c>
      <c r="AK375">
        <f>MONTH(Member_export_20241206_173759_f48b0b31c0417006138ce4576f294a066f7c[[#This Row],[Member since]])</f>
        <v>11</v>
      </c>
      <c r="AL375">
        <f>YEAR(Member_export_20241206_173759_f48b0b31c0417006138ce4576f294a066f7c[[#This Row],[Member since]])</f>
        <v>2022</v>
      </c>
    </row>
    <row r="376" spans="1:38" x14ac:dyDescent="0.55000000000000004">
      <c r="A376">
        <v>79788</v>
      </c>
      <c r="B376">
        <v>45987033</v>
      </c>
      <c r="C376" t="s">
        <v>3915</v>
      </c>
      <c r="D376" t="s">
        <v>9</v>
      </c>
      <c r="E376" t="s">
        <v>9</v>
      </c>
      <c r="F376" t="s">
        <v>2656</v>
      </c>
      <c r="G376" t="s">
        <v>2657</v>
      </c>
      <c r="H376" t="s">
        <v>4025</v>
      </c>
      <c r="I376" s="1">
        <v>26301</v>
      </c>
      <c r="J376" t="s">
        <v>4998</v>
      </c>
      <c r="K376" t="s">
        <v>4999</v>
      </c>
      <c r="L376">
        <v>28914</v>
      </c>
      <c r="M376" t="s">
        <v>4016</v>
      </c>
      <c r="N376" t="s">
        <v>9</v>
      </c>
      <c r="O376">
        <v>629208368</v>
      </c>
      <c r="P376" t="s">
        <v>2658</v>
      </c>
      <c r="Q376" t="s">
        <v>45</v>
      </c>
      <c r="R376" t="s">
        <v>5000</v>
      </c>
      <c r="S376" t="s">
        <v>4017</v>
      </c>
      <c r="T376" s="1">
        <v>44349</v>
      </c>
      <c r="U376" t="s">
        <v>9</v>
      </c>
      <c r="V376" t="s">
        <v>4040</v>
      </c>
      <c r="W376" t="s">
        <v>4029</v>
      </c>
      <c r="X376" t="s">
        <v>12</v>
      </c>
      <c r="Y376" s="1">
        <v>44378</v>
      </c>
      <c r="Z376" s="1">
        <v>45657</v>
      </c>
      <c r="AA376">
        <v>5200</v>
      </c>
      <c r="AB376" t="s">
        <v>4017</v>
      </c>
      <c r="AC376">
        <f>MIN(COUNTIF(B:B,Member_export_20241206_173759_f48b0b31c0417006138ce4576f294a066f7c[[#This Row],[Member ID]]),1)-1</f>
        <v>0</v>
      </c>
      <c r="AD376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37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76" s="1">
        <v>45657</v>
      </c>
      <c r="AG376" s="1">
        <f>Member_export_20241206_173759_f48b0b31c0417006138ce4576f294a066f7c[[#This Row],[Price]]/100</f>
        <v>52</v>
      </c>
      <c r="AH376" s="6">
        <f ca="1">DATEDIF(Member_export_20241206_173759_f48b0b31c0417006138ce4576f294a066f7c[[#This Row],[Birthday]],TODAY(),"Y")</f>
        <v>52</v>
      </c>
      <c r="AI376" s="6">
        <f>DATEDIF(Member_export_20241206_173759_f48b0b31c0417006138ce4576f294a066f7c[[#This Row],[Member since]],Member_export_20241206_173759_f48b0b31c0417006138ce4576f294a066f7c[[#This Row],[Contrac end date C]],"M")</f>
        <v>42</v>
      </c>
      <c r="AJ376" t="str">
        <f>TEXT(Member_export_20241206_173759_f48b0b31c0417006138ce4576f294a066f7c[[#This Row],[Member since]],"DDDD")</f>
        <v>miércoles</v>
      </c>
      <c r="AK376">
        <f>MONTH(Member_export_20241206_173759_f48b0b31c0417006138ce4576f294a066f7c[[#This Row],[Member since]])</f>
        <v>6</v>
      </c>
      <c r="AL376">
        <f>YEAR(Member_export_20241206_173759_f48b0b31c0417006138ce4576f294a066f7c[[#This Row],[Member since]])</f>
        <v>2021</v>
      </c>
    </row>
    <row r="377" spans="1:38" x14ac:dyDescent="0.55000000000000004">
      <c r="A377">
        <v>79788</v>
      </c>
      <c r="B377">
        <v>45988685</v>
      </c>
      <c r="C377" t="s">
        <v>3424</v>
      </c>
      <c r="D377" t="s">
        <v>9</v>
      </c>
      <c r="E377" t="s">
        <v>9</v>
      </c>
      <c r="F377" t="s">
        <v>1589</v>
      </c>
      <c r="G377" t="s">
        <v>1590</v>
      </c>
      <c r="H377" t="s">
        <v>4025</v>
      </c>
      <c r="I377" s="1">
        <v>22992</v>
      </c>
      <c r="J377" t="s">
        <v>5001</v>
      </c>
      <c r="K377" t="s">
        <v>5002</v>
      </c>
      <c r="L377">
        <v>28914</v>
      </c>
      <c r="M377" t="s">
        <v>4016</v>
      </c>
      <c r="N377" t="s">
        <v>9</v>
      </c>
      <c r="O377">
        <v>696801372</v>
      </c>
      <c r="P377" t="s">
        <v>1591</v>
      </c>
      <c r="Q377" t="s">
        <v>11</v>
      </c>
      <c r="R377" t="s">
        <v>5003</v>
      </c>
      <c r="S377" t="s">
        <v>4017</v>
      </c>
      <c r="T377" s="1">
        <v>44970</v>
      </c>
      <c r="U377" t="s">
        <v>9</v>
      </c>
      <c r="V377" t="s">
        <v>4040</v>
      </c>
      <c r="W377" t="s">
        <v>4029</v>
      </c>
      <c r="X377" t="s">
        <v>12</v>
      </c>
      <c r="Y377" s="1">
        <v>44986</v>
      </c>
      <c r="Z377" s="1">
        <v>45657</v>
      </c>
      <c r="AA377">
        <v>5200</v>
      </c>
      <c r="AB377" t="s">
        <v>4017</v>
      </c>
      <c r="AC377">
        <f>MIN(COUNTIF(B:B,Member_export_20241206_173759_f48b0b31c0417006138ce4576f294a066f7c[[#This Row],[Member ID]]),1)-1</f>
        <v>0</v>
      </c>
      <c r="AD377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37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77" s="1">
        <v>45657</v>
      </c>
      <c r="AG377" s="1">
        <f>Member_export_20241206_173759_f48b0b31c0417006138ce4576f294a066f7c[[#This Row],[Price]]/100</f>
        <v>52</v>
      </c>
      <c r="AH377" s="6">
        <f ca="1">DATEDIF(Member_export_20241206_173759_f48b0b31c0417006138ce4576f294a066f7c[[#This Row],[Birthday]],TODAY(),"Y")</f>
        <v>61</v>
      </c>
      <c r="AI377" s="6">
        <f>DATEDIF(Member_export_20241206_173759_f48b0b31c0417006138ce4576f294a066f7c[[#This Row],[Member since]],Member_export_20241206_173759_f48b0b31c0417006138ce4576f294a066f7c[[#This Row],[Contrac end date C]],"M")</f>
        <v>22</v>
      </c>
      <c r="AJ377" t="str">
        <f>TEXT(Member_export_20241206_173759_f48b0b31c0417006138ce4576f294a066f7c[[#This Row],[Member since]],"DDDD")</f>
        <v>lunes</v>
      </c>
      <c r="AK377">
        <f>MONTH(Member_export_20241206_173759_f48b0b31c0417006138ce4576f294a066f7c[[#This Row],[Member since]])</f>
        <v>2</v>
      </c>
      <c r="AL377">
        <f>YEAR(Member_export_20241206_173759_f48b0b31c0417006138ce4576f294a066f7c[[#This Row],[Member since]])</f>
        <v>2023</v>
      </c>
    </row>
    <row r="378" spans="1:38" x14ac:dyDescent="0.55000000000000004">
      <c r="A378">
        <v>79788</v>
      </c>
      <c r="B378">
        <v>45989396</v>
      </c>
      <c r="C378" t="s">
        <v>3842</v>
      </c>
      <c r="D378" t="s">
        <v>9</v>
      </c>
      <c r="E378" t="s">
        <v>9</v>
      </c>
      <c r="F378" t="s">
        <v>2510</v>
      </c>
      <c r="G378" t="s">
        <v>2511</v>
      </c>
      <c r="H378" t="s">
        <v>4025</v>
      </c>
      <c r="I378" s="1">
        <v>23862</v>
      </c>
      <c r="J378" t="s">
        <v>5004</v>
      </c>
      <c r="K378" t="s">
        <v>5005</v>
      </c>
      <c r="L378">
        <v>28914</v>
      </c>
      <c r="M378" t="s">
        <v>4016</v>
      </c>
      <c r="N378" t="s">
        <v>9</v>
      </c>
      <c r="O378">
        <v>696813409</v>
      </c>
      <c r="P378" t="s">
        <v>1755</v>
      </c>
      <c r="Q378" t="s">
        <v>113</v>
      </c>
      <c r="R378" t="s">
        <v>5006</v>
      </c>
      <c r="S378" t="s">
        <v>4017</v>
      </c>
      <c r="T378" s="1">
        <v>44469</v>
      </c>
      <c r="U378" t="s">
        <v>9</v>
      </c>
      <c r="V378" t="s">
        <v>4023</v>
      </c>
      <c r="W378" t="s">
        <v>4029</v>
      </c>
      <c r="X378" t="s">
        <v>30</v>
      </c>
      <c r="Y378" s="1">
        <v>44470</v>
      </c>
      <c r="Z378" s="1">
        <v>45657</v>
      </c>
      <c r="AA378">
        <v>4900</v>
      </c>
      <c r="AB378" t="s">
        <v>4017</v>
      </c>
      <c r="AC378">
        <f>MIN(COUNTIF(B:B,Member_export_20241206_173759_f48b0b31c0417006138ce4576f294a066f7c[[#This Row],[Member ID]]),1)-1</f>
        <v>0</v>
      </c>
      <c r="AD37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7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78" s="1">
        <v>45657</v>
      </c>
      <c r="AG378" s="1">
        <f>Member_export_20241206_173759_f48b0b31c0417006138ce4576f294a066f7c[[#This Row],[Price]]/100</f>
        <v>49</v>
      </c>
      <c r="AH378" s="6">
        <f ca="1">DATEDIF(Member_export_20241206_173759_f48b0b31c0417006138ce4576f294a066f7c[[#This Row],[Birthday]],TODAY(),"Y")</f>
        <v>59</v>
      </c>
      <c r="AI378" s="6">
        <f>DATEDIF(Member_export_20241206_173759_f48b0b31c0417006138ce4576f294a066f7c[[#This Row],[Member since]],Member_export_20241206_173759_f48b0b31c0417006138ce4576f294a066f7c[[#This Row],[Contrac end date C]],"M")</f>
        <v>39</v>
      </c>
      <c r="AJ378" t="str">
        <f>TEXT(Member_export_20241206_173759_f48b0b31c0417006138ce4576f294a066f7c[[#This Row],[Member since]],"DDDD")</f>
        <v>jueves</v>
      </c>
      <c r="AK378">
        <f>MONTH(Member_export_20241206_173759_f48b0b31c0417006138ce4576f294a066f7c[[#This Row],[Member since]])</f>
        <v>9</v>
      </c>
      <c r="AL378">
        <f>YEAR(Member_export_20241206_173759_f48b0b31c0417006138ce4576f294a066f7c[[#This Row],[Member since]])</f>
        <v>2021</v>
      </c>
    </row>
    <row r="379" spans="1:38" x14ac:dyDescent="0.55000000000000004">
      <c r="A379">
        <v>79788</v>
      </c>
      <c r="B379">
        <v>45987647</v>
      </c>
      <c r="C379" t="s">
        <v>2945</v>
      </c>
      <c r="D379" t="s">
        <v>9</v>
      </c>
      <c r="E379" t="s">
        <v>9</v>
      </c>
      <c r="F379" t="s">
        <v>365</v>
      </c>
      <c r="G379" t="s">
        <v>366</v>
      </c>
      <c r="H379" t="s">
        <v>4025</v>
      </c>
      <c r="I379" s="1">
        <v>29004</v>
      </c>
      <c r="J379" t="s">
        <v>5007</v>
      </c>
      <c r="K379" t="s">
        <v>5008</v>
      </c>
      <c r="L379">
        <v>28914</v>
      </c>
      <c r="M379" t="s">
        <v>4016</v>
      </c>
      <c r="N379" t="s">
        <v>9</v>
      </c>
      <c r="O379">
        <v>649548565</v>
      </c>
      <c r="P379" t="s">
        <v>367</v>
      </c>
      <c r="Q379" t="s">
        <v>22</v>
      </c>
      <c r="R379" t="s">
        <v>5009</v>
      </c>
      <c r="S379" t="s">
        <v>4017</v>
      </c>
      <c r="T379" s="1">
        <v>45295</v>
      </c>
      <c r="U379" t="s">
        <v>9</v>
      </c>
      <c r="V379" t="s">
        <v>4023</v>
      </c>
      <c r="W379" t="s">
        <v>4029</v>
      </c>
      <c r="X379" t="s">
        <v>12</v>
      </c>
      <c r="Y379" s="1">
        <v>45323</v>
      </c>
      <c r="Z379" s="1">
        <v>45657</v>
      </c>
      <c r="AA379">
        <v>5200</v>
      </c>
      <c r="AB379" t="s">
        <v>4017</v>
      </c>
      <c r="AC379">
        <f>MIN(COUNTIF(B:B,Member_export_20241206_173759_f48b0b31c0417006138ce4576f294a066f7c[[#This Row],[Member ID]]),1)-1</f>
        <v>0</v>
      </c>
      <c r="AD37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7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79" s="1">
        <v>45657</v>
      </c>
      <c r="AG379" s="1">
        <f>Member_export_20241206_173759_f48b0b31c0417006138ce4576f294a066f7c[[#This Row],[Price]]/100</f>
        <v>52</v>
      </c>
      <c r="AH379" s="6">
        <f ca="1">DATEDIF(Member_export_20241206_173759_f48b0b31c0417006138ce4576f294a066f7c[[#This Row],[Birthday]],TODAY(),"Y")</f>
        <v>45</v>
      </c>
      <c r="AI379" s="6">
        <f>DATEDIF(Member_export_20241206_173759_f48b0b31c0417006138ce4576f294a066f7c[[#This Row],[Member since]],Member_export_20241206_173759_f48b0b31c0417006138ce4576f294a066f7c[[#This Row],[Contrac end date C]],"M")</f>
        <v>11</v>
      </c>
      <c r="AJ379" t="str">
        <f>TEXT(Member_export_20241206_173759_f48b0b31c0417006138ce4576f294a066f7c[[#This Row],[Member since]],"DDDD")</f>
        <v>jueves</v>
      </c>
      <c r="AK379">
        <f>MONTH(Member_export_20241206_173759_f48b0b31c0417006138ce4576f294a066f7c[[#This Row],[Member since]])</f>
        <v>1</v>
      </c>
      <c r="AL379">
        <f>YEAR(Member_export_20241206_173759_f48b0b31c0417006138ce4576f294a066f7c[[#This Row],[Member since]])</f>
        <v>2024</v>
      </c>
    </row>
    <row r="380" spans="1:38" x14ac:dyDescent="0.55000000000000004">
      <c r="A380">
        <v>79788</v>
      </c>
      <c r="B380">
        <v>47151651</v>
      </c>
      <c r="C380" t="s">
        <v>3485</v>
      </c>
      <c r="D380" t="s">
        <v>9</v>
      </c>
      <c r="E380" t="s">
        <v>9</v>
      </c>
      <c r="F380" t="s">
        <v>1733</v>
      </c>
      <c r="G380" t="s">
        <v>1347</v>
      </c>
      <c r="H380" t="s">
        <v>4025</v>
      </c>
      <c r="I380" s="1">
        <v>32403</v>
      </c>
      <c r="J380" t="s">
        <v>5010</v>
      </c>
      <c r="K380" t="s">
        <v>5011</v>
      </c>
      <c r="L380">
        <v>28914</v>
      </c>
      <c r="M380" t="s">
        <v>4016</v>
      </c>
      <c r="N380" t="s">
        <v>9</v>
      </c>
      <c r="O380">
        <v>684297376</v>
      </c>
      <c r="P380" t="s">
        <v>1632</v>
      </c>
      <c r="Q380" t="s">
        <v>9</v>
      </c>
      <c r="R380" t="s">
        <v>1631</v>
      </c>
      <c r="S380" t="s">
        <v>4017</v>
      </c>
      <c r="T380" s="1">
        <v>45471</v>
      </c>
      <c r="U380" t="s">
        <v>9</v>
      </c>
      <c r="V380" t="s">
        <v>4144</v>
      </c>
      <c r="W380" t="s">
        <v>4024</v>
      </c>
      <c r="X380" t="s">
        <v>30</v>
      </c>
      <c r="Y380" s="1">
        <v>45474</v>
      </c>
      <c r="Z380" s="1">
        <v>45657</v>
      </c>
      <c r="AA380">
        <v>4900</v>
      </c>
      <c r="AB380" t="s">
        <v>4017</v>
      </c>
      <c r="AC380">
        <f>MIN(COUNTIF(B:B,Member_export_20241206_173759_f48b0b31c0417006138ce4576f294a066f7c[[#This Row],[Member ID]]),1)-1</f>
        <v>0</v>
      </c>
      <c r="AD380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38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80" s="1">
        <v>45657</v>
      </c>
      <c r="AG380" s="1">
        <f>Member_export_20241206_173759_f48b0b31c0417006138ce4576f294a066f7c[[#This Row],[Price]]/100</f>
        <v>49</v>
      </c>
      <c r="AH380" s="6">
        <f ca="1">DATEDIF(Member_export_20241206_173759_f48b0b31c0417006138ce4576f294a066f7c[[#This Row],[Birthday]],TODAY(),"Y")</f>
        <v>36</v>
      </c>
      <c r="AI380" s="6">
        <f>DATEDIF(Member_export_20241206_173759_f48b0b31c0417006138ce4576f294a066f7c[[#This Row],[Member since]],Member_export_20241206_173759_f48b0b31c0417006138ce4576f294a066f7c[[#This Row],[Contrac end date C]],"M")</f>
        <v>6</v>
      </c>
      <c r="AJ380" t="str">
        <f>TEXT(Member_export_20241206_173759_f48b0b31c0417006138ce4576f294a066f7c[[#This Row],[Member since]],"DDDD")</f>
        <v>viernes</v>
      </c>
      <c r="AK380">
        <f>MONTH(Member_export_20241206_173759_f48b0b31c0417006138ce4576f294a066f7c[[#This Row],[Member since]])</f>
        <v>6</v>
      </c>
      <c r="AL380">
        <f>YEAR(Member_export_20241206_173759_f48b0b31c0417006138ce4576f294a066f7c[[#This Row],[Member since]])</f>
        <v>2024</v>
      </c>
    </row>
    <row r="381" spans="1:38" x14ac:dyDescent="0.55000000000000004">
      <c r="A381">
        <v>79788</v>
      </c>
      <c r="B381">
        <v>45989515</v>
      </c>
      <c r="C381" t="s">
        <v>3537</v>
      </c>
      <c r="D381" t="s">
        <v>9</v>
      </c>
      <c r="E381" t="s">
        <v>9</v>
      </c>
      <c r="F381" t="s">
        <v>1442</v>
      </c>
      <c r="G381" t="s">
        <v>1839</v>
      </c>
      <c r="H381" t="s">
        <v>4025</v>
      </c>
      <c r="I381" s="1">
        <v>26732</v>
      </c>
      <c r="J381" t="s">
        <v>5012</v>
      </c>
      <c r="K381" t="s">
        <v>4097</v>
      </c>
      <c r="L381">
        <v>28914</v>
      </c>
      <c r="M381" t="s">
        <v>4016</v>
      </c>
      <c r="N381" t="s">
        <v>9</v>
      </c>
      <c r="O381">
        <v>658054957</v>
      </c>
      <c r="P381" t="s">
        <v>754</v>
      </c>
      <c r="Q381" t="s">
        <v>22</v>
      </c>
      <c r="R381" t="s">
        <v>5013</v>
      </c>
      <c r="S381" t="s">
        <v>4017</v>
      </c>
      <c r="T381" s="1">
        <v>43525</v>
      </c>
      <c r="U381" t="s">
        <v>9</v>
      </c>
      <c r="V381" t="s">
        <v>4068</v>
      </c>
      <c r="W381" t="s">
        <v>4029</v>
      </c>
      <c r="X381" t="s">
        <v>299</v>
      </c>
      <c r="Y381" s="1">
        <v>43525</v>
      </c>
      <c r="Z381" s="1">
        <v>45657</v>
      </c>
      <c r="AA381">
        <v>6900</v>
      </c>
      <c r="AB381" t="s">
        <v>4017</v>
      </c>
      <c r="AC381">
        <f>MIN(COUNTIF(B:B,Member_export_20241206_173759_f48b0b31c0417006138ce4576f294a066f7c[[#This Row],[Member ID]]),1)-1</f>
        <v>0</v>
      </c>
      <c r="AD381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38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81" s="1">
        <v>45657</v>
      </c>
      <c r="AG381" s="1">
        <f>Member_export_20241206_173759_f48b0b31c0417006138ce4576f294a066f7c[[#This Row],[Price]]/100</f>
        <v>69</v>
      </c>
      <c r="AH381" s="6">
        <f ca="1">DATEDIF(Member_export_20241206_173759_f48b0b31c0417006138ce4576f294a066f7c[[#This Row],[Birthday]],TODAY(),"Y")</f>
        <v>51</v>
      </c>
      <c r="AI381" s="6">
        <f>DATEDIF(Member_export_20241206_173759_f48b0b31c0417006138ce4576f294a066f7c[[#This Row],[Member since]],Member_export_20241206_173759_f48b0b31c0417006138ce4576f294a066f7c[[#This Row],[Contrac end date C]],"M")</f>
        <v>69</v>
      </c>
      <c r="AJ381" t="str">
        <f>TEXT(Member_export_20241206_173759_f48b0b31c0417006138ce4576f294a066f7c[[#This Row],[Member since]],"DDDD")</f>
        <v>viernes</v>
      </c>
      <c r="AK381">
        <f>MONTH(Member_export_20241206_173759_f48b0b31c0417006138ce4576f294a066f7c[[#This Row],[Member since]])</f>
        <v>3</v>
      </c>
      <c r="AL381">
        <f>YEAR(Member_export_20241206_173759_f48b0b31c0417006138ce4576f294a066f7c[[#This Row],[Member since]])</f>
        <v>2019</v>
      </c>
    </row>
    <row r="382" spans="1:38" x14ac:dyDescent="0.55000000000000004">
      <c r="A382">
        <v>79788</v>
      </c>
      <c r="B382">
        <v>45989584</v>
      </c>
      <c r="C382" t="s">
        <v>3958</v>
      </c>
      <c r="D382" t="s">
        <v>9</v>
      </c>
      <c r="E382" t="s">
        <v>9</v>
      </c>
      <c r="F382" t="s">
        <v>1442</v>
      </c>
      <c r="G382" t="s">
        <v>2740</v>
      </c>
      <c r="H382" t="s">
        <v>4025</v>
      </c>
      <c r="I382" s="1">
        <v>24717</v>
      </c>
      <c r="J382" t="s">
        <v>5014</v>
      </c>
      <c r="K382" t="s">
        <v>5015</v>
      </c>
      <c r="L382">
        <v>28914</v>
      </c>
      <c r="M382" t="s">
        <v>4016</v>
      </c>
      <c r="N382" t="s">
        <v>9</v>
      </c>
      <c r="O382">
        <v>600542224</v>
      </c>
      <c r="P382" t="s">
        <v>2742</v>
      </c>
      <c r="Q382" t="s">
        <v>18</v>
      </c>
      <c r="R382" t="s">
        <v>2741</v>
      </c>
      <c r="S382" t="s">
        <v>4017</v>
      </c>
      <c r="T382" s="1">
        <v>43257</v>
      </c>
      <c r="U382" t="s">
        <v>9</v>
      </c>
      <c r="V382" t="s">
        <v>4068</v>
      </c>
      <c r="W382" t="s">
        <v>4029</v>
      </c>
      <c r="X382" t="s">
        <v>68</v>
      </c>
      <c r="Y382" s="1">
        <v>43282</v>
      </c>
      <c r="Z382" s="1">
        <v>45657</v>
      </c>
      <c r="AA382">
        <v>7300</v>
      </c>
      <c r="AB382" t="s">
        <v>4017</v>
      </c>
      <c r="AC382">
        <f>MIN(COUNTIF(B:B,Member_export_20241206_173759_f48b0b31c0417006138ce4576f294a066f7c[[#This Row],[Member ID]]),1)-1</f>
        <v>0</v>
      </c>
      <c r="AD382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38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82" s="1">
        <v>45657</v>
      </c>
      <c r="AG382" s="1">
        <f>Member_export_20241206_173759_f48b0b31c0417006138ce4576f294a066f7c[[#This Row],[Price]]/100</f>
        <v>73</v>
      </c>
      <c r="AH382" s="6">
        <f ca="1">DATEDIF(Member_export_20241206_173759_f48b0b31c0417006138ce4576f294a066f7c[[#This Row],[Birthday]],TODAY(),"Y")</f>
        <v>57</v>
      </c>
      <c r="AI382" s="6">
        <f>DATEDIF(Member_export_20241206_173759_f48b0b31c0417006138ce4576f294a066f7c[[#This Row],[Member since]],Member_export_20241206_173759_f48b0b31c0417006138ce4576f294a066f7c[[#This Row],[Contrac end date C]],"M")</f>
        <v>78</v>
      </c>
      <c r="AJ382" t="str">
        <f>TEXT(Member_export_20241206_173759_f48b0b31c0417006138ce4576f294a066f7c[[#This Row],[Member since]],"DDDD")</f>
        <v>miércoles</v>
      </c>
      <c r="AK382">
        <f>MONTH(Member_export_20241206_173759_f48b0b31c0417006138ce4576f294a066f7c[[#This Row],[Member since]])</f>
        <v>6</v>
      </c>
      <c r="AL382">
        <f>YEAR(Member_export_20241206_173759_f48b0b31c0417006138ce4576f294a066f7c[[#This Row],[Member since]])</f>
        <v>2018</v>
      </c>
    </row>
    <row r="383" spans="1:38" x14ac:dyDescent="0.55000000000000004">
      <c r="A383">
        <v>79788</v>
      </c>
      <c r="B383">
        <v>45989219</v>
      </c>
      <c r="C383" t="s">
        <v>3214</v>
      </c>
      <c r="D383" t="s">
        <v>9</v>
      </c>
      <c r="E383" t="s">
        <v>9</v>
      </c>
      <c r="F383" t="s">
        <v>530</v>
      </c>
      <c r="G383" t="s">
        <v>1098</v>
      </c>
      <c r="H383" t="s">
        <v>4025</v>
      </c>
      <c r="I383" s="1">
        <v>24572</v>
      </c>
      <c r="J383" t="s">
        <v>5016</v>
      </c>
      <c r="K383" t="s">
        <v>5017</v>
      </c>
      <c r="L383">
        <v>28914</v>
      </c>
      <c r="M383" t="s">
        <v>4016</v>
      </c>
      <c r="N383" t="s">
        <v>9</v>
      </c>
      <c r="O383">
        <v>661369383</v>
      </c>
      <c r="P383" t="s">
        <v>1099</v>
      </c>
      <c r="Q383" t="s">
        <v>113</v>
      </c>
      <c r="R383" t="s">
        <v>5018</v>
      </c>
      <c r="S383" t="s">
        <v>4017</v>
      </c>
      <c r="T383" s="1">
        <v>43889</v>
      </c>
      <c r="U383" t="s">
        <v>9</v>
      </c>
      <c r="V383" t="s">
        <v>4040</v>
      </c>
      <c r="W383" t="s">
        <v>4029</v>
      </c>
      <c r="X383" t="s">
        <v>12</v>
      </c>
      <c r="Y383" s="1">
        <v>45627</v>
      </c>
      <c r="Z383" s="1">
        <v>45657</v>
      </c>
      <c r="AA383">
        <v>5200</v>
      </c>
      <c r="AB383" t="s">
        <v>4017</v>
      </c>
      <c r="AC383">
        <f>MIN(COUNTIF(B:B,Member_export_20241206_173759_f48b0b31c0417006138ce4576f294a066f7c[[#This Row],[Member ID]]),1)-1</f>
        <v>0</v>
      </c>
      <c r="AD383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38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83" s="1">
        <v>45657</v>
      </c>
      <c r="AG383" s="1">
        <f>Member_export_20241206_173759_f48b0b31c0417006138ce4576f294a066f7c[[#This Row],[Price]]/100</f>
        <v>52</v>
      </c>
      <c r="AH383" s="6">
        <f ca="1">DATEDIF(Member_export_20241206_173759_f48b0b31c0417006138ce4576f294a066f7c[[#This Row],[Birthday]],TODAY(),"Y")</f>
        <v>57</v>
      </c>
      <c r="AI383" s="6">
        <f>DATEDIF(Member_export_20241206_173759_f48b0b31c0417006138ce4576f294a066f7c[[#This Row],[Member since]],Member_export_20241206_173759_f48b0b31c0417006138ce4576f294a066f7c[[#This Row],[Contrac end date C]],"M")</f>
        <v>58</v>
      </c>
      <c r="AJ383" t="str">
        <f>TEXT(Member_export_20241206_173759_f48b0b31c0417006138ce4576f294a066f7c[[#This Row],[Member since]],"DDDD")</f>
        <v>viernes</v>
      </c>
      <c r="AK383">
        <f>MONTH(Member_export_20241206_173759_f48b0b31c0417006138ce4576f294a066f7c[[#This Row],[Member since]])</f>
        <v>2</v>
      </c>
      <c r="AL383">
        <f>YEAR(Member_export_20241206_173759_f48b0b31c0417006138ce4576f294a066f7c[[#This Row],[Member since]])</f>
        <v>2020</v>
      </c>
    </row>
    <row r="384" spans="1:38" x14ac:dyDescent="0.55000000000000004">
      <c r="A384">
        <v>79788</v>
      </c>
      <c r="B384">
        <v>45987716</v>
      </c>
      <c r="C384" t="s">
        <v>3001</v>
      </c>
      <c r="D384" t="s">
        <v>9</v>
      </c>
      <c r="E384" t="s">
        <v>9</v>
      </c>
      <c r="F384" t="s">
        <v>530</v>
      </c>
      <c r="G384" t="s">
        <v>531</v>
      </c>
      <c r="H384" t="s">
        <v>4025</v>
      </c>
      <c r="I384" s="1">
        <v>19098</v>
      </c>
      <c r="J384" t="s">
        <v>5019</v>
      </c>
      <c r="K384" t="s">
        <v>5020</v>
      </c>
      <c r="L384">
        <v>28971</v>
      </c>
      <c r="M384" t="s">
        <v>4051</v>
      </c>
      <c r="N384" t="s">
        <v>9</v>
      </c>
      <c r="O384">
        <v>609320488</v>
      </c>
      <c r="P384" t="s">
        <v>532</v>
      </c>
      <c r="Q384" t="s">
        <v>386</v>
      </c>
      <c r="R384" t="s">
        <v>5021</v>
      </c>
      <c r="S384" t="s">
        <v>4017</v>
      </c>
      <c r="T384" s="1">
        <v>43397</v>
      </c>
      <c r="U384" t="s">
        <v>9</v>
      </c>
      <c r="V384" t="s">
        <v>4023</v>
      </c>
      <c r="W384" t="s">
        <v>4024</v>
      </c>
      <c r="X384" t="s">
        <v>6904</v>
      </c>
      <c r="Y384" s="1"/>
      <c r="Z384" s="1"/>
      <c r="AB384" t="s">
        <v>6795</v>
      </c>
      <c r="AC384">
        <f>MIN(COUNTIF(B:B,Member_export_20241206_173759_f48b0b31c0417006138ce4576f294a066f7c[[#This Row],[Member ID]]),1)-1</f>
        <v>0</v>
      </c>
      <c r="AD38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8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84" s="1">
        <v>45657</v>
      </c>
      <c r="AG384" s="1">
        <f>Member_export_20241206_173759_f48b0b31c0417006138ce4576f294a066f7c[[#This Row],[Price]]/100</f>
        <v>0</v>
      </c>
      <c r="AH384" s="6">
        <f ca="1">DATEDIF(Member_export_20241206_173759_f48b0b31c0417006138ce4576f294a066f7c[[#This Row],[Birthday]],TODAY(),"Y")</f>
        <v>72</v>
      </c>
      <c r="AI384" s="6">
        <f>DATEDIF(Member_export_20241206_173759_f48b0b31c0417006138ce4576f294a066f7c[[#This Row],[Member since]],Member_export_20241206_173759_f48b0b31c0417006138ce4576f294a066f7c[[#This Row],[Contrac end date C]],"M")</f>
        <v>74</v>
      </c>
      <c r="AJ384" t="str">
        <f>TEXT(Member_export_20241206_173759_f48b0b31c0417006138ce4576f294a066f7c[[#This Row],[Member since]],"DDDD")</f>
        <v>miércoles</v>
      </c>
      <c r="AK384">
        <f>MONTH(Member_export_20241206_173759_f48b0b31c0417006138ce4576f294a066f7c[[#This Row],[Member since]])</f>
        <v>10</v>
      </c>
      <c r="AL384">
        <f>YEAR(Member_export_20241206_173759_f48b0b31c0417006138ce4576f294a066f7c[[#This Row],[Member since]])</f>
        <v>2018</v>
      </c>
    </row>
    <row r="385" spans="1:38" x14ac:dyDescent="0.55000000000000004">
      <c r="A385">
        <v>79788</v>
      </c>
      <c r="B385">
        <v>48603485</v>
      </c>
      <c r="C385" t="s">
        <v>3981</v>
      </c>
      <c r="D385" t="s">
        <v>9</v>
      </c>
      <c r="E385" t="s">
        <v>9</v>
      </c>
      <c r="F385" t="s">
        <v>2790</v>
      </c>
      <c r="G385" t="s">
        <v>755</v>
      </c>
      <c r="H385" t="s">
        <v>4025</v>
      </c>
      <c r="I385" s="1">
        <v>27525</v>
      </c>
      <c r="J385" t="s">
        <v>5024</v>
      </c>
      <c r="K385" t="s">
        <v>5025</v>
      </c>
      <c r="L385">
        <v>28918</v>
      </c>
      <c r="M385" t="s">
        <v>4016</v>
      </c>
      <c r="N385" t="s">
        <v>9</v>
      </c>
      <c r="O385">
        <v>635510406</v>
      </c>
      <c r="P385" t="s">
        <v>1523</v>
      </c>
      <c r="Q385" t="s">
        <v>277</v>
      </c>
      <c r="R385" t="s">
        <v>9</v>
      </c>
      <c r="S385" t="s">
        <v>4017</v>
      </c>
      <c r="T385" s="1">
        <v>45567</v>
      </c>
      <c r="U385" t="s">
        <v>9</v>
      </c>
      <c r="V385" t="s">
        <v>4023</v>
      </c>
      <c r="W385" t="s">
        <v>4057</v>
      </c>
      <c r="X385" t="s">
        <v>30</v>
      </c>
      <c r="Y385" s="1">
        <v>45597</v>
      </c>
      <c r="Z385" s="1">
        <v>45657</v>
      </c>
      <c r="AA385">
        <v>4900</v>
      </c>
      <c r="AB385" t="s">
        <v>4017</v>
      </c>
      <c r="AC385">
        <f>MIN(COUNTIF(B:B,Member_export_20241206_173759_f48b0b31c0417006138ce4576f294a066f7c[[#This Row],[Member ID]]),1)-1</f>
        <v>0</v>
      </c>
      <c r="AD38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85" t="str">
        <f>IF(Member_export_20241206_173759_f48b0b31c0417006138ce4576f294a066f7c[[#This Row],[Source]]="","DESCONOCIDA",Member_export_20241206_173759_f48b0b31c0417006138ce4576f294a066f7c[[#This Row],[Source]])</f>
        <v>BÚSQUEDA POR INTERNET</v>
      </c>
      <c r="AF385" s="1">
        <v>45657</v>
      </c>
      <c r="AG385" s="1">
        <f>Member_export_20241206_173759_f48b0b31c0417006138ce4576f294a066f7c[[#This Row],[Price]]/100</f>
        <v>49</v>
      </c>
      <c r="AH385" s="6">
        <f ca="1">DATEDIF(Member_export_20241206_173759_f48b0b31c0417006138ce4576f294a066f7c[[#This Row],[Birthday]],TODAY(),"Y")</f>
        <v>49</v>
      </c>
      <c r="AI385" s="6">
        <f>DATEDIF(Member_export_20241206_173759_f48b0b31c0417006138ce4576f294a066f7c[[#This Row],[Member since]],Member_export_20241206_173759_f48b0b31c0417006138ce4576f294a066f7c[[#This Row],[Contrac end date C]],"M")</f>
        <v>2</v>
      </c>
      <c r="AJ385" t="str">
        <f>TEXT(Member_export_20241206_173759_f48b0b31c0417006138ce4576f294a066f7c[[#This Row],[Member since]],"DDDD")</f>
        <v>miércoles</v>
      </c>
      <c r="AK385">
        <f>MONTH(Member_export_20241206_173759_f48b0b31c0417006138ce4576f294a066f7c[[#This Row],[Member since]])</f>
        <v>10</v>
      </c>
      <c r="AL385">
        <f>YEAR(Member_export_20241206_173759_f48b0b31c0417006138ce4576f294a066f7c[[#This Row],[Member since]])</f>
        <v>2024</v>
      </c>
    </row>
    <row r="386" spans="1:38" x14ac:dyDescent="0.55000000000000004">
      <c r="A386">
        <v>79788</v>
      </c>
      <c r="B386">
        <v>45987358</v>
      </c>
      <c r="C386" t="s">
        <v>3357</v>
      </c>
      <c r="D386" t="s">
        <v>9</v>
      </c>
      <c r="E386" t="s">
        <v>9</v>
      </c>
      <c r="F386" t="s">
        <v>1439</v>
      </c>
      <c r="G386" t="s">
        <v>1440</v>
      </c>
      <c r="H386" t="s">
        <v>4025</v>
      </c>
      <c r="I386" s="1">
        <v>22893</v>
      </c>
      <c r="J386" t="s">
        <v>5026</v>
      </c>
      <c r="K386" t="s">
        <v>5027</v>
      </c>
      <c r="L386">
        <v>28914</v>
      </c>
      <c r="M386" t="s">
        <v>4016</v>
      </c>
      <c r="N386" t="s">
        <v>9</v>
      </c>
      <c r="O386">
        <v>629537119</v>
      </c>
      <c r="P386" t="s">
        <v>1441</v>
      </c>
      <c r="Q386" t="s">
        <v>22</v>
      </c>
      <c r="R386" t="s">
        <v>5028</v>
      </c>
      <c r="S386" t="s">
        <v>4017</v>
      </c>
      <c r="T386" s="1">
        <v>45229</v>
      </c>
      <c r="U386" t="s">
        <v>9</v>
      </c>
      <c r="V386" t="s">
        <v>4040</v>
      </c>
      <c r="W386" t="s">
        <v>4024</v>
      </c>
      <c r="X386" t="s">
        <v>12</v>
      </c>
      <c r="Y386" s="1">
        <v>45231</v>
      </c>
      <c r="Z386" s="1">
        <v>45657</v>
      </c>
      <c r="AA386">
        <v>5200</v>
      </c>
      <c r="AB386" t="s">
        <v>4017</v>
      </c>
      <c r="AC386">
        <f>MIN(COUNTIF(B:B,Member_export_20241206_173759_f48b0b31c0417006138ce4576f294a066f7c[[#This Row],[Member ID]]),1)-1</f>
        <v>0</v>
      </c>
      <c r="AD386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38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86" s="1">
        <v>45657</v>
      </c>
      <c r="AG386" s="1">
        <f>Member_export_20241206_173759_f48b0b31c0417006138ce4576f294a066f7c[[#This Row],[Price]]/100</f>
        <v>52</v>
      </c>
      <c r="AH386" s="6">
        <f ca="1">DATEDIF(Member_export_20241206_173759_f48b0b31c0417006138ce4576f294a066f7c[[#This Row],[Birthday]],TODAY(),"Y")</f>
        <v>62</v>
      </c>
      <c r="AI386" s="6">
        <f>DATEDIF(Member_export_20241206_173759_f48b0b31c0417006138ce4576f294a066f7c[[#This Row],[Member since]],Member_export_20241206_173759_f48b0b31c0417006138ce4576f294a066f7c[[#This Row],[Contrac end date C]],"M")</f>
        <v>14</v>
      </c>
      <c r="AJ386" t="str">
        <f>TEXT(Member_export_20241206_173759_f48b0b31c0417006138ce4576f294a066f7c[[#This Row],[Member since]],"DDDD")</f>
        <v>lunes</v>
      </c>
      <c r="AK386">
        <f>MONTH(Member_export_20241206_173759_f48b0b31c0417006138ce4576f294a066f7c[[#This Row],[Member since]])</f>
        <v>10</v>
      </c>
      <c r="AL386">
        <f>YEAR(Member_export_20241206_173759_f48b0b31c0417006138ce4576f294a066f7c[[#This Row],[Member since]])</f>
        <v>2023</v>
      </c>
    </row>
    <row r="387" spans="1:38" x14ac:dyDescent="0.55000000000000004">
      <c r="A387">
        <v>79788</v>
      </c>
      <c r="B387">
        <v>48921265</v>
      </c>
      <c r="C387" t="s">
        <v>3845</v>
      </c>
      <c r="D387" t="s">
        <v>9</v>
      </c>
      <c r="E387" t="s">
        <v>9</v>
      </c>
      <c r="F387" t="s">
        <v>1439</v>
      </c>
      <c r="G387" t="s">
        <v>2518</v>
      </c>
      <c r="H387" t="s">
        <v>4025</v>
      </c>
      <c r="I387" s="1">
        <v>27896</v>
      </c>
      <c r="J387" t="s">
        <v>5029</v>
      </c>
      <c r="K387" t="s">
        <v>5030</v>
      </c>
      <c r="L387">
        <v>28914</v>
      </c>
      <c r="M387" t="s">
        <v>4016</v>
      </c>
      <c r="N387" t="s">
        <v>9</v>
      </c>
      <c r="O387">
        <v>619429968</v>
      </c>
      <c r="P387" t="s">
        <v>2158</v>
      </c>
      <c r="Q387" t="s">
        <v>313</v>
      </c>
      <c r="R387" t="s">
        <v>9</v>
      </c>
      <c r="S387" t="s">
        <v>4017</v>
      </c>
      <c r="T387" s="1">
        <v>45574</v>
      </c>
      <c r="U387" t="s">
        <v>9</v>
      </c>
      <c r="V387" t="s">
        <v>4023</v>
      </c>
      <c r="W387" t="s">
        <v>4024</v>
      </c>
      <c r="X387" t="s">
        <v>30</v>
      </c>
      <c r="Y387" s="1">
        <v>45597</v>
      </c>
      <c r="Z387" s="1">
        <v>45657</v>
      </c>
      <c r="AA387">
        <v>4900</v>
      </c>
      <c r="AB387" t="s">
        <v>4017</v>
      </c>
      <c r="AC387">
        <f>MIN(COUNTIF(B:B,Member_export_20241206_173759_f48b0b31c0417006138ce4576f294a066f7c[[#This Row],[Member ID]]),1)-1</f>
        <v>0</v>
      </c>
      <c r="AD38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8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87" s="1">
        <v>45657</v>
      </c>
      <c r="AG387" s="1">
        <f>Member_export_20241206_173759_f48b0b31c0417006138ce4576f294a066f7c[[#This Row],[Price]]/100</f>
        <v>49</v>
      </c>
      <c r="AH387" s="6">
        <f ca="1">DATEDIF(Member_export_20241206_173759_f48b0b31c0417006138ce4576f294a066f7c[[#This Row],[Birthday]],TODAY(),"Y")</f>
        <v>48</v>
      </c>
      <c r="AI387" s="6">
        <f>DATEDIF(Member_export_20241206_173759_f48b0b31c0417006138ce4576f294a066f7c[[#This Row],[Member since]],Member_export_20241206_173759_f48b0b31c0417006138ce4576f294a066f7c[[#This Row],[Contrac end date C]],"M")</f>
        <v>2</v>
      </c>
      <c r="AJ387" t="str">
        <f>TEXT(Member_export_20241206_173759_f48b0b31c0417006138ce4576f294a066f7c[[#This Row],[Member since]],"DDDD")</f>
        <v>miércoles</v>
      </c>
      <c r="AK387">
        <f>MONTH(Member_export_20241206_173759_f48b0b31c0417006138ce4576f294a066f7c[[#This Row],[Member since]])</f>
        <v>10</v>
      </c>
      <c r="AL387">
        <f>YEAR(Member_export_20241206_173759_f48b0b31c0417006138ce4576f294a066f7c[[#This Row],[Member since]])</f>
        <v>2024</v>
      </c>
    </row>
    <row r="388" spans="1:38" x14ac:dyDescent="0.55000000000000004">
      <c r="A388">
        <v>79788</v>
      </c>
      <c r="B388">
        <v>45987900</v>
      </c>
      <c r="C388" t="s">
        <v>3936</v>
      </c>
      <c r="D388" t="s">
        <v>9</v>
      </c>
      <c r="E388" t="s">
        <v>9</v>
      </c>
      <c r="F388" t="s">
        <v>558</v>
      </c>
      <c r="G388" t="s">
        <v>2695</v>
      </c>
      <c r="H388" t="s">
        <v>4025</v>
      </c>
      <c r="I388" s="1">
        <v>28453</v>
      </c>
      <c r="J388" t="s">
        <v>5031</v>
      </c>
      <c r="K388" t="s">
        <v>5032</v>
      </c>
      <c r="L388">
        <v>28914</v>
      </c>
      <c r="M388" t="s">
        <v>4016</v>
      </c>
      <c r="N388" t="s">
        <v>9</v>
      </c>
      <c r="O388">
        <v>635672747</v>
      </c>
      <c r="P388" t="s">
        <v>2696</v>
      </c>
      <c r="Q388" t="s">
        <v>113</v>
      </c>
      <c r="R388" t="s">
        <v>5033</v>
      </c>
      <c r="S388" t="s">
        <v>4017</v>
      </c>
      <c r="T388" s="1">
        <v>44855</v>
      </c>
      <c r="U388" t="s">
        <v>9</v>
      </c>
      <c r="V388" t="s">
        <v>4068</v>
      </c>
      <c r="W388" t="s">
        <v>4029</v>
      </c>
      <c r="X388" t="s">
        <v>12</v>
      </c>
      <c r="Y388" s="1">
        <v>44866</v>
      </c>
      <c r="Z388" s="1">
        <v>45657</v>
      </c>
      <c r="AA388">
        <v>5200</v>
      </c>
      <c r="AB388" t="s">
        <v>4017</v>
      </c>
      <c r="AC388">
        <f>MIN(COUNTIF(B:B,Member_export_20241206_173759_f48b0b31c0417006138ce4576f294a066f7c[[#This Row],[Member ID]]),1)-1</f>
        <v>0</v>
      </c>
      <c r="AD388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38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88" s="1">
        <v>45657</v>
      </c>
      <c r="AG388" s="1">
        <f>Member_export_20241206_173759_f48b0b31c0417006138ce4576f294a066f7c[[#This Row],[Price]]/100</f>
        <v>52</v>
      </c>
      <c r="AH388" s="6">
        <f ca="1">DATEDIF(Member_export_20241206_173759_f48b0b31c0417006138ce4576f294a066f7c[[#This Row],[Birthday]],TODAY(),"Y")</f>
        <v>47</v>
      </c>
      <c r="AI388" s="6">
        <f>DATEDIF(Member_export_20241206_173759_f48b0b31c0417006138ce4576f294a066f7c[[#This Row],[Member since]],Member_export_20241206_173759_f48b0b31c0417006138ce4576f294a066f7c[[#This Row],[Contrac end date C]],"M")</f>
        <v>26</v>
      </c>
      <c r="AJ388" t="str">
        <f>TEXT(Member_export_20241206_173759_f48b0b31c0417006138ce4576f294a066f7c[[#This Row],[Member since]],"DDDD")</f>
        <v>viernes</v>
      </c>
      <c r="AK388">
        <f>MONTH(Member_export_20241206_173759_f48b0b31c0417006138ce4576f294a066f7c[[#This Row],[Member since]])</f>
        <v>10</v>
      </c>
      <c r="AL388">
        <f>YEAR(Member_export_20241206_173759_f48b0b31c0417006138ce4576f294a066f7c[[#This Row],[Member since]])</f>
        <v>2022</v>
      </c>
    </row>
    <row r="389" spans="1:38" x14ac:dyDescent="0.55000000000000004">
      <c r="A389">
        <v>79788</v>
      </c>
      <c r="B389">
        <v>46780499</v>
      </c>
      <c r="C389" t="s">
        <v>3484</v>
      </c>
      <c r="D389" t="s">
        <v>9</v>
      </c>
      <c r="E389" t="s">
        <v>9</v>
      </c>
      <c r="F389" t="s">
        <v>1439</v>
      </c>
      <c r="G389" t="s">
        <v>1730</v>
      </c>
      <c r="H389" t="s">
        <v>4025</v>
      </c>
      <c r="I389" s="1">
        <v>28260</v>
      </c>
      <c r="J389" t="s">
        <v>5034</v>
      </c>
      <c r="K389" t="s">
        <v>4793</v>
      </c>
      <c r="L389">
        <v>28914</v>
      </c>
      <c r="M389" t="s">
        <v>4016</v>
      </c>
      <c r="N389" t="s">
        <v>9</v>
      </c>
      <c r="O389">
        <v>666480991</v>
      </c>
      <c r="P389" t="s">
        <v>1732</v>
      </c>
      <c r="Q389" t="s">
        <v>22</v>
      </c>
      <c r="R389" t="s">
        <v>1731</v>
      </c>
      <c r="S389" t="s">
        <v>4017</v>
      </c>
      <c r="T389" s="1">
        <v>45376</v>
      </c>
      <c r="U389" t="s">
        <v>9</v>
      </c>
      <c r="V389" t="s">
        <v>4040</v>
      </c>
      <c r="W389" t="s">
        <v>4024</v>
      </c>
      <c r="X389" t="s">
        <v>30</v>
      </c>
      <c r="Y389" s="1">
        <v>45444</v>
      </c>
      <c r="Z389" s="1">
        <v>45657</v>
      </c>
      <c r="AA389">
        <v>4900</v>
      </c>
      <c r="AB389" t="s">
        <v>4017</v>
      </c>
      <c r="AC389">
        <f>MIN(COUNTIF(B:B,Member_export_20241206_173759_f48b0b31c0417006138ce4576f294a066f7c[[#This Row],[Member ID]]),1)-1</f>
        <v>0</v>
      </c>
      <c r="AD389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38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89" s="1">
        <v>45657</v>
      </c>
      <c r="AG389" s="1">
        <f>Member_export_20241206_173759_f48b0b31c0417006138ce4576f294a066f7c[[#This Row],[Price]]/100</f>
        <v>49</v>
      </c>
      <c r="AH389" s="6">
        <f ca="1">DATEDIF(Member_export_20241206_173759_f48b0b31c0417006138ce4576f294a066f7c[[#This Row],[Birthday]],TODAY(),"Y")</f>
        <v>47</v>
      </c>
      <c r="AI389" s="6">
        <f>DATEDIF(Member_export_20241206_173759_f48b0b31c0417006138ce4576f294a066f7c[[#This Row],[Member since]],Member_export_20241206_173759_f48b0b31c0417006138ce4576f294a066f7c[[#This Row],[Contrac end date C]],"M")</f>
        <v>9</v>
      </c>
      <c r="AJ389" t="str">
        <f>TEXT(Member_export_20241206_173759_f48b0b31c0417006138ce4576f294a066f7c[[#This Row],[Member since]],"DDDD")</f>
        <v>lunes</v>
      </c>
      <c r="AK389">
        <f>MONTH(Member_export_20241206_173759_f48b0b31c0417006138ce4576f294a066f7c[[#This Row],[Member since]])</f>
        <v>3</v>
      </c>
      <c r="AL389">
        <f>YEAR(Member_export_20241206_173759_f48b0b31c0417006138ce4576f294a066f7c[[#This Row],[Member since]])</f>
        <v>2024</v>
      </c>
    </row>
    <row r="390" spans="1:38" x14ac:dyDescent="0.55000000000000004">
      <c r="A390">
        <v>79788</v>
      </c>
      <c r="B390">
        <v>45987102</v>
      </c>
      <c r="C390" t="s">
        <v>3816</v>
      </c>
      <c r="D390" t="s">
        <v>9</v>
      </c>
      <c r="E390" t="s">
        <v>9</v>
      </c>
      <c r="F390" t="s">
        <v>558</v>
      </c>
      <c r="G390" t="s">
        <v>2449</v>
      </c>
      <c r="H390" t="s">
        <v>4025</v>
      </c>
      <c r="I390" s="1">
        <v>35264</v>
      </c>
      <c r="J390" t="s">
        <v>5035</v>
      </c>
      <c r="K390" t="s">
        <v>5036</v>
      </c>
      <c r="L390">
        <v>28911</v>
      </c>
      <c r="M390" t="s">
        <v>4016</v>
      </c>
      <c r="N390" t="s">
        <v>9</v>
      </c>
      <c r="O390">
        <v>622611248</v>
      </c>
      <c r="P390" t="s">
        <v>2450</v>
      </c>
      <c r="Q390" t="s">
        <v>22</v>
      </c>
      <c r="R390" t="s">
        <v>5037</v>
      </c>
      <c r="S390" t="s">
        <v>4017</v>
      </c>
      <c r="T390" s="1">
        <v>43411</v>
      </c>
      <c r="U390" t="s">
        <v>9</v>
      </c>
      <c r="V390" t="s">
        <v>4068</v>
      </c>
      <c r="W390" t="s">
        <v>4024</v>
      </c>
      <c r="X390" t="s">
        <v>30</v>
      </c>
      <c r="Y390" s="1">
        <v>45566</v>
      </c>
      <c r="Z390" s="1">
        <v>45657</v>
      </c>
      <c r="AA390">
        <v>4900</v>
      </c>
      <c r="AB390" t="s">
        <v>4017</v>
      </c>
      <c r="AC390">
        <f>MIN(COUNTIF(B:B,Member_export_20241206_173759_f48b0b31c0417006138ce4576f294a066f7c[[#This Row],[Member ID]]),1)-1</f>
        <v>0</v>
      </c>
      <c r="AD390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39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90" s="1">
        <v>45657</v>
      </c>
      <c r="AG390" s="1">
        <f>Member_export_20241206_173759_f48b0b31c0417006138ce4576f294a066f7c[[#This Row],[Price]]/100</f>
        <v>49</v>
      </c>
      <c r="AH390" s="6">
        <f ca="1">DATEDIF(Member_export_20241206_173759_f48b0b31c0417006138ce4576f294a066f7c[[#This Row],[Birthday]],TODAY(),"Y")</f>
        <v>28</v>
      </c>
      <c r="AI390" s="6">
        <f>DATEDIF(Member_export_20241206_173759_f48b0b31c0417006138ce4576f294a066f7c[[#This Row],[Member since]],Member_export_20241206_173759_f48b0b31c0417006138ce4576f294a066f7c[[#This Row],[Contrac end date C]],"M")</f>
        <v>73</v>
      </c>
      <c r="AJ390" t="str">
        <f>TEXT(Member_export_20241206_173759_f48b0b31c0417006138ce4576f294a066f7c[[#This Row],[Member since]],"DDDD")</f>
        <v>miércoles</v>
      </c>
      <c r="AK390">
        <f>MONTH(Member_export_20241206_173759_f48b0b31c0417006138ce4576f294a066f7c[[#This Row],[Member since]])</f>
        <v>11</v>
      </c>
      <c r="AL390">
        <f>YEAR(Member_export_20241206_173759_f48b0b31c0417006138ce4576f294a066f7c[[#This Row],[Member since]])</f>
        <v>2018</v>
      </c>
    </row>
    <row r="391" spans="1:38" x14ac:dyDescent="0.55000000000000004">
      <c r="A391">
        <v>79788</v>
      </c>
      <c r="B391">
        <v>45987276</v>
      </c>
      <c r="C391" t="s">
        <v>3011</v>
      </c>
      <c r="D391" t="s">
        <v>9</v>
      </c>
      <c r="E391" t="s">
        <v>9</v>
      </c>
      <c r="F391" t="s">
        <v>558</v>
      </c>
      <c r="G391" t="s">
        <v>559</v>
      </c>
      <c r="H391" t="s">
        <v>4025</v>
      </c>
      <c r="I391" s="1">
        <v>29589</v>
      </c>
      <c r="J391" t="s">
        <v>5038</v>
      </c>
      <c r="K391" t="s">
        <v>5039</v>
      </c>
      <c r="L391">
        <v>28914</v>
      </c>
      <c r="M391" t="s">
        <v>4016</v>
      </c>
      <c r="N391" t="s">
        <v>9</v>
      </c>
      <c r="O391">
        <v>699234700</v>
      </c>
      <c r="P391" t="s">
        <v>560</v>
      </c>
      <c r="Q391" t="s">
        <v>18</v>
      </c>
      <c r="R391" t="s">
        <v>5040</v>
      </c>
      <c r="S391" t="s">
        <v>4017</v>
      </c>
      <c r="T391" s="1">
        <v>44841</v>
      </c>
      <c r="U391" t="s">
        <v>9</v>
      </c>
      <c r="V391" t="s">
        <v>4068</v>
      </c>
      <c r="W391" t="s">
        <v>4024</v>
      </c>
      <c r="X391" t="s">
        <v>12</v>
      </c>
      <c r="Y391" s="1">
        <v>44866</v>
      </c>
      <c r="Z391" s="1">
        <v>45657</v>
      </c>
      <c r="AA391">
        <v>5200</v>
      </c>
      <c r="AB391" t="s">
        <v>4017</v>
      </c>
      <c r="AC391">
        <f>MIN(COUNTIF(B:B,Member_export_20241206_173759_f48b0b31c0417006138ce4576f294a066f7c[[#This Row],[Member ID]]),1)-1</f>
        <v>0</v>
      </c>
      <c r="AD391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39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91" s="1">
        <v>45657</v>
      </c>
      <c r="AG391" s="1">
        <f>Member_export_20241206_173759_f48b0b31c0417006138ce4576f294a066f7c[[#This Row],[Price]]/100</f>
        <v>52</v>
      </c>
      <c r="AH391" s="6">
        <f ca="1">DATEDIF(Member_export_20241206_173759_f48b0b31c0417006138ce4576f294a066f7c[[#This Row],[Birthday]],TODAY(),"Y")</f>
        <v>43</v>
      </c>
      <c r="AI391" s="6">
        <f>DATEDIF(Member_export_20241206_173759_f48b0b31c0417006138ce4576f294a066f7c[[#This Row],[Member since]],Member_export_20241206_173759_f48b0b31c0417006138ce4576f294a066f7c[[#This Row],[Contrac end date C]],"M")</f>
        <v>26</v>
      </c>
      <c r="AJ391" t="str">
        <f>TEXT(Member_export_20241206_173759_f48b0b31c0417006138ce4576f294a066f7c[[#This Row],[Member since]],"DDDD")</f>
        <v>viernes</v>
      </c>
      <c r="AK391">
        <f>MONTH(Member_export_20241206_173759_f48b0b31c0417006138ce4576f294a066f7c[[#This Row],[Member since]])</f>
        <v>10</v>
      </c>
      <c r="AL391">
        <f>YEAR(Member_export_20241206_173759_f48b0b31c0417006138ce4576f294a066f7c[[#This Row],[Member since]])</f>
        <v>2022</v>
      </c>
    </row>
    <row r="392" spans="1:38" x14ac:dyDescent="0.55000000000000004">
      <c r="A392">
        <v>79788</v>
      </c>
      <c r="B392">
        <v>45988008</v>
      </c>
      <c r="C392" t="s">
        <v>3146</v>
      </c>
      <c r="D392" t="s">
        <v>9</v>
      </c>
      <c r="E392" t="s">
        <v>9</v>
      </c>
      <c r="F392" t="s">
        <v>558</v>
      </c>
      <c r="G392" t="s">
        <v>927</v>
      </c>
      <c r="H392" t="s">
        <v>4025</v>
      </c>
      <c r="I392" s="1">
        <v>32037</v>
      </c>
      <c r="J392" t="s">
        <v>5041</v>
      </c>
      <c r="K392" t="s">
        <v>5042</v>
      </c>
      <c r="L392">
        <v>28914</v>
      </c>
      <c r="M392" t="s">
        <v>4016</v>
      </c>
      <c r="N392" t="s">
        <v>9</v>
      </c>
      <c r="O392">
        <v>678968619</v>
      </c>
      <c r="P392" t="s">
        <v>928</v>
      </c>
      <c r="Q392" t="s">
        <v>458</v>
      </c>
      <c r="R392" t="s">
        <v>5043</v>
      </c>
      <c r="S392" t="s">
        <v>4017</v>
      </c>
      <c r="T392" s="1">
        <v>45236</v>
      </c>
      <c r="U392" t="s">
        <v>9</v>
      </c>
      <c r="V392" t="s">
        <v>4023</v>
      </c>
      <c r="W392" t="s">
        <v>4024</v>
      </c>
      <c r="X392" t="s">
        <v>12</v>
      </c>
      <c r="Y392" s="1">
        <v>45261</v>
      </c>
      <c r="Z392" s="1">
        <v>45657</v>
      </c>
      <c r="AA392">
        <v>5200</v>
      </c>
      <c r="AB392" t="s">
        <v>4017</v>
      </c>
      <c r="AC392">
        <f>MIN(COUNTIF(B:B,Member_export_20241206_173759_f48b0b31c0417006138ce4576f294a066f7c[[#This Row],[Member ID]]),1)-1</f>
        <v>0</v>
      </c>
      <c r="AD39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9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92" s="1">
        <v>45657</v>
      </c>
      <c r="AG392" s="1">
        <f>Member_export_20241206_173759_f48b0b31c0417006138ce4576f294a066f7c[[#This Row],[Price]]/100</f>
        <v>52</v>
      </c>
      <c r="AH392" s="6">
        <f ca="1">DATEDIF(Member_export_20241206_173759_f48b0b31c0417006138ce4576f294a066f7c[[#This Row],[Birthday]],TODAY(),"Y")</f>
        <v>37</v>
      </c>
      <c r="AI392" s="6">
        <f>DATEDIF(Member_export_20241206_173759_f48b0b31c0417006138ce4576f294a066f7c[[#This Row],[Member since]],Member_export_20241206_173759_f48b0b31c0417006138ce4576f294a066f7c[[#This Row],[Contrac end date C]],"M")</f>
        <v>13</v>
      </c>
      <c r="AJ392" t="str">
        <f>TEXT(Member_export_20241206_173759_f48b0b31c0417006138ce4576f294a066f7c[[#This Row],[Member since]],"DDDD")</f>
        <v>lunes</v>
      </c>
      <c r="AK392">
        <f>MONTH(Member_export_20241206_173759_f48b0b31c0417006138ce4576f294a066f7c[[#This Row],[Member since]])</f>
        <v>11</v>
      </c>
      <c r="AL392">
        <f>YEAR(Member_export_20241206_173759_f48b0b31c0417006138ce4576f294a066f7c[[#This Row],[Member since]])</f>
        <v>2023</v>
      </c>
    </row>
    <row r="393" spans="1:38" x14ac:dyDescent="0.55000000000000004">
      <c r="A393">
        <v>79788</v>
      </c>
      <c r="B393">
        <v>45989550</v>
      </c>
      <c r="C393" t="s">
        <v>3246</v>
      </c>
      <c r="D393" t="s">
        <v>9</v>
      </c>
      <c r="E393" t="s">
        <v>9</v>
      </c>
      <c r="F393" t="s">
        <v>1177</v>
      </c>
      <c r="G393" t="s">
        <v>1178</v>
      </c>
      <c r="H393" t="s">
        <v>4025</v>
      </c>
      <c r="I393" s="1">
        <v>27629</v>
      </c>
      <c r="J393" t="s">
        <v>5044</v>
      </c>
      <c r="K393" t="s">
        <v>5045</v>
      </c>
      <c r="L393">
        <v>28911</v>
      </c>
      <c r="M393" t="s">
        <v>4016</v>
      </c>
      <c r="N393" t="s">
        <v>9</v>
      </c>
      <c r="O393">
        <v>649764463</v>
      </c>
      <c r="P393" t="s">
        <v>1179</v>
      </c>
      <c r="Q393" t="s">
        <v>45</v>
      </c>
      <c r="R393" t="s">
        <v>5046</v>
      </c>
      <c r="S393" t="s">
        <v>4017</v>
      </c>
      <c r="T393" s="1">
        <v>44986</v>
      </c>
      <c r="U393" t="s">
        <v>9</v>
      </c>
      <c r="V393" t="s">
        <v>4040</v>
      </c>
      <c r="W393" t="s">
        <v>4024</v>
      </c>
      <c r="X393" t="s">
        <v>12</v>
      </c>
      <c r="Y393" s="1">
        <v>44986</v>
      </c>
      <c r="Z393" s="1">
        <v>45657</v>
      </c>
      <c r="AA393">
        <v>5200</v>
      </c>
      <c r="AB393" t="s">
        <v>4017</v>
      </c>
      <c r="AC393">
        <f>MIN(COUNTIF(B:B,Member_export_20241206_173759_f48b0b31c0417006138ce4576f294a066f7c[[#This Row],[Member ID]]),1)-1</f>
        <v>0</v>
      </c>
      <c r="AD393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39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93" s="1">
        <v>45657</v>
      </c>
      <c r="AG393" s="1">
        <f>Member_export_20241206_173759_f48b0b31c0417006138ce4576f294a066f7c[[#This Row],[Price]]/100</f>
        <v>52</v>
      </c>
      <c r="AH393" s="6">
        <f ca="1">DATEDIF(Member_export_20241206_173759_f48b0b31c0417006138ce4576f294a066f7c[[#This Row],[Birthday]],TODAY(),"Y")</f>
        <v>49</v>
      </c>
      <c r="AI393" s="6">
        <f>DATEDIF(Member_export_20241206_173759_f48b0b31c0417006138ce4576f294a066f7c[[#This Row],[Member since]],Member_export_20241206_173759_f48b0b31c0417006138ce4576f294a066f7c[[#This Row],[Contrac end date C]],"M")</f>
        <v>21</v>
      </c>
      <c r="AJ393" t="str">
        <f>TEXT(Member_export_20241206_173759_f48b0b31c0417006138ce4576f294a066f7c[[#This Row],[Member since]],"DDDD")</f>
        <v>miércoles</v>
      </c>
      <c r="AK393">
        <f>MONTH(Member_export_20241206_173759_f48b0b31c0417006138ce4576f294a066f7c[[#This Row],[Member since]])</f>
        <v>3</v>
      </c>
      <c r="AL393">
        <f>YEAR(Member_export_20241206_173759_f48b0b31c0417006138ce4576f294a066f7c[[#This Row],[Member since]])</f>
        <v>2023</v>
      </c>
    </row>
    <row r="394" spans="1:38" x14ac:dyDescent="0.55000000000000004">
      <c r="A394">
        <v>79788</v>
      </c>
      <c r="B394">
        <v>45989426</v>
      </c>
      <c r="C394" t="s">
        <v>3601</v>
      </c>
      <c r="D394" t="s">
        <v>9</v>
      </c>
      <c r="E394" t="s">
        <v>9</v>
      </c>
      <c r="F394" t="s">
        <v>1977</v>
      </c>
      <c r="G394" t="s">
        <v>1978</v>
      </c>
      <c r="H394" t="s">
        <v>4025</v>
      </c>
      <c r="I394" s="1">
        <v>26192</v>
      </c>
      <c r="J394" t="s">
        <v>5047</v>
      </c>
      <c r="K394" t="s">
        <v>5048</v>
      </c>
      <c r="L394">
        <v>28914</v>
      </c>
      <c r="M394" t="s">
        <v>4016</v>
      </c>
      <c r="N394" t="s">
        <v>9</v>
      </c>
      <c r="O394">
        <v>626672011</v>
      </c>
      <c r="P394" t="s">
        <v>1980</v>
      </c>
      <c r="Q394" t="s">
        <v>22</v>
      </c>
      <c r="R394" t="s">
        <v>1979</v>
      </c>
      <c r="S394" t="s">
        <v>4017</v>
      </c>
      <c r="T394" s="1">
        <v>43279</v>
      </c>
      <c r="U394" t="s">
        <v>9</v>
      </c>
      <c r="V394" t="s">
        <v>4068</v>
      </c>
      <c r="W394" t="s">
        <v>4024</v>
      </c>
      <c r="X394" t="s">
        <v>12</v>
      </c>
      <c r="Y394" s="1">
        <v>45597</v>
      </c>
      <c r="Z394" s="1">
        <v>45657</v>
      </c>
      <c r="AA394">
        <v>5200</v>
      </c>
      <c r="AB394" t="s">
        <v>4017</v>
      </c>
      <c r="AC394">
        <f>MIN(COUNTIF(B:B,Member_export_20241206_173759_f48b0b31c0417006138ce4576f294a066f7c[[#This Row],[Member ID]]),1)-1</f>
        <v>0</v>
      </c>
      <c r="AD394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39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94" s="1">
        <v>45657</v>
      </c>
      <c r="AG394" s="1">
        <f>Member_export_20241206_173759_f48b0b31c0417006138ce4576f294a066f7c[[#This Row],[Price]]/100</f>
        <v>52</v>
      </c>
      <c r="AH394" s="6">
        <f ca="1">DATEDIF(Member_export_20241206_173759_f48b0b31c0417006138ce4576f294a066f7c[[#This Row],[Birthday]],TODAY(),"Y")</f>
        <v>53</v>
      </c>
      <c r="AI394" s="6">
        <f>DATEDIF(Member_export_20241206_173759_f48b0b31c0417006138ce4576f294a066f7c[[#This Row],[Member since]],Member_export_20241206_173759_f48b0b31c0417006138ce4576f294a066f7c[[#This Row],[Contrac end date C]],"M")</f>
        <v>78</v>
      </c>
      <c r="AJ394" t="str">
        <f>TEXT(Member_export_20241206_173759_f48b0b31c0417006138ce4576f294a066f7c[[#This Row],[Member since]],"DDDD")</f>
        <v>jueves</v>
      </c>
      <c r="AK394">
        <f>MONTH(Member_export_20241206_173759_f48b0b31c0417006138ce4576f294a066f7c[[#This Row],[Member since]])</f>
        <v>6</v>
      </c>
      <c r="AL394">
        <f>YEAR(Member_export_20241206_173759_f48b0b31c0417006138ce4576f294a066f7c[[#This Row],[Member since]])</f>
        <v>2018</v>
      </c>
    </row>
    <row r="395" spans="1:38" x14ac:dyDescent="0.55000000000000004">
      <c r="A395">
        <v>79788</v>
      </c>
      <c r="B395">
        <v>45987075</v>
      </c>
      <c r="C395" t="s">
        <v>3615</v>
      </c>
      <c r="D395" t="s">
        <v>9</v>
      </c>
      <c r="E395" t="s">
        <v>9</v>
      </c>
      <c r="F395" t="s">
        <v>2009</v>
      </c>
      <c r="G395" t="s">
        <v>2010</v>
      </c>
      <c r="H395" t="s">
        <v>4025</v>
      </c>
      <c r="I395" s="1">
        <v>29811</v>
      </c>
      <c r="J395" t="s">
        <v>5049</v>
      </c>
      <c r="K395" t="s">
        <v>4464</v>
      </c>
      <c r="L395">
        <v>28914</v>
      </c>
      <c r="M395" t="s">
        <v>4016</v>
      </c>
      <c r="N395" t="s">
        <v>9</v>
      </c>
      <c r="O395">
        <v>629859941</v>
      </c>
      <c r="P395" t="s">
        <v>973</v>
      </c>
      <c r="Q395" t="s">
        <v>11</v>
      </c>
      <c r="R395" t="s">
        <v>5050</v>
      </c>
      <c r="S395" t="s">
        <v>4017</v>
      </c>
      <c r="T395" s="1">
        <v>44455</v>
      </c>
      <c r="U395" t="s">
        <v>9</v>
      </c>
      <c r="V395" t="s">
        <v>9</v>
      </c>
      <c r="W395" t="s">
        <v>9</v>
      </c>
      <c r="X395" t="s">
        <v>30</v>
      </c>
      <c r="Y395" s="1">
        <v>44470</v>
      </c>
      <c r="Z395" s="1">
        <v>45657</v>
      </c>
      <c r="AA395">
        <v>4900</v>
      </c>
      <c r="AB395" t="s">
        <v>4017</v>
      </c>
      <c r="AC395">
        <f>MIN(COUNTIF(B:B,Member_export_20241206_173759_f48b0b31c0417006138ce4576f294a066f7c[[#This Row],[Member ID]]),1)-1</f>
        <v>0</v>
      </c>
      <c r="AD395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395" t="str">
        <f>IF(Member_export_20241206_173759_f48b0b31c0417006138ce4576f294a066f7c[[#This Row],[Source]]="","DESCONOCIDA",Member_export_20241206_173759_f48b0b31c0417006138ce4576f294a066f7c[[#This Row],[Source]])</f>
        <v>DESCONOCIDA</v>
      </c>
      <c r="AF395" s="1">
        <v>45657</v>
      </c>
      <c r="AG395" s="1">
        <f>Member_export_20241206_173759_f48b0b31c0417006138ce4576f294a066f7c[[#This Row],[Price]]/100</f>
        <v>49</v>
      </c>
      <c r="AH395" s="6">
        <f ca="1">DATEDIF(Member_export_20241206_173759_f48b0b31c0417006138ce4576f294a066f7c[[#This Row],[Birthday]],TODAY(),"Y")</f>
        <v>43</v>
      </c>
      <c r="AI395" s="6">
        <f>DATEDIF(Member_export_20241206_173759_f48b0b31c0417006138ce4576f294a066f7c[[#This Row],[Member since]],Member_export_20241206_173759_f48b0b31c0417006138ce4576f294a066f7c[[#This Row],[Contrac end date C]],"M")</f>
        <v>39</v>
      </c>
      <c r="AJ395" t="str">
        <f>TEXT(Member_export_20241206_173759_f48b0b31c0417006138ce4576f294a066f7c[[#This Row],[Member since]],"DDDD")</f>
        <v>jueves</v>
      </c>
      <c r="AK395">
        <f>MONTH(Member_export_20241206_173759_f48b0b31c0417006138ce4576f294a066f7c[[#This Row],[Member since]])</f>
        <v>9</v>
      </c>
      <c r="AL395">
        <f>YEAR(Member_export_20241206_173759_f48b0b31c0417006138ce4576f294a066f7c[[#This Row],[Member since]])</f>
        <v>2021</v>
      </c>
    </row>
    <row r="396" spans="1:38" x14ac:dyDescent="0.55000000000000004">
      <c r="A396">
        <v>79788</v>
      </c>
      <c r="B396">
        <v>45989014</v>
      </c>
      <c r="C396" t="s">
        <v>3622</v>
      </c>
      <c r="D396" t="s">
        <v>9</v>
      </c>
      <c r="E396" t="s">
        <v>9</v>
      </c>
      <c r="F396" t="s">
        <v>2020</v>
      </c>
      <c r="G396" t="s">
        <v>2021</v>
      </c>
      <c r="H396" t="s">
        <v>4025</v>
      </c>
      <c r="I396" s="1">
        <v>26205</v>
      </c>
      <c r="J396" t="s">
        <v>5051</v>
      </c>
      <c r="K396" t="s">
        <v>5052</v>
      </c>
      <c r="L396">
        <v>28914</v>
      </c>
      <c r="M396" t="s">
        <v>4016</v>
      </c>
      <c r="N396" t="s">
        <v>9</v>
      </c>
      <c r="O396">
        <v>627684524</v>
      </c>
      <c r="P396" t="s">
        <v>2022</v>
      </c>
      <c r="Q396" t="s">
        <v>45</v>
      </c>
      <c r="R396" t="s">
        <v>5053</v>
      </c>
      <c r="S396" t="s">
        <v>4017</v>
      </c>
      <c r="T396" s="1">
        <v>43538</v>
      </c>
      <c r="U396" t="s">
        <v>9</v>
      </c>
      <c r="V396" t="s">
        <v>4023</v>
      </c>
      <c r="W396" t="s">
        <v>4029</v>
      </c>
      <c r="X396" t="s">
        <v>30</v>
      </c>
      <c r="Y396" s="1">
        <v>43556</v>
      </c>
      <c r="Z396" s="1">
        <v>45657</v>
      </c>
      <c r="AA396">
        <v>4900</v>
      </c>
      <c r="AB396" t="s">
        <v>4017</v>
      </c>
      <c r="AC396">
        <f>MIN(COUNTIF(B:B,Member_export_20241206_173759_f48b0b31c0417006138ce4576f294a066f7c[[#This Row],[Member ID]]),1)-1</f>
        <v>0</v>
      </c>
      <c r="AD39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9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96" s="1">
        <v>45657</v>
      </c>
      <c r="AG396" s="1">
        <f>Member_export_20241206_173759_f48b0b31c0417006138ce4576f294a066f7c[[#This Row],[Price]]/100</f>
        <v>49</v>
      </c>
      <c r="AH396" s="6">
        <f ca="1">DATEDIF(Member_export_20241206_173759_f48b0b31c0417006138ce4576f294a066f7c[[#This Row],[Birthday]],TODAY(),"Y")</f>
        <v>53</v>
      </c>
      <c r="AI396" s="6">
        <f>DATEDIF(Member_export_20241206_173759_f48b0b31c0417006138ce4576f294a066f7c[[#This Row],[Member since]],Member_export_20241206_173759_f48b0b31c0417006138ce4576f294a066f7c[[#This Row],[Contrac end date C]],"M")</f>
        <v>69</v>
      </c>
      <c r="AJ396" t="str">
        <f>TEXT(Member_export_20241206_173759_f48b0b31c0417006138ce4576f294a066f7c[[#This Row],[Member since]],"DDDD")</f>
        <v>jueves</v>
      </c>
      <c r="AK396">
        <f>MONTH(Member_export_20241206_173759_f48b0b31c0417006138ce4576f294a066f7c[[#This Row],[Member since]])</f>
        <v>3</v>
      </c>
      <c r="AL396">
        <f>YEAR(Member_export_20241206_173759_f48b0b31c0417006138ce4576f294a066f7c[[#This Row],[Member since]])</f>
        <v>2019</v>
      </c>
    </row>
    <row r="397" spans="1:38" x14ac:dyDescent="0.55000000000000004">
      <c r="A397">
        <v>79788</v>
      </c>
      <c r="B397">
        <v>45987891</v>
      </c>
      <c r="C397" t="s">
        <v>2850</v>
      </c>
      <c r="D397" t="s">
        <v>9</v>
      </c>
      <c r="E397" t="s">
        <v>9</v>
      </c>
      <c r="F397" t="s">
        <v>73</v>
      </c>
      <c r="G397" t="s">
        <v>74</v>
      </c>
      <c r="H397" t="s">
        <v>4015</v>
      </c>
      <c r="I397" s="1">
        <v>27306</v>
      </c>
      <c r="J397" t="s">
        <v>5054</v>
      </c>
      <c r="K397" t="s">
        <v>5055</v>
      </c>
      <c r="L397">
        <v>28914</v>
      </c>
      <c r="M397" t="s">
        <v>4016</v>
      </c>
      <c r="N397" t="s">
        <v>9</v>
      </c>
      <c r="O397">
        <v>680654560</v>
      </c>
      <c r="P397" t="s">
        <v>75</v>
      </c>
      <c r="Q397" t="s">
        <v>26</v>
      </c>
      <c r="R397" t="s">
        <v>5056</v>
      </c>
      <c r="S397" t="s">
        <v>4017</v>
      </c>
      <c r="T397" s="1">
        <v>43636</v>
      </c>
      <c r="U397" t="s">
        <v>9</v>
      </c>
      <c r="V397" t="s">
        <v>4040</v>
      </c>
      <c r="W397" t="s">
        <v>4029</v>
      </c>
      <c r="X397" t="s">
        <v>30</v>
      </c>
      <c r="Y397" s="1">
        <v>45444</v>
      </c>
      <c r="Z397" s="1">
        <v>45657</v>
      </c>
      <c r="AA397">
        <v>4900</v>
      </c>
      <c r="AB397" t="s">
        <v>4017</v>
      </c>
      <c r="AC397">
        <f>MIN(COUNTIF(B:B,Member_export_20241206_173759_f48b0b31c0417006138ce4576f294a066f7c[[#This Row],[Member ID]]),1)-1</f>
        <v>0</v>
      </c>
      <c r="AD397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39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397" s="1">
        <v>45657</v>
      </c>
      <c r="AG397" s="1">
        <f>Member_export_20241206_173759_f48b0b31c0417006138ce4576f294a066f7c[[#This Row],[Price]]/100</f>
        <v>49</v>
      </c>
      <c r="AH397" s="6">
        <f ca="1">DATEDIF(Member_export_20241206_173759_f48b0b31c0417006138ce4576f294a066f7c[[#This Row],[Birthday]],TODAY(),"Y")</f>
        <v>50</v>
      </c>
      <c r="AI397" s="6">
        <f>DATEDIF(Member_export_20241206_173759_f48b0b31c0417006138ce4576f294a066f7c[[#This Row],[Member since]],Member_export_20241206_173759_f48b0b31c0417006138ce4576f294a066f7c[[#This Row],[Contrac end date C]],"M")</f>
        <v>66</v>
      </c>
      <c r="AJ397" t="str">
        <f>TEXT(Member_export_20241206_173759_f48b0b31c0417006138ce4576f294a066f7c[[#This Row],[Member since]],"DDDD")</f>
        <v>jueves</v>
      </c>
      <c r="AK397">
        <f>MONTH(Member_export_20241206_173759_f48b0b31c0417006138ce4576f294a066f7c[[#This Row],[Member since]])</f>
        <v>6</v>
      </c>
      <c r="AL397">
        <f>YEAR(Member_export_20241206_173759_f48b0b31c0417006138ce4576f294a066f7c[[#This Row],[Member since]])</f>
        <v>2019</v>
      </c>
    </row>
    <row r="398" spans="1:38" x14ac:dyDescent="0.55000000000000004">
      <c r="A398">
        <v>79788</v>
      </c>
      <c r="B398">
        <v>45987918</v>
      </c>
      <c r="C398" t="s">
        <v>3670</v>
      </c>
      <c r="D398" t="s">
        <v>9</v>
      </c>
      <c r="E398" t="s">
        <v>9</v>
      </c>
      <c r="F398" t="s">
        <v>2143</v>
      </c>
      <c r="G398" t="s">
        <v>2144</v>
      </c>
      <c r="H398" t="s">
        <v>4025</v>
      </c>
      <c r="I398" s="1">
        <v>25396</v>
      </c>
      <c r="J398" t="s">
        <v>5057</v>
      </c>
      <c r="K398" t="s">
        <v>4872</v>
      </c>
      <c r="L398">
        <v>28914</v>
      </c>
      <c r="M398" t="s">
        <v>4016</v>
      </c>
      <c r="N398" t="s">
        <v>9</v>
      </c>
      <c r="O398">
        <v>686411985</v>
      </c>
      <c r="P398" t="s">
        <v>1649</v>
      </c>
      <c r="Q398" t="s">
        <v>11</v>
      </c>
      <c r="R398" t="s">
        <v>5058</v>
      </c>
      <c r="S398" t="s">
        <v>4017</v>
      </c>
      <c r="T398" s="1">
        <v>45230</v>
      </c>
      <c r="U398" t="s">
        <v>9</v>
      </c>
      <c r="V398" t="s">
        <v>4023</v>
      </c>
      <c r="W398" t="s">
        <v>4024</v>
      </c>
      <c r="X398" t="s">
        <v>30</v>
      </c>
      <c r="Y398" s="1">
        <v>45231</v>
      </c>
      <c r="Z398" s="1">
        <v>45657</v>
      </c>
      <c r="AA398">
        <v>4900</v>
      </c>
      <c r="AB398" t="s">
        <v>4017</v>
      </c>
      <c r="AC398">
        <f>MIN(COUNTIF(B:B,Member_export_20241206_173759_f48b0b31c0417006138ce4576f294a066f7c[[#This Row],[Member ID]]),1)-1</f>
        <v>0</v>
      </c>
      <c r="AD39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9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98" s="1">
        <v>45657</v>
      </c>
      <c r="AG398" s="1">
        <f>Member_export_20241206_173759_f48b0b31c0417006138ce4576f294a066f7c[[#This Row],[Price]]/100</f>
        <v>49</v>
      </c>
      <c r="AH398" s="6">
        <f ca="1">DATEDIF(Member_export_20241206_173759_f48b0b31c0417006138ce4576f294a066f7c[[#This Row],[Birthday]],TODAY(),"Y")</f>
        <v>55</v>
      </c>
      <c r="AI398" s="6">
        <f>DATEDIF(Member_export_20241206_173759_f48b0b31c0417006138ce4576f294a066f7c[[#This Row],[Member since]],Member_export_20241206_173759_f48b0b31c0417006138ce4576f294a066f7c[[#This Row],[Contrac end date C]],"M")</f>
        <v>14</v>
      </c>
      <c r="AJ398" t="str">
        <f>TEXT(Member_export_20241206_173759_f48b0b31c0417006138ce4576f294a066f7c[[#This Row],[Member since]],"DDDD")</f>
        <v>martes</v>
      </c>
      <c r="AK398">
        <f>MONTH(Member_export_20241206_173759_f48b0b31c0417006138ce4576f294a066f7c[[#This Row],[Member since]])</f>
        <v>10</v>
      </c>
      <c r="AL398">
        <f>YEAR(Member_export_20241206_173759_f48b0b31c0417006138ce4576f294a066f7c[[#This Row],[Member since]])</f>
        <v>2023</v>
      </c>
    </row>
    <row r="399" spans="1:38" x14ac:dyDescent="0.55000000000000004">
      <c r="A399">
        <v>79788</v>
      </c>
      <c r="B399">
        <v>49552509</v>
      </c>
      <c r="C399" t="s">
        <v>3995</v>
      </c>
      <c r="D399" t="s">
        <v>9</v>
      </c>
      <c r="E399" t="s">
        <v>9</v>
      </c>
      <c r="F399" t="s">
        <v>2820</v>
      </c>
      <c r="G399" t="s">
        <v>2821</v>
      </c>
      <c r="H399" t="s">
        <v>4025</v>
      </c>
      <c r="I399" s="1">
        <v>28585</v>
      </c>
      <c r="J399" t="s">
        <v>5059</v>
      </c>
      <c r="K399" t="s">
        <v>5060</v>
      </c>
      <c r="L399">
        <v>28914</v>
      </c>
      <c r="M399" t="s">
        <v>4016</v>
      </c>
      <c r="N399" t="s">
        <v>9</v>
      </c>
      <c r="O399">
        <v>649359452</v>
      </c>
      <c r="P399" t="s">
        <v>229</v>
      </c>
      <c r="Q399" t="s">
        <v>45</v>
      </c>
      <c r="R399" t="s">
        <v>9</v>
      </c>
      <c r="S399" t="s">
        <v>4017</v>
      </c>
      <c r="T399" s="1">
        <v>45621</v>
      </c>
      <c r="U399" t="s">
        <v>9</v>
      </c>
      <c r="V399" t="s">
        <v>4023</v>
      </c>
      <c r="W399" t="s">
        <v>4024</v>
      </c>
      <c r="X399" t="s">
        <v>30</v>
      </c>
      <c r="Y399" s="1">
        <v>45627</v>
      </c>
      <c r="Z399" s="1">
        <v>45657</v>
      </c>
      <c r="AA399">
        <v>4900</v>
      </c>
      <c r="AB399" t="s">
        <v>4017</v>
      </c>
      <c r="AC399">
        <f>MIN(COUNTIF(B:B,Member_export_20241206_173759_f48b0b31c0417006138ce4576f294a066f7c[[#This Row],[Member ID]]),1)-1</f>
        <v>0</v>
      </c>
      <c r="AD39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39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399" s="1">
        <v>45657</v>
      </c>
      <c r="AG399" s="1">
        <f>Member_export_20241206_173759_f48b0b31c0417006138ce4576f294a066f7c[[#This Row],[Price]]/100</f>
        <v>49</v>
      </c>
      <c r="AH399" s="6">
        <f ca="1">DATEDIF(Member_export_20241206_173759_f48b0b31c0417006138ce4576f294a066f7c[[#This Row],[Birthday]],TODAY(),"Y")</f>
        <v>46</v>
      </c>
      <c r="AI399" s="6">
        <f>DATEDIF(Member_export_20241206_173759_f48b0b31c0417006138ce4576f294a066f7c[[#This Row],[Member since]],Member_export_20241206_173759_f48b0b31c0417006138ce4576f294a066f7c[[#This Row],[Contrac end date C]],"M")</f>
        <v>1</v>
      </c>
      <c r="AJ399" t="str">
        <f>TEXT(Member_export_20241206_173759_f48b0b31c0417006138ce4576f294a066f7c[[#This Row],[Member since]],"DDDD")</f>
        <v>lunes</v>
      </c>
      <c r="AK399">
        <f>MONTH(Member_export_20241206_173759_f48b0b31c0417006138ce4576f294a066f7c[[#This Row],[Member since]])</f>
        <v>11</v>
      </c>
      <c r="AL399">
        <f>YEAR(Member_export_20241206_173759_f48b0b31c0417006138ce4576f294a066f7c[[#This Row],[Member since]])</f>
        <v>2024</v>
      </c>
    </row>
    <row r="400" spans="1:38" x14ac:dyDescent="0.55000000000000004">
      <c r="A400">
        <v>79788</v>
      </c>
      <c r="B400">
        <v>45988824</v>
      </c>
      <c r="C400" t="s">
        <v>3815</v>
      </c>
      <c r="D400" t="s">
        <v>9</v>
      </c>
      <c r="E400" t="s">
        <v>9</v>
      </c>
      <c r="F400" t="s">
        <v>2448</v>
      </c>
      <c r="G400" t="s">
        <v>185</v>
      </c>
      <c r="H400" t="s">
        <v>4025</v>
      </c>
      <c r="I400" s="1">
        <v>27940</v>
      </c>
      <c r="J400" t="s">
        <v>5061</v>
      </c>
      <c r="K400" t="s">
        <v>4936</v>
      </c>
      <c r="L400">
        <v>28914</v>
      </c>
      <c r="M400" t="s">
        <v>4016</v>
      </c>
      <c r="N400" t="s">
        <v>9</v>
      </c>
      <c r="O400">
        <v>629114923</v>
      </c>
      <c r="P400" t="s">
        <v>1807</v>
      </c>
      <c r="Q400" t="s">
        <v>22</v>
      </c>
      <c r="R400" t="s">
        <v>5062</v>
      </c>
      <c r="S400" t="s">
        <v>4017</v>
      </c>
      <c r="T400" s="1">
        <v>45106</v>
      </c>
      <c r="U400" t="s">
        <v>9</v>
      </c>
      <c r="V400" t="s">
        <v>4023</v>
      </c>
      <c r="W400" t="s">
        <v>4029</v>
      </c>
      <c r="X400" t="s">
        <v>122</v>
      </c>
      <c r="Y400" s="1">
        <v>45108</v>
      </c>
      <c r="Z400" s="1">
        <v>45657</v>
      </c>
      <c r="AA400">
        <v>7900</v>
      </c>
      <c r="AB400" t="s">
        <v>4017</v>
      </c>
      <c r="AC400">
        <f>MIN(COUNTIF(B:B,Member_export_20241206_173759_f48b0b31c0417006138ce4576f294a066f7c[[#This Row],[Member ID]]),1)-1</f>
        <v>0</v>
      </c>
      <c r="AD40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0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00" s="1">
        <v>45657</v>
      </c>
      <c r="AG400" s="1">
        <f>Member_export_20241206_173759_f48b0b31c0417006138ce4576f294a066f7c[[#This Row],[Price]]/100</f>
        <v>79</v>
      </c>
      <c r="AH400" s="6">
        <f ca="1">DATEDIF(Member_export_20241206_173759_f48b0b31c0417006138ce4576f294a066f7c[[#This Row],[Birthday]],TODAY(),"Y")</f>
        <v>48</v>
      </c>
      <c r="AI400" s="6">
        <f>DATEDIF(Member_export_20241206_173759_f48b0b31c0417006138ce4576f294a066f7c[[#This Row],[Member since]],Member_export_20241206_173759_f48b0b31c0417006138ce4576f294a066f7c[[#This Row],[Contrac end date C]],"M")</f>
        <v>18</v>
      </c>
      <c r="AJ400" t="str">
        <f>TEXT(Member_export_20241206_173759_f48b0b31c0417006138ce4576f294a066f7c[[#This Row],[Member since]],"DDDD")</f>
        <v>jueves</v>
      </c>
      <c r="AK400">
        <f>MONTH(Member_export_20241206_173759_f48b0b31c0417006138ce4576f294a066f7c[[#This Row],[Member since]])</f>
        <v>6</v>
      </c>
      <c r="AL400">
        <f>YEAR(Member_export_20241206_173759_f48b0b31c0417006138ce4576f294a066f7c[[#This Row],[Member since]])</f>
        <v>2023</v>
      </c>
    </row>
    <row r="401" spans="1:38" x14ac:dyDescent="0.55000000000000004">
      <c r="A401">
        <v>79788</v>
      </c>
      <c r="B401">
        <v>48064298</v>
      </c>
      <c r="C401" t="s">
        <v>2948</v>
      </c>
      <c r="D401" t="s">
        <v>9</v>
      </c>
      <c r="E401" t="s">
        <v>9</v>
      </c>
      <c r="F401" t="s">
        <v>375</v>
      </c>
      <c r="G401" t="s">
        <v>376</v>
      </c>
      <c r="H401" t="s">
        <v>4025</v>
      </c>
      <c r="I401" s="1">
        <v>27931</v>
      </c>
      <c r="J401" t="s">
        <v>5063</v>
      </c>
      <c r="K401" t="s">
        <v>5064</v>
      </c>
      <c r="L401">
        <v>28911</v>
      </c>
      <c r="M401" t="s">
        <v>4016</v>
      </c>
      <c r="N401" t="s">
        <v>9</v>
      </c>
      <c r="O401">
        <v>653595194</v>
      </c>
      <c r="P401" t="s">
        <v>377</v>
      </c>
      <c r="Q401" t="s">
        <v>26</v>
      </c>
      <c r="R401" t="s">
        <v>9</v>
      </c>
      <c r="S401" t="s">
        <v>4017</v>
      </c>
      <c r="T401" s="1">
        <v>45541</v>
      </c>
      <c r="U401" t="s">
        <v>9</v>
      </c>
      <c r="V401" t="s">
        <v>4068</v>
      </c>
      <c r="W401" t="s">
        <v>4024</v>
      </c>
      <c r="X401" t="s">
        <v>12</v>
      </c>
      <c r="Y401" s="1">
        <v>45566</v>
      </c>
      <c r="Z401" s="1">
        <v>45657</v>
      </c>
      <c r="AA401">
        <v>5200</v>
      </c>
      <c r="AB401" t="s">
        <v>4017</v>
      </c>
      <c r="AC401">
        <f>MIN(COUNTIF(B:B,Member_export_20241206_173759_f48b0b31c0417006138ce4576f294a066f7c[[#This Row],[Member ID]]),1)-1</f>
        <v>0</v>
      </c>
      <c r="AD401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40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01" s="1">
        <v>45657</v>
      </c>
      <c r="AG401" s="1">
        <f>Member_export_20241206_173759_f48b0b31c0417006138ce4576f294a066f7c[[#This Row],[Price]]/100</f>
        <v>52</v>
      </c>
      <c r="AH401" s="6">
        <f ca="1">DATEDIF(Member_export_20241206_173759_f48b0b31c0417006138ce4576f294a066f7c[[#This Row],[Birthday]],TODAY(),"Y")</f>
        <v>48</v>
      </c>
      <c r="AI401" s="6">
        <f>DATEDIF(Member_export_20241206_173759_f48b0b31c0417006138ce4576f294a066f7c[[#This Row],[Member since]],Member_export_20241206_173759_f48b0b31c0417006138ce4576f294a066f7c[[#This Row],[Contrac end date C]],"M")</f>
        <v>3</v>
      </c>
      <c r="AJ401" t="str">
        <f>TEXT(Member_export_20241206_173759_f48b0b31c0417006138ce4576f294a066f7c[[#This Row],[Member since]],"DDDD")</f>
        <v>viernes</v>
      </c>
      <c r="AK401">
        <f>MONTH(Member_export_20241206_173759_f48b0b31c0417006138ce4576f294a066f7c[[#This Row],[Member since]])</f>
        <v>9</v>
      </c>
      <c r="AL401">
        <f>YEAR(Member_export_20241206_173759_f48b0b31c0417006138ce4576f294a066f7c[[#This Row],[Member since]])</f>
        <v>2024</v>
      </c>
    </row>
    <row r="402" spans="1:38" x14ac:dyDescent="0.55000000000000004">
      <c r="A402">
        <v>79788</v>
      </c>
      <c r="B402">
        <v>49610540</v>
      </c>
      <c r="C402" t="s">
        <v>3998</v>
      </c>
      <c r="D402" t="s">
        <v>9</v>
      </c>
      <c r="E402" t="s">
        <v>9</v>
      </c>
      <c r="F402" t="s">
        <v>2828</v>
      </c>
      <c r="G402" t="s">
        <v>2829</v>
      </c>
      <c r="H402" t="s">
        <v>4025</v>
      </c>
      <c r="I402" s="1">
        <v>36365</v>
      </c>
      <c r="J402" t="s">
        <v>5065</v>
      </c>
      <c r="K402" t="s">
        <v>4044</v>
      </c>
      <c r="L402">
        <v>28914</v>
      </c>
      <c r="M402" t="s">
        <v>4016</v>
      </c>
      <c r="N402" t="s">
        <v>9</v>
      </c>
      <c r="O402">
        <v>697933256</v>
      </c>
      <c r="P402" t="s">
        <v>2830</v>
      </c>
      <c r="Q402" t="s">
        <v>22</v>
      </c>
      <c r="R402" t="s">
        <v>9</v>
      </c>
      <c r="S402" t="s">
        <v>4017</v>
      </c>
      <c r="T402" s="1">
        <v>45625</v>
      </c>
      <c r="U402" t="s">
        <v>9</v>
      </c>
      <c r="V402" t="s">
        <v>4023</v>
      </c>
      <c r="W402" t="s">
        <v>4024</v>
      </c>
      <c r="X402" t="s">
        <v>12</v>
      </c>
      <c r="Y402" s="1">
        <v>45627</v>
      </c>
      <c r="Z402" s="1">
        <v>45657</v>
      </c>
      <c r="AA402">
        <v>5200</v>
      </c>
      <c r="AB402" t="s">
        <v>4017</v>
      </c>
      <c r="AC402">
        <f>MIN(COUNTIF(B:B,Member_export_20241206_173759_f48b0b31c0417006138ce4576f294a066f7c[[#This Row],[Member ID]]),1)-1</f>
        <v>0</v>
      </c>
      <c r="AD40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0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02" s="1">
        <v>45657</v>
      </c>
      <c r="AG402" s="1">
        <f>Member_export_20241206_173759_f48b0b31c0417006138ce4576f294a066f7c[[#This Row],[Price]]/100</f>
        <v>52</v>
      </c>
      <c r="AH402" s="6">
        <f ca="1">DATEDIF(Member_export_20241206_173759_f48b0b31c0417006138ce4576f294a066f7c[[#This Row],[Birthday]],TODAY(),"Y")</f>
        <v>25</v>
      </c>
      <c r="AI402" s="6">
        <f>DATEDIF(Member_export_20241206_173759_f48b0b31c0417006138ce4576f294a066f7c[[#This Row],[Member since]],Member_export_20241206_173759_f48b0b31c0417006138ce4576f294a066f7c[[#This Row],[Contrac end date C]],"M")</f>
        <v>1</v>
      </c>
      <c r="AJ402" t="str">
        <f>TEXT(Member_export_20241206_173759_f48b0b31c0417006138ce4576f294a066f7c[[#This Row],[Member since]],"DDDD")</f>
        <v>viernes</v>
      </c>
      <c r="AK402">
        <f>MONTH(Member_export_20241206_173759_f48b0b31c0417006138ce4576f294a066f7c[[#This Row],[Member since]])</f>
        <v>11</v>
      </c>
      <c r="AL402">
        <f>YEAR(Member_export_20241206_173759_f48b0b31c0417006138ce4576f294a066f7c[[#This Row],[Member since]])</f>
        <v>2024</v>
      </c>
    </row>
    <row r="403" spans="1:38" x14ac:dyDescent="0.55000000000000004">
      <c r="A403">
        <v>79788</v>
      </c>
      <c r="B403">
        <v>45988990</v>
      </c>
      <c r="C403" t="s">
        <v>3604</v>
      </c>
      <c r="D403" t="s">
        <v>9</v>
      </c>
      <c r="E403" t="s">
        <v>9</v>
      </c>
      <c r="F403" t="s">
        <v>1985</v>
      </c>
      <c r="G403" t="s">
        <v>1986</v>
      </c>
      <c r="H403" t="s">
        <v>4025</v>
      </c>
      <c r="I403" s="1">
        <v>26419</v>
      </c>
      <c r="J403" t="s">
        <v>5066</v>
      </c>
      <c r="K403" t="s">
        <v>5067</v>
      </c>
      <c r="L403">
        <v>28914</v>
      </c>
      <c r="M403" t="s">
        <v>4016</v>
      </c>
      <c r="N403" t="s">
        <v>9</v>
      </c>
      <c r="O403">
        <v>606588326</v>
      </c>
      <c r="P403" t="s">
        <v>1348</v>
      </c>
      <c r="Q403" t="s">
        <v>22</v>
      </c>
      <c r="R403" t="s">
        <v>5068</v>
      </c>
      <c r="S403" t="s">
        <v>4017</v>
      </c>
      <c r="T403" s="1">
        <v>45208</v>
      </c>
      <c r="U403" t="s">
        <v>9</v>
      </c>
      <c r="V403" t="s">
        <v>9</v>
      </c>
      <c r="W403" t="s">
        <v>9</v>
      </c>
      <c r="X403" t="s">
        <v>30</v>
      </c>
      <c r="Y403" s="1">
        <v>45231</v>
      </c>
      <c r="Z403" s="1">
        <v>45657</v>
      </c>
      <c r="AA403">
        <v>4900</v>
      </c>
      <c r="AB403" t="s">
        <v>4017</v>
      </c>
      <c r="AC403">
        <f>MIN(COUNTIF(B:B,Member_export_20241206_173759_f48b0b31c0417006138ce4576f294a066f7c[[#This Row],[Member ID]]),1)-1</f>
        <v>0</v>
      </c>
      <c r="AD403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403" t="str">
        <f>IF(Member_export_20241206_173759_f48b0b31c0417006138ce4576f294a066f7c[[#This Row],[Source]]="","DESCONOCIDA",Member_export_20241206_173759_f48b0b31c0417006138ce4576f294a066f7c[[#This Row],[Source]])</f>
        <v>DESCONOCIDA</v>
      </c>
      <c r="AF403" s="1">
        <v>45657</v>
      </c>
      <c r="AG403" s="1">
        <f>Member_export_20241206_173759_f48b0b31c0417006138ce4576f294a066f7c[[#This Row],[Price]]/100</f>
        <v>49</v>
      </c>
      <c r="AH403" s="6">
        <f ca="1">DATEDIF(Member_export_20241206_173759_f48b0b31c0417006138ce4576f294a066f7c[[#This Row],[Birthday]],TODAY(),"Y")</f>
        <v>52</v>
      </c>
      <c r="AI403" s="6">
        <f>DATEDIF(Member_export_20241206_173759_f48b0b31c0417006138ce4576f294a066f7c[[#This Row],[Member since]],Member_export_20241206_173759_f48b0b31c0417006138ce4576f294a066f7c[[#This Row],[Contrac end date C]],"M")</f>
        <v>14</v>
      </c>
      <c r="AJ403" t="str">
        <f>TEXT(Member_export_20241206_173759_f48b0b31c0417006138ce4576f294a066f7c[[#This Row],[Member since]],"DDDD")</f>
        <v>lunes</v>
      </c>
      <c r="AK403">
        <f>MONTH(Member_export_20241206_173759_f48b0b31c0417006138ce4576f294a066f7c[[#This Row],[Member since]])</f>
        <v>10</v>
      </c>
      <c r="AL403">
        <f>YEAR(Member_export_20241206_173759_f48b0b31c0417006138ce4576f294a066f7c[[#This Row],[Member since]])</f>
        <v>2023</v>
      </c>
    </row>
    <row r="404" spans="1:38" x14ac:dyDescent="0.55000000000000004">
      <c r="A404">
        <v>79788</v>
      </c>
      <c r="B404">
        <v>45988599</v>
      </c>
      <c r="C404" t="s">
        <v>3464</v>
      </c>
      <c r="D404" t="s">
        <v>9</v>
      </c>
      <c r="E404" t="s">
        <v>9</v>
      </c>
      <c r="F404" t="s">
        <v>522</v>
      </c>
      <c r="G404" t="s">
        <v>1533</v>
      </c>
      <c r="H404" t="s">
        <v>4025</v>
      </c>
      <c r="I404" s="1">
        <v>26273</v>
      </c>
      <c r="J404" t="s">
        <v>5069</v>
      </c>
      <c r="K404" t="s">
        <v>5070</v>
      </c>
      <c r="L404">
        <v>28914</v>
      </c>
      <c r="M404" t="s">
        <v>4163</v>
      </c>
      <c r="N404" t="s">
        <v>9</v>
      </c>
      <c r="O404">
        <v>627279452</v>
      </c>
      <c r="P404" t="s">
        <v>676</v>
      </c>
      <c r="Q404" t="s">
        <v>458</v>
      </c>
      <c r="R404" t="s">
        <v>1686</v>
      </c>
      <c r="S404" t="s">
        <v>4017</v>
      </c>
      <c r="T404" s="1">
        <v>43623</v>
      </c>
      <c r="U404" t="s">
        <v>9</v>
      </c>
      <c r="V404" t="s">
        <v>4040</v>
      </c>
      <c r="W404" t="s">
        <v>4024</v>
      </c>
      <c r="X404" t="s">
        <v>68</v>
      </c>
      <c r="Y404" s="1">
        <v>43282</v>
      </c>
      <c r="Z404" s="1">
        <v>45657</v>
      </c>
      <c r="AA404">
        <v>7300</v>
      </c>
      <c r="AB404" t="s">
        <v>4017</v>
      </c>
      <c r="AC404">
        <f>MIN(COUNTIF(B:B,Member_export_20241206_173759_f48b0b31c0417006138ce4576f294a066f7c[[#This Row],[Member ID]]),1)-1</f>
        <v>0</v>
      </c>
      <c r="AD404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40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04" s="1">
        <v>45657</v>
      </c>
      <c r="AG404" s="1">
        <f>Member_export_20241206_173759_f48b0b31c0417006138ce4576f294a066f7c[[#This Row],[Price]]/100</f>
        <v>73</v>
      </c>
      <c r="AH404" s="6">
        <f ca="1">DATEDIF(Member_export_20241206_173759_f48b0b31c0417006138ce4576f294a066f7c[[#This Row],[Birthday]],TODAY(),"Y")</f>
        <v>53</v>
      </c>
      <c r="AI404" s="6">
        <f>DATEDIF(Member_export_20241206_173759_f48b0b31c0417006138ce4576f294a066f7c[[#This Row],[Member since]],Member_export_20241206_173759_f48b0b31c0417006138ce4576f294a066f7c[[#This Row],[Contrac end date C]],"M")</f>
        <v>66</v>
      </c>
      <c r="AJ404" t="str">
        <f>TEXT(Member_export_20241206_173759_f48b0b31c0417006138ce4576f294a066f7c[[#This Row],[Member since]],"DDDD")</f>
        <v>viernes</v>
      </c>
      <c r="AK404">
        <f>MONTH(Member_export_20241206_173759_f48b0b31c0417006138ce4576f294a066f7c[[#This Row],[Member since]])</f>
        <v>6</v>
      </c>
      <c r="AL404">
        <f>YEAR(Member_export_20241206_173759_f48b0b31c0417006138ce4576f294a066f7c[[#This Row],[Member since]])</f>
        <v>2019</v>
      </c>
    </row>
    <row r="405" spans="1:38" x14ac:dyDescent="0.55000000000000004">
      <c r="A405">
        <v>79788</v>
      </c>
      <c r="B405">
        <v>45988721</v>
      </c>
      <c r="C405" t="s">
        <v>2998</v>
      </c>
      <c r="D405" t="s">
        <v>9</v>
      </c>
      <c r="E405" t="s">
        <v>9</v>
      </c>
      <c r="F405" t="s">
        <v>522</v>
      </c>
      <c r="G405" t="s">
        <v>523</v>
      </c>
      <c r="H405" t="s">
        <v>4025</v>
      </c>
      <c r="I405" s="1">
        <v>28674</v>
      </c>
      <c r="J405" t="s">
        <v>5071</v>
      </c>
      <c r="K405" t="s">
        <v>4054</v>
      </c>
      <c r="L405">
        <v>28914</v>
      </c>
      <c r="M405" t="s">
        <v>4016</v>
      </c>
      <c r="N405" t="s">
        <v>9</v>
      </c>
      <c r="O405">
        <v>650906527</v>
      </c>
      <c r="P405" t="s">
        <v>524</v>
      </c>
      <c r="Q405" t="s">
        <v>18</v>
      </c>
      <c r="R405" t="s">
        <v>5072</v>
      </c>
      <c r="S405" t="s">
        <v>4017</v>
      </c>
      <c r="T405" s="1">
        <v>43501</v>
      </c>
      <c r="U405" t="s">
        <v>9</v>
      </c>
      <c r="V405" t="s">
        <v>4023</v>
      </c>
      <c r="W405" t="s">
        <v>4029</v>
      </c>
      <c r="X405" t="s">
        <v>152</v>
      </c>
      <c r="Y405" s="1">
        <v>43525</v>
      </c>
      <c r="Z405" s="1">
        <v>45657</v>
      </c>
      <c r="AA405">
        <v>8200</v>
      </c>
      <c r="AB405" t="s">
        <v>4017</v>
      </c>
      <c r="AC405">
        <f>MIN(COUNTIF(B:B,Member_export_20241206_173759_f48b0b31c0417006138ce4576f294a066f7c[[#This Row],[Member ID]]),1)-1</f>
        <v>0</v>
      </c>
      <c r="AD40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0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05" s="1">
        <v>45657</v>
      </c>
      <c r="AG405" s="1">
        <f>Member_export_20241206_173759_f48b0b31c0417006138ce4576f294a066f7c[[#This Row],[Price]]/100</f>
        <v>82</v>
      </c>
      <c r="AH405" s="6">
        <f ca="1">DATEDIF(Member_export_20241206_173759_f48b0b31c0417006138ce4576f294a066f7c[[#This Row],[Birthday]],TODAY(),"Y")</f>
        <v>46</v>
      </c>
      <c r="AI405" s="6">
        <f>DATEDIF(Member_export_20241206_173759_f48b0b31c0417006138ce4576f294a066f7c[[#This Row],[Member since]],Member_export_20241206_173759_f48b0b31c0417006138ce4576f294a066f7c[[#This Row],[Contrac end date C]],"M")</f>
        <v>70</v>
      </c>
      <c r="AJ405" t="str">
        <f>TEXT(Member_export_20241206_173759_f48b0b31c0417006138ce4576f294a066f7c[[#This Row],[Member since]],"DDDD")</f>
        <v>martes</v>
      </c>
      <c r="AK405">
        <f>MONTH(Member_export_20241206_173759_f48b0b31c0417006138ce4576f294a066f7c[[#This Row],[Member since]])</f>
        <v>2</v>
      </c>
      <c r="AL405">
        <f>YEAR(Member_export_20241206_173759_f48b0b31c0417006138ce4576f294a066f7c[[#This Row],[Member since]])</f>
        <v>2019</v>
      </c>
    </row>
    <row r="406" spans="1:38" x14ac:dyDescent="0.55000000000000004">
      <c r="A406">
        <v>79788</v>
      </c>
      <c r="B406">
        <v>45988751</v>
      </c>
      <c r="C406" t="s">
        <v>3736</v>
      </c>
      <c r="D406" t="s">
        <v>9</v>
      </c>
      <c r="E406" t="s">
        <v>9</v>
      </c>
      <c r="F406" t="s">
        <v>2282</v>
      </c>
      <c r="G406" t="s">
        <v>2283</v>
      </c>
      <c r="H406" t="s">
        <v>4025</v>
      </c>
      <c r="I406" s="1">
        <v>25992</v>
      </c>
      <c r="J406" t="s">
        <v>5073</v>
      </c>
      <c r="K406" t="s">
        <v>5074</v>
      </c>
      <c r="L406">
        <v>28914</v>
      </c>
      <c r="M406" t="s">
        <v>4016</v>
      </c>
      <c r="N406" t="s">
        <v>9</v>
      </c>
      <c r="O406">
        <v>676813861</v>
      </c>
      <c r="P406" t="s">
        <v>1637</v>
      </c>
      <c r="Q406" t="s">
        <v>45</v>
      </c>
      <c r="R406" t="s">
        <v>2284</v>
      </c>
      <c r="S406" t="s">
        <v>4017</v>
      </c>
      <c r="T406" s="1">
        <v>43257</v>
      </c>
      <c r="U406" t="s">
        <v>9</v>
      </c>
      <c r="V406" t="s">
        <v>4023</v>
      </c>
      <c r="W406" t="s">
        <v>4029</v>
      </c>
      <c r="X406" t="s">
        <v>86</v>
      </c>
      <c r="Y406" s="1">
        <v>43282</v>
      </c>
      <c r="Z406" s="1">
        <v>45657</v>
      </c>
      <c r="AA406">
        <v>4300</v>
      </c>
      <c r="AB406" t="s">
        <v>4017</v>
      </c>
      <c r="AC406">
        <f>MIN(COUNTIF(B:B,Member_export_20241206_173759_f48b0b31c0417006138ce4576f294a066f7c[[#This Row],[Member ID]]),1)-1</f>
        <v>0</v>
      </c>
      <c r="AD40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0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06" s="1">
        <v>45657</v>
      </c>
      <c r="AG406" s="1">
        <f>Member_export_20241206_173759_f48b0b31c0417006138ce4576f294a066f7c[[#This Row],[Price]]/100</f>
        <v>43</v>
      </c>
      <c r="AH406" s="6">
        <f ca="1">DATEDIF(Member_export_20241206_173759_f48b0b31c0417006138ce4576f294a066f7c[[#This Row],[Birthday]],TODAY(),"Y")</f>
        <v>53</v>
      </c>
      <c r="AI406" s="6">
        <f>DATEDIF(Member_export_20241206_173759_f48b0b31c0417006138ce4576f294a066f7c[[#This Row],[Member since]],Member_export_20241206_173759_f48b0b31c0417006138ce4576f294a066f7c[[#This Row],[Contrac end date C]],"M")</f>
        <v>78</v>
      </c>
      <c r="AJ406" t="str">
        <f>TEXT(Member_export_20241206_173759_f48b0b31c0417006138ce4576f294a066f7c[[#This Row],[Member since]],"DDDD")</f>
        <v>miércoles</v>
      </c>
      <c r="AK406">
        <f>MONTH(Member_export_20241206_173759_f48b0b31c0417006138ce4576f294a066f7c[[#This Row],[Member since]])</f>
        <v>6</v>
      </c>
      <c r="AL406">
        <f>YEAR(Member_export_20241206_173759_f48b0b31c0417006138ce4576f294a066f7c[[#This Row],[Member since]])</f>
        <v>2018</v>
      </c>
    </row>
    <row r="407" spans="1:38" x14ac:dyDescent="0.55000000000000004">
      <c r="A407">
        <v>79788</v>
      </c>
      <c r="B407">
        <v>45988290</v>
      </c>
      <c r="C407" t="s">
        <v>3230</v>
      </c>
      <c r="D407" t="s">
        <v>9</v>
      </c>
      <c r="E407" t="s">
        <v>9</v>
      </c>
      <c r="F407" t="s">
        <v>1140</v>
      </c>
      <c r="G407" t="s">
        <v>1141</v>
      </c>
      <c r="H407" t="s">
        <v>4025</v>
      </c>
      <c r="I407" s="1">
        <v>26360</v>
      </c>
      <c r="J407" t="s">
        <v>5075</v>
      </c>
      <c r="K407" t="s">
        <v>4145</v>
      </c>
      <c r="L407">
        <v>28914</v>
      </c>
      <c r="M407" t="s">
        <v>4016</v>
      </c>
      <c r="N407" t="s">
        <v>9</v>
      </c>
      <c r="O407">
        <v>645761936</v>
      </c>
      <c r="P407" t="s">
        <v>1143</v>
      </c>
      <c r="Q407" t="s">
        <v>11</v>
      </c>
      <c r="R407" t="s">
        <v>1142</v>
      </c>
      <c r="S407" t="s">
        <v>4017</v>
      </c>
      <c r="T407" s="1">
        <v>43346</v>
      </c>
      <c r="U407" t="s">
        <v>9</v>
      </c>
      <c r="V407" t="s">
        <v>4023</v>
      </c>
      <c r="W407" t="s">
        <v>4029</v>
      </c>
      <c r="X407" t="s">
        <v>30</v>
      </c>
      <c r="Y407" s="1">
        <v>43374</v>
      </c>
      <c r="Z407" s="1">
        <v>45657</v>
      </c>
      <c r="AA407">
        <v>4900</v>
      </c>
      <c r="AB407" t="s">
        <v>4017</v>
      </c>
      <c r="AC407">
        <f>MIN(COUNTIF(B:B,Member_export_20241206_173759_f48b0b31c0417006138ce4576f294a066f7c[[#This Row],[Member ID]]),1)-1</f>
        <v>0</v>
      </c>
      <c r="AD40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0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07" s="1">
        <v>45657</v>
      </c>
      <c r="AG407" s="1">
        <f>Member_export_20241206_173759_f48b0b31c0417006138ce4576f294a066f7c[[#This Row],[Price]]/100</f>
        <v>49</v>
      </c>
      <c r="AH407" s="6">
        <f ca="1">DATEDIF(Member_export_20241206_173759_f48b0b31c0417006138ce4576f294a066f7c[[#This Row],[Birthday]],TODAY(),"Y")</f>
        <v>52</v>
      </c>
      <c r="AI407" s="6">
        <f>DATEDIF(Member_export_20241206_173759_f48b0b31c0417006138ce4576f294a066f7c[[#This Row],[Member since]],Member_export_20241206_173759_f48b0b31c0417006138ce4576f294a066f7c[[#This Row],[Contrac end date C]],"M")</f>
        <v>75</v>
      </c>
      <c r="AJ407" t="str">
        <f>TEXT(Member_export_20241206_173759_f48b0b31c0417006138ce4576f294a066f7c[[#This Row],[Member since]],"DDDD")</f>
        <v>lunes</v>
      </c>
      <c r="AK407">
        <f>MONTH(Member_export_20241206_173759_f48b0b31c0417006138ce4576f294a066f7c[[#This Row],[Member since]])</f>
        <v>9</v>
      </c>
      <c r="AL407">
        <f>YEAR(Member_export_20241206_173759_f48b0b31c0417006138ce4576f294a066f7c[[#This Row],[Member since]])</f>
        <v>2018</v>
      </c>
    </row>
    <row r="408" spans="1:38" x14ac:dyDescent="0.55000000000000004">
      <c r="A408">
        <v>79788</v>
      </c>
      <c r="B408">
        <v>45987481</v>
      </c>
      <c r="C408" t="s">
        <v>3266</v>
      </c>
      <c r="D408" t="s">
        <v>9</v>
      </c>
      <c r="E408" t="s">
        <v>9</v>
      </c>
      <c r="F408" t="s">
        <v>52</v>
      </c>
      <c r="G408" t="s">
        <v>1221</v>
      </c>
      <c r="H408" t="s">
        <v>4015</v>
      </c>
      <c r="I408" s="1">
        <v>26334</v>
      </c>
      <c r="J408" t="s">
        <v>5076</v>
      </c>
      <c r="K408" t="s">
        <v>5077</v>
      </c>
      <c r="L408">
        <v>28670</v>
      </c>
      <c r="M408" t="s">
        <v>5078</v>
      </c>
      <c r="N408" t="s">
        <v>9</v>
      </c>
      <c r="O408">
        <v>626215290</v>
      </c>
      <c r="P408" t="s">
        <v>1222</v>
      </c>
      <c r="Q408" t="s">
        <v>189</v>
      </c>
      <c r="R408" t="s">
        <v>5079</v>
      </c>
      <c r="S408" t="s">
        <v>4017</v>
      </c>
      <c r="T408" s="1">
        <v>44998</v>
      </c>
      <c r="U408" t="s">
        <v>9</v>
      </c>
      <c r="V408" t="s">
        <v>9</v>
      </c>
      <c r="W408" t="s">
        <v>9</v>
      </c>
      <c r="X408" t="s">
        <v>1223</v>
      </c>
      <c r="Y408" s="1">
        <v>44998</v>
      </c>
      <c r="Z408" s="1">
        <v>45657</v>
      </c>
      <c r="AA408">
        <v>4200</v>
      </c>
      <c r="AB408" t="s">
        <v>4017</v>
      </c>
      <c r="AC408">
        <f>MIN(COUNTIF(B:B,Member_export_20241206_173759_f48b0b31c0417006138ce4576f294a066f7c[[#This Row],[Member ID]]),1)-1</f>
        <v>0</v>
      </c>
      <c r="AD408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408" t="str">
        <f>IF(Member_export_20241206_173759_f48b0b31c0417006138ce4576f294a066f7c[[#This Row],[Source]]="","DESCONOCIDA",Member_export_20241206_173759_f48b0b31c0417006138ce4576f294a066f7c[[#This Row],[Source]])</f>
        <v>DESCONOCIDA</v>
      </c>
      <c r="AF408" s="1">
        <v>45657</v>
      </c>
      <c r="AG408" s="1">
        <f>Member_export_20241206_173759_f48b0b31c0417006138ce4576f294a066f7c[[#This Row],[Price]]/100</f>
        <v>42</v>
      </c>
      <c r="AH408" s="6">
        <f ca="1">DATEDIF(Member_export_20241206_173759_f48b0b31c0417006138ce4576f294a066f7c[[#This Row],[Birthday]],TODAY(),"Y")</f>
        <v>52</v>
      </c>
      <c r="AI408" s="6">
        <f>DATEDIF(Member_export_20241206_173759_f48b0b31c0417006138ce4576f294a066f7c[[#This Row],[Member since]],Member_export_20241206_173759_f48b0b31c0417006138ce4576f294a066f7c[[#This Row],[Contrac end date C]],"M")</f>
        <v>21</v>
      </c>
      <c r="AJ408" t="str">
        <f>TEXT(Member_export_20241206_173759_f48b0b31c0417006138ce4576f294a066f7c[[#This Row],[Member since]],"DDDD")</f>
        <v>lunes</v>
      </c>
      <c r="AK408">
        <f>MONTH(Member_export_20241206_173759_f48b0b31c0417006138ce4576f294a066f7c[[#This Row],[Member since]])</f>
        <v>3</v>
      </c>
      <c r="AL408">
        <f>YEAR(Member_export_20241206_173759_f48b0b31c0417006138ce4576f294a066f7c[[#This Row],[Member since]])</f>
        <v>2023</v>
      </c>
    </row>
    <row r="409" spans="1:38" x14ac:dyDescent="0.55000000000000004">
      <c r="A409">
        <v>79788</v>
      </c>
      <c r="B409">
        <v>45989803</v>
      </c>
      <c r="C409" t="s">
        <v>3337</v>
      </c>
      <c r="D409" t="s">
        <v>9</v>
      </c>
      <c r="E409" t="s">
        <v>9</v>
      </c>
      <c r="F409" t="s">
        <v>52</v>
      </c>
      <c r="G409" t="s">
        <v>1394</v>
      </c>
      <c r="H409" t="s">
        <v>4025</v>
      </c>
      <c r="I409" s="1">
        <v>23544</v>
      </c>
      <c r="J409" t="s">
        <v>5080</v>
      </c>
      <c r="K409" t="s">
        <v>5081</v>
      </c>
      <c r="L409">
        <v>28914</v>
      </c>
      <c r="M409" t="s">
        <v>4016</v>
      </c>
      <c r="N409" t="s">
        <v>9</v>
      </c>
      <c r="O409">
        <v>686352213</v>
      </c>
      <c r="P409" t="s">
        <v>1395</v>
      </c>
      <c r="Q409" t="s">
        <v>134</v>
      </c>
      <c r="R409" t="s">
        <v>5082</v>
      </c>
      <c r="S409" t="s">
        <v>4017</v>
      </c>
      <c r="T409" s="1">
        <v>45350</v>
      </c>
      <c r="U409" t="s">
        <v>9</v>
      </c>
      <c r="V409" t="s">
        <v>4023</v>
      </c>
      <c r="W409" t="s">
        <v>4024</v>
      </c>
      <c r="X409" t="s">
        <v>30</v>
      </c>
      <c r="Y409" s="1">
        <v>45352</v>
      </c>
      <c r="Z409" s="1">
        <v>45657</v>
      </c>
      <c r="AA409">
        <v>4900</v>
      </c>
      <c r="AB409" t="s">
        <v>4017</v>
      </c>
      <c r="AC409">
        <f>MIN(COUNTIF(B:B,Member_export_20241206_173759_f48b0b31c0417006138ce4576f294a066f7c[[#This Row],[Member ID]]),1)-1</f>
        <v>0</v>
      </c>
      <c r="AD40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0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09" s="1">
        <v>45657</v>
      </c>
      <c r="AG409" s="1">
        <f>Member_export_20241206_173759_f48b0b31c0417006138ce4576f294a066f7c[[#This Row],[Price]]/100</f>
        <v>49</v>
      </c>
      <c r="AH409" s="6">
        <f ca="1">DATEDIF(Member_export_20241206_173759_f48b0b31c0417006138ce4576f294a066f7c[[#This Row],[Birthday]],TODAY(),"Y")</f>
        <v>60</v>
      </c>
      <c r="AI409" s="6">
        <f>DATEDIF(Member_export_20241206_173759_f48b0b31c0417006138ce4576f294a066f7c[[#This Row],[Member since]],Member_export_20241206_173759_f48b0b31c0417006138ce4576f294a066f7c[[#This Row],[Contrac end date C]],"M")</f>
        <v>10</v>
      </c>
      <c r="AJ409" t="str">
        <f>TEXT(Member_export_20241206_173759_f48b0b31c0417006138ce4576f294a066f7c[[#This Row],[Member since]],"DDDD")</f>
        <v>miércoles</v>
      </c>
      <c r="AK409">
        <f>MONTH(Member_export_20241206_173759_f48b0b31c0417006138ce4576f294a066f7c[[#This Row],[Member since]])</f>
        <v>2</v>
      </c>
      <c r="AL409">
        <f>YEAR(Member_export_20241206_173759_f48b0b31c0417006138ce4576f294a066f7c[[#This Row],[Member since]])</f>
        <v>2024</v>
      </c>
    </row>
    <row r="410" spans="1:38" x14ac:dyDescent="0.55000000000000004">
      <c r="A410">
        <v>79788</v>
      </c>
      <c r="B410">
        <v>46780877</v>
      </c>
      <c r="C410" t="s">
        <v>3721</v>
      </c>
      <c r="D410" t="s">
        <v>9</v>
      </c>
      <c r="E410" t="s">
        <v>9</v>
      </c>
      <c r="F410" t="s">
        <v>2251</v>
      </c>
      <c r="G410" t="s">
        <v>2252</v>
      </c>
      <c r="H410" t="s">
        <v>4025</v>
      </c>
      <c r="I410" s="1">
        <v>24988</v>
      </c>
      <c r="J410" t="s">
        <v>5083</v>
      </c>
      <c r="K410" t="s">
        <v>4562</v>
      </c>
      <c r="L410">
        <v>28914</v>
      </c>
      <c r="M410" t="s">
        <v>4016</v>
      </c>
      <c r="N410" t="s">
        <v>9</v>
      </c>
      <c r="O410">
        <v>654982371</v>
      </c>
      <c r="P410" t="s">
        <v>2253</v>
      </c>
      <c r="Q410" t="s">
        <v>26</v>
      </c>
      <c r="R410" t="s">
        <v>5084</v>
      </c>
      <c r="S410" t="s">
        <v>4017</v>
      </c>
      <c r="T410" s="1">
        <v>45426</v>
      </c>
      <c r="U410" t="s">
        <v>9</v>
      </c>
      <c r="V410" t="s">
        <v>4040</v>
      </c>
      <c r="W410" t="s">
        <v>4029</v>
      </c>
      <c r="X410" t="s">
        <v>48</v>
      </c>
      <c r="Y410" s="1">
        <v>45444</v>
      </c>
      <c r="Z410" s="1">
        <v>45657</v>
      </c>
      <c r="AA410">
        <v>3900</v>
      </c>
      <c r="AB410" t="s">
        <v>4017</v>
      </c>
      <c r="AC410">
        <f>MIN(COUNTIF(B:B,Member_export_20241206_173759_f48b0b31c0417006138ce4576f294a066f7c[[#This Row],[Member ID]]),1)-1</f>
        <v>0</v>
      </c>
      <c r="AD410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41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10" s="1">
        <v>45657</v>
      </c>
      <c r="AG410" s="1">
        <f>Member_export_20241206_173759_f48b0b31c0417006138ce4576f294a066f7c[[#This Row],[Price]]/100</f>
        <v>39</v>
      </c>
      <c r="AH410" s="6">
        <f ca="1">DATEDIF(Member_export_20241206_173759_f48b0b31c0417006138ce4576f294a066f7c[[#This Row],[Birthday]],TODAY(),"Y")</f>
        <v>56</v>
      </c>
      <c r="AI410" s="6">
        <f>DATEDIF(Member_export_20241206_173759_f48b0b31c0417006138ce4576f294a066f7c[[#This Row],[Member since]],Member_export_20241206_173759_f48b0b31c0417006138ce4576f294a066f7c[[#This Row],[Contrac end date C]],"M")</f>
        <v>7</v>
      </c>
      <c r="AJ410" t="str">
        <f>TEXT(Member_export_20241206_173759_f48b0b31c0417006138ce4576f294a066f7c[[#This Row],[Member since]],"DDDD")</f>
        <v>martes</v>
      </c>
      <c r="AK410">
        <f>MONTH(Member_export_20241206_173759_f48b0b31c0417006138ce4576f294a066f7c[[#This Row],[Member since]])</f>
        <v>5</v>
      </c>
      <c r="AL410">
        <f>YEAR(Member_export_20241206_173759_f48b0b31c0417006138ce4576f294a066f7c[[#This Row],[Member since]])</f>
        <v>2024</v>
      </c>
    </row>
    <row r="411" spans="1:38" x14ac:dyDescent="0.55000000000000004">
      <c r="A411">
        <v>79788</v>
      </c>
      <c r="B411">
        <v>46780272</v>
      </c>
      <c r="C411" t="s">
        <v>3562</v>
      </c>
      <c r="D411" t="s">
        <v>9</v>
      </c>
      <c r="E411" t="s">
        <v>9</v>
      </c>
      <c r="F411" t="s">
        <v>182</v>
      </c>
      <c r="G411" t="s">
        <v>1895</v>
      </c>
      <c r="H411" t="s">
        <v>4025</v>
      </c>
      <c r="I411" s="1">
        <v>37172</v>
      </c>
      <c r="J411" t="s">
        <v>5085</v>
      </c>
      <c r="K411" t="s">
        <v>5086</v>
      </c>
      <c r="L411">
        <v>28914</v>
      </c>
      <c r="M411" t="s">
        <v>4016</v>
      </c>
      <c r="N411" t="s">
        <v>9</v>
      </c>
      <c r="O411">
        <v>693486379</v>
      </c>
      <c r="P411" t="s">
        <v>1896</v>
      </c>
      <c r="Q411" t="s">
        <v>26</v>
      </c>
      <c r="R411" t="s">
        <v>5087</v>
      </c>
      <c r="S411" t="s">
        <v>4017</v>
      </c>
      <c r="T411" s="1">
        <v>45425</v>
      </c>
      <c r="U411" t="s">
        <v>9</v>
      </c>
      <c r="V411" t="s">
        <v>4023</v>
      </c>
      <c r="W411" t="s">
        <v>4024</v>
      </c>
      <c r="X411" t="s">
        <v>30</v>
      </c>
      <c r="Y411" s="1">
        <v>45444</v>
      </c>
      <c r="Z411" s="1">
        <v>45657</v>
      </c>
      <c r="AA411">
        <v>4900</v>
      </c>
      <c r="AB411" t="s">
        <v>4017</v>
      </c>
      <c r="AC411">
        <f>MIN(COUNTIF(B:B,Member_export_20241206_173759_f48b0b31c0417006138ce4576f294a066f7c[[#This Row],[Member ID]]),1)-1</f>
        <v>0</v>
      </c>
      <c r="AD41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1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11" s="1">
        <v>45657</v>
      </c>
      <c r="AG411" s="1">
        <f>Member_export_20241206_173759_f48b0b31c0417006138ce4576f294a066f7c[[#This Row],[Price]]/100</f>
        <v>49</v>
      </c>
      <c r="AH411" s="6">
        <f ca="1">DATEDIF(Member_export_20241206_173759_f48b0b31c0417006138ce4576f294a066f7c[[#This Row],[Birthday]],TODAY(),"Y")</f>
        <v>23</v>
      </c>
      <c r="AI411" s="6">
        <f>DATEDIF(Member_export_20241206_173759_f48b0b31c0417006138ce4576f294a066f7c[[#This Row],[Member since]],Member_export_20241206_173759_f48b0b31c0417006138ce4576f294a066f7c[[#This Row],[Contrac end date C]],"M")</f>
        <v>7</v>
      </c>
      <c r="AJ411" t="str">
        <f>TEXT(Member_export_20241206_173759_f48b0b31c0417006138ce4576f294a066f7c[[#This Row],[Member since]],"DDDD")</f>
        <v>lunes</v>
      </c>
      <c r="AK411">
        <f>MONTH(Member_export_20241206_173759_f48b0b31c0417006138ce4576f294a066f7c[[#This Row],[Member since]])</f>
        <v>5</v>
      </c>
      <c r="AL411">
        <f>YEAR(Member_export_20241206_173759_f48b0b31c0417006138ce4576f294a066f7c[[#This Row],[Member since]])</f>
        <v>2024</v>
      </c>
    </row>
    <row r="412" spans="1:38" x14ac:dyDescent="0.55000000000000004">
      <c r="A412">
        <v>79788</v>
      </c>
      <c r="B412">
        <v>48255041</v>
      </c>
      <c r="C412" t="s">
        <v>3118</v>
      </c>
      <c r="D412" t="s">
        <v>9</v>
      </c>
      <c r="E412" t="s">
        <v>9</v>
      </c>
      <c r="F412" t="s">
        <v>182</v>
      </c>
      <c r="G412" t="s">
        <v>853</v>
      </c>
      <c r="H412" t="s">
        <v>4025</v>
      </c>
      <c r="I412" s="1">
        <v>30060</v>
      </c>
      <c r="J412" t="s">
        <v>5088</v>
      </c>
      <c r="K412" t="s">
        <v>5089</v>
      </c>
      <c r="L412">
        <v>28914</v>
      </c>
      <c r="M412" t="s">
        <v>4016</v>
      </c>
      <c r="N412" t="s">
        <v>9</v>
      </c>
      <c r="O412">
        <v>661429467</v>
      </c>
      <c r="P412" t="s">
        <v>854</v>
      </c>
      <c r="Q412" t="s">
        <v>277</v>
      </c>
      <c r="R412" t="s">
        <v>9</v>
      </c>
      <c r="S412" t="s">
        <v>4017</v>
      </c>
      <c r="T412" s="1">
        <v>45553</v>
      </c>
      <c r="U412" t="s">
        <v>9</v>
      </c>
      <c r="V412" t="s">
        <v>4068</v>
      </c>
      <c r="W412" t="s">
        <v>4029</v>
      </c>
      <c r="X412" t="s">
        <v>12</v>
      </c>
      <c r="Y412" s="1">
        <v>45566</v>
      </c>
      <c r="Z412" s="1">
        <v>45657</v>
      </c>
      <c r="AA412">
        <v>5200</v>
      </c>
      <c r="AB412" t="s">
        <v>4017</v>
      </c>
      <c r="AC412">
        <f>MIN(COUNTIF(B:B,Member_export_20241206_173759_f48b0b31c0417006138ce4576f294a066f7c[[#This Row],[Member ID]]),1)-1</f>
        <v>0</v>
      </c>
      <c r="AD412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41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12" s="1">
        <v>45657</v>
      </c>
      <c r="AG412" s="1">
        <f>Member_export_20241206_173759_f48b0b31c0417006138ce4576f294a066f7c[[#This Row],[Price]]/100</f>
        <v>52</v>
      </c>
      <c r="AH412" s="6">
        <f ca="1">DATEDIF(Member_export_20241206_173759_f48b0b31c0417006138ce4576f294a066f7c[[#This Row],[Birthday]],TODAY(),"Y")</f>
        <v>42</v>
      </c>
      <c r="AI412" s="6">
        <f>DATEDIF(Member_export_20241206_173759_f48b0b31c0417006138ce4576f294a066f7c[[#This Row],[Member since]],Member_export_20241206_173759_f48b0b31c0417006138ce4576f294a066f7c[[#This Row],[Contrac end date C]],"M")</f>
        <v>3</v>
      </c>
      <c r="AJ412" t="str">
        <f>TEXT(Member_export_20241206_173759_f48b0b31c0417006138ce4576f294a066f7c[[#This Row],[Member since]],"DDDD")</f>
        <v>miércoles</v>
      </c>
      <c r="AK412">
        <f>MONTH(Member_export_20241206_173759_f48b0b31c0417006138ce4576f294a066f7c[[#This Row],[Member since]])</f>
        <v>9</v>
      </c>
      <c r="AL412">
        <f>YEAR(Member_export_20241206_173759_f48b0b31c0417006138ce4576f294a066f7c[[#This Row],[Member since]])</f>
        <v>2024</v>
      </c>
    </row>
    <row r="413" spans="1:38" x14ac:dyDescent="0.55000000000000004">
      <c r="A413">
        <v>79788</v>
      </c>
      <c r="B413">
        <v>46780310</v>
      </c>
      <c r="C413" t="s">
        <v>2971</v>
      </c>
      <c r="D413" t="s">
        <v>9</v>
      </c>
      <c r="E413" t="s">
        <v>9</v>
      </c>
      <c r="F413" t="s">
        <v>441</v>
      </c>
      <c r="G413" t="s">
        <v>442</v>
      </c>
      <c r="H413" t="s">
        <v>4025</v>
      </c>
      <c r="I413" s="1">
        <v>35574</v>
      </c>
      <c r="J413" t="s">
        <v>5090</v>
      </c>
      <c r="K413" t="s">
        <v>5091</v>
      </c>
      <c r="L413">
        <v>28914</v>
      </c>
      <c r="M413" t="s">
        <v>4016</v>
      </c>
      <c r="N413" t="s">
        <v>9</v>
      </c>
      <c r="O413">
        <v>653800955</v>
      </c>
      <c r="P413" t="s">
        <v>443</v>
      </c>
      <c r="Q413" t="s">
        <v>22</v>
      </c>
      <c r="R413" t="s">
        <v>5092</v>
      </c>
      <c r="S413" t="s">
        <v>4017</v>
      </c>
      <c r="T413" s="1">
        <v>45385</v>
      </c>
      <c r="U413" t="s">
        <v>9</v>
      </c>
      <c r="V413" t="s">
        <v>4023</v>
      </c>
      <c r="W413" t="s">
        <v>4024</v>
      </c>
      <c r="X413" t="s">
        <v>30</v>
      </c>
      <c r="Y413" s="1">
        <v>45444</v>
      </c>
      <c r="Z413" s="1">
        <v>45657</v>
      </c>
      <c r="AA413">
        <v>4900</v>
      </c>
      <c r="AB413" t="s">
        <v>4017</v>
      </c>
      <c r="AC413">
        <f>MIN(COUNTIF(B:B,Member_export_20241206_173759_f48b0b31c0417006138ce4576f294a066f7c[[#This Row],[Member ID]]),1)-1</f>
        <v>0</v>
      </c>
      <c r="AD41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1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13" s="1">
        <v>45657</v>
      </c>
      <c r="AG413" s="1">
        <f>Member_export_20241206_173759_f48b0b31c0417006138ce4576f294a066f7c[[#This Row],[Price]]/100</f>
        <v>49</v>
      </c>
      <c r="AH413" s="6">
        <f ca="1">DATEDIF(Member_export_20241206_173759_f48b0b31c0417006138ce4576f294a066f7c[[#This Row],[Birthday]],TODAY(),"Y")</f>
        <v>27</v>
      </c>
      <c r="AI413" s="6">
        <f>DATEDIF(Member_export_20241206_173759_f48b0b31c0417006138ce4576f294a066f7c[[#This Row],[Member since]],Member_export_20241206_173759_f48b0b31c0417006138ce4576f294a066f7c[[#This Row],[Contrac end date C]],"M")</f>
        <v>8</v>
      </c>
      <c r="AJ413" t="str">
        <f>TEXT(Member_export_20241206_173759_f48b0b31c0417006138ce4576f294a066f7c[[#This Row],[Member since]],"DDDD")</f>
        <v>miércoles</v>
      </c>
      <c r="AK413">
        <f>MONTH(Member_export_20241206_173759_f48b0b31c0417006138ce4576f294a066f7c[[#This Row],[Member since]])</f>
        <v>4</v>
      </c>
      <c r="AL413">
        <f>YEAR(Member_export_20241206_173759_f48b0b31c0417006138ce4576f294a066f7c[[#This Row],[Member since]])</f>
        <v>2024</v>
      </c>
    </row>
    <row r="414" spans="1:38" x14ac:dyDescent="0.55000000000000004">
      <c r="A414">
        <v>79788</v>
      </c>
      <c r="B414">
        <v>45988081</v>
      </c>
      <c r="C414" t="s">
        <v>3328</v>
      </c>
      <c r="D414" t="s">
        <v>9</v>
      </c>
      <c r="E414" t="s">
        <v>9</v>
      </c>
      <c r="F414" t="s">
        <v>182</v>
      </c>
      <c r="G414" t="s">
        <v>1370</v>
      </c>
      <c r="H414" t="s">
        <v>4025</v>
      </c>
      <c r="I414" s="1">
        <v>35188</v>
      </c>
      <c r="J414" t="s">
        <v>5093</v>
      </c>
      <c r="K414" t="s">
        <v>4822</v>
      </c>
      <c r="L414">
        <v>28914</v>
      </c>
      <c r="M414" t="s">
        <v>4016</v>
      </c>
      <c r="N414" t="s">
        <v>9</v>
      </c>
      <c r="O414">
        <v>608786785</v>
      </c>
      <c r="P414" t="s">
        <v>1371</v>
      </c>
      <c r="Q414" t="s">
        <v>18</v>
      </c>
      <c r="R414" t="s">
        <v>5094</v>
      </c>
      <c r="S414" t="s">
        <v>4017</v>
      </c>
      <c r="T414" s="1">
        <v>45082</v>
      </c>
      <c r="U414" t="s">
        <v>9</v>
      </c>
      <c r="V414" t="s">
        <v>4023</v>
      </c>
      <c r="W414" t="s">
        <v>4024</v>
      </c>
      <c r="X414" t="s">
        <v>12</v>
      </c>
      <c r="Y414" s="1">
        <v>45108</v>
      </c>
      <c r="Z414" s="1">
        <v>45657</v>
      </c>
      <c r="AA414">
        <v>5200</v>
      </c>
      <c r="AB414" t="s">
        <v>4017</v>
      </c>
      <c r="AC414">
        <f>MIN(COUNTIF(B:B,Member_export_20241206_173759_f48b0b31c0417006138ce4576f294a066f7c[[#This Row],[Member ID]]),1)-1</f>
        <v>0</v>
      </c>
      <c r="AD41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1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14" s="1">
        <v>45657</v>
      </c>
      <c r="AG414" s="1">
        <f>Member_export_20241206_173759_f48b0b31c0417006138ce4576f294a066f7c[[#This Row],[Price]]/100</f>
        <v>52</v>
      </c>
      <c r="AH414" s="6">
        <f ca="1">DATEDIF(Member_export_20241206_173759_f48b0b31c0417006138ce4576f294a066f7c[[#This Row],[Birthday]],TODAY(),"Y")</f>
        <v>28</v>
      </c>
      <c r="AI414" s="6">
        <f>DATEDIF(Member_export_20241206_173759_f48b0b31c0417006138ce4576f294a066f7c[[#This Row],[Member since]],Member_export_20241206_173759_f48b0b31c0417006138ce4576f294a066f7c[[#This Row],[Contrac end date C]],"M")</f>
        <v>18</v>
      </c>
      <c r="AJ414" t="str">
        <f>TEXT(Member_export_20241206_173759_f48b0b31c0417006138ce4576f294a066f7c[[#This Row],[Member since]],"DDDD")</f>
        <v>lunes</v>
      </c>
      <c r="AK414">
        <f>MONTH(Member_export_20241206_173759_f48b0b31c0417006138ce4576f294a066f7c[[#This Row],[Member since]])</f>
        <v>6</v>
      </c>
      <c r="AL414">
        <f>YEAR(Member_export_20241206_173759_f48b0b31c0417006138ce4576f294a066f7c[[#This Row],[Member since]])</f>
        <v>2023</v>
      </c>
    </row>
    <row r="415" spans="1:38" x14ac:dyDescent="0.55000000000000004">
      <c r="A415">
        <v>79788</v>
      </c>
      <c r="B415">
        <v>48689557</v>
      </c>
      <c r="C415" t="s">
        <v>2924</v>
      </c>
      <c r="D415" t="s">
        <v>9</v>
      </c>
      <c r="E415" t="s">
        <v>9</v>
      </c>
      <c r="F415" t="s">
        <v>182</v>
      </c>
      <c r="G415" t="s">
        <v>43</v>
      </c>
      <c r="H415" t="s">
        <v>4025</v>
      </c>
      <c r="I415" s="1">
        <v>39155</v>
      </c>
      <c r="J415" t="s">
        <v>5095</v>
      </c>
      <c r="K415" t="s">
        <v>5096</v>
      </c>
      <c r="L415">
        <v>28914</v>
      </c>
      <c r="M415" t="s">
        <v>4016</v>
      </c>
      <c r="N415" t="s">
        <v>9</v>
      </c>
      <c r="O415">
        <v>601419145</v>
      </c>
      <c r="P415" t="s">
        <v>305</v>
      </c>
      <c r="Q415" t="s">
        <v>18</v>
      </c>
      <c r="R415" t="s">
        <v>9</v>
      </c>
      <c r="S415" t="s">
        <v>4017</v>
      </c>
      <c r="T415" s="1">
        <v>45567</v>
      </c>
      <c r="U415" t="s">
        <v>9</v>
      </c>
      <c r="V415" t="s">
        <v>4023</v>
      </c>
      <c r="W415" t="s">
        <v>4024</v>
      </c>
      <c r="X415" t="s">
        <v>12</v>
      </c>
      <c r="Y415" s="1">
        <v>45597</v>
      </c>
      <c r="Z415" s="1">
        <v>45657</v>
      </c>
      <c r="AA415">
        <v>5200</v>
      </c>
      <c r="AB415" t="s">
        <v>4017</v>
      </c>
      <c r="AC415">
        <f>MIN(COUNTIF(B:B,Member_export_20241206_173759_f48b0b31c0417006138ce4576f294a066f7c[[#This Row],[Member ID]]),1)-1</f>
        <v>0</v>
      </c>
      <c r="AD41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1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15" s="1">
        <v>45657</v>
      </c>
      <c r="AG415" s="1">
        <f>Member_export_20241206_173759_f48b0b31c0417006138ce4576f294a066f7c[[#This Row],[Price]]/100</f>
        <v>52</v>
      </c>
      <c r="AH415" s="6">
        <f ca="1">DATEDIF(Member_export_20241206_173759_f48b0b31c0417006138ce4576f294a066f7c[[#This Row],[Birthday]],TODAY(),"Y")</f>
        <v>17</v>
      </c>
      <c r="AI415" s="6">
        <f>DATEDIF(Member_export_20241206_173759_f48b0b31c0417006138ce4576f294a066f7c[[#This Row],[Member since]],Member_export_20241206_173759_f48b0b31c0417006138ce4576f294a066f7c[[#This Row],[Contrac end date C]],"M")</f>
        <v>2</v>
      </c>
      <c r="AJ415" t="str">
        <f>TEXT(Member_export_20241206_173759_f48b0b31c0417006138ce4576f294a066f7c[[#This Row],[Member since]],"DDDD")</f>
        <v>miércoles</v>
      </c>
      <c r="AK415">
        <f>MONTH(Member_export_20241206_173759_f48b0b31c0417006138ce4576f294a066f7c[[#This Row],[Member since]])</f>
        <v>10</v>
      </c>
      <c r="AL415">
        <f>YEAR(Member_export_20241206_173759_f48b0b31c0417006138ce4576f294a066f7c[[#This Row],[Member since]])</f>
        <v>2024</v>
      </c>
    </row>
    <row r="416" spans="1:38" x14ac:dyDescent="0.55000000000000004">
      <c r="A416">
        <v>79788</v>
      </c>
      <c r="B416">
        <v>45987710</v>
      </c>
      <c r="C416" t="s">
        <v>3253</v>
      </c>
      <c r="D416" t="s">
        <v>9</v>
      </c>
      <c r="E416" t="s">
        <v>9</v>
      </c>
      <c r="F416" t="s">
        <v>182</v>
      </c>
      <c r="G416" t="s">
        <v>263</v>
      </c>
      <c r="H416" t="s">
        <v>4025</v>
      </c>
      <c r="I416" s="1">
        <v>38304</v>
      </c>
      <c r="J416" t="s">
        <v>5097</v>
      </c>
      <c r="K416" t="s">
        <v>5098</v>
      </c>
      <c r="L416">
        <v>28914</v>
      </c>
      <c r="M416" t="s">
        <v>4016</v>
      </c>
      <c r="N416" t="s">
        <v>9</v>
      </c>
      <c r="O416">
        <v>620873992</v>
      </c>
      <c r="P416" t="s">
        <v>264</v>
      </c>
      <c r="Q416" t="s">
        <v>22</v>
      </c>
      <c r="R416" t="s">
        <v>5099</v>
      </c>
      <c r="S416" t="s">
        <v>4017</v>
      </c>
      <c r="T416" s="1">
        <v>45029</v>
      </c>
      <c r="U416" t="s">
        <v>9</v>
      </c>
      <c r="V416" t="s">
        <v>4040</v>
      </c>
      <c r="W416" t="s">
        <v>4024</v>
      </c>
      <c r="X416" t="s">
        <v>30</v>
      </c>
      <c r="Y416" s="1">
        <v>45444</v>
      </c>
      <c r="Z416" s="1">
        <v>45657</v>
      </c>
      <c r="AA416">
        <v>4900</v>
      </c>
      <c r="AB416" t="s">
        <v>4017</v>
      </c>
      <c r="AC416">
        <f>MIN(COUNTIF(B:B,Member_export_20241206_173759_f48b0b31c0417006138ce4576f294a066f7c[[#This Row],[Member ID]]),1)-1</f>
        <v>0</v>
      </c>
      <c r="AD416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41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16" s="1">
        <v>45657</v>
      </c>
      <c r="AG416" s="1">
        <f>Member_export_20241206_173759_f48b0b31c0417006138ce4576f294a066f7c[[#This Row],[Price]]/100</f>
        <v>49</v>
      </c>
      <c r="AH416" s="6">
        <f ca="1">DATEDIF(Member_export_20241206_173759_f48b0b31c0417006138ce4576f294a066f7c[[#This Row],[Birthday]],TODAY(),"Y")</f>
        <v>20</v>
      </c>
      <c r="AI416" s="6">
        <f>DATEDIF(Member_export_20241206_173759_f48b0b31c0417006138ce4576f294a066f7c[[#This Row],[Member since]],Member_export_20241206_173759_f48b0b31c0417006138ce4576f294a066f7c[[#This Row],[Contrac end date C]],"M")</f>
        <v>20</v>
      </c>
      <c r="AJ416" t="str">
        <f>TEXT(Member_export_20241206_173759_f48b0b31c0417006138ce4576f294a066f7c[[#This Row],[Member since]],"DDDD")</f>
        <v>jueves</v>
      </c>
      <c r="AK416">
        <f>MONTH(Member_export_20241206_173759_f48b0b31c0417006138ce4576f294a066f7c[[#This Row],[Member since]])</f>
        <v>4</v>
      </c>
      <c r="AL416">
        <f>YEAR(Member_export_20241206_173759_f48b0b31c0417006138ce4576f294a066f7c[[#This Row],[Member since]])</f>
        <v>2023</v>
      </c>
    </row>
    <row r="417" spans="1:38" x14ac:dyDescent="0.55000000000000004">
      <c r="A417">
        <v>79788</v>
      </c>
      <c r="B417">
        <v>46780968</v>
      </c>
      <c r="C417" t="s">
        <v>3279</v>
      </c>
      <c r="D417" t="s">
        <v>9</v>
      </c>
      <c r="E417" t="s">
        <v>9</v>
      </c>
      <c r="F417" t="s">
        <v>182</v>
      </c>
      <c r="G417" t="s">
        <v>824</v>
      </c>
      <c r="H417" t="s">
        <v>4025</v>
      </c>
      <c r="I417" s="1">
        <v>36203</v>
      </c>
      <c r="J417" t="s">
        <v>5100</v>
      </c>
      <c r="K417" t="s">
        <v>4251</v>
      </c>
      <c r="L417">
        <v>28914</v>
      </c>
      <c r="M417" t="s">
        <v>4016</v>
      </c>
      <c r="N417" t="s">
        <v>9</v>
      </c>
      <c r="O417">
        <v>661742684</v>
      </c>
      <c r="P417" t="s">
        <v>826</v>
      </c>
      <c r="Q417" t="s">
        <v>22</v>
      </c>
      <c r="R417" t="s">
        <v>1253</v>
      </c>
      <c r="S417" t="s">
        <v>4017</v>
      </c>
      <c r="T417" s="1">
        <v>45401</v>
      </c>
      <c r="U417" t="s">
        <v>9</v>
      </c>
      <c r="V417" t="s">
        <v>4023</v>
      </c>
      <c r="W417" t="s">
        <v>4024</v>
      </c>
      <c r="X417" t="s">
        <v>30</v>
      </c>
      <c r="Y417" s="1">
        <v>45597</v>
      </c>
      <c r="Z417" s="1">
        <v>45657</v>
      </c>
      <c r="AA417">
        <v>4900</v>
      </c>
      <c r="AB417" t="s">
        <v>4017</v>
      </c>
      <c r="AC417">
        <f>MIN(COUNTIF(B:B,Member_export_20241206_173759_f48b0b31c0417006138ce4576f294a066f7c[[#This Row],[Member ID]]),1)-1</f>
        <v>0</v>
      </c>
      <c r="AD41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1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17" s="1">
        <v>45657</v>
      </c>
      <c r="AG417" s="1">
        <f>Member_export_20241206_173759_f48b0b31c0417006138ce4576f294a066f7c[[#This Row],[Price]]/100</f>
        <v>49</v>
      </c>
      <c r="AH417" s="6">
        <f ca="1">DATEDIF(Member_export_20241206_173759_f48b0b31c0417006138ce4576f294a066f7c[[#This Row],[Birthday]],TODAY(),"Y")</f>
        <v>25</v>
      </c>
      <c r="AI417" s="6">
        <f>DATEDIF(Member_export_20241206_173759_f48b0b31c0417006138ce4576f294a066f7c[[#This Row],[Member since]],Member_export_20241206_173759_f48b0b31c0417006138ce4576f294a066f7c[[#This Row],[Contrac end date C]],"M")</f>
        <v>8</v>
      </c>
      <c r="AJ417" t="str">
        <f>TEXT(Member_export_20241206_173759_f48b0b31c0417006138ce4576f294a066f7c[[#This Row],[Member since]],"DDDD")</f>
        <v>viernes</v>
      </c>
      <c r="AK417">
        <f>MONTH(Member_export_20241206_173759_f48b0b31c0417006138ce4576f294a066f7c[[#This Row],[Member since]])</f>
        <v>4</v>
      </c>
      <c r="AL417">
        <f>YEAR(Member_export_20241206_173759_f48b0b31c0417006138ce4576f294a066f7c[[#This Row],[Member since]])</f>
        <v>2024</v>
      </c>
    </row>
    <row r="418" spans="1:38" x14ac:dyDescent="0.55000000000000004">
      <c r="A418">
        <v>79788</v>
      </c>
      <c r="B418">
        <v>49253504</v>
      </c>
      <c r="C418" t="s">
        <v>3835</v>
      </c>
      <c r="D418" t="s">
        <v>9</v>
      </c>
      <c r="E418" t="s">
        <v>9</v>
      </c>
      <c r="F418" t="s">
        <v>182</v>
      </c>
      <c r="G418" t="s">
        <v>2494</v>
      </c>
      <c r="H418" t="s">
        <v>4022</v>
      </c>
      <c r="I418" s="1">
        <v>28144</v>
      </c>
      <c r="J418" t="s">
        <v>5101</v>
      </c>
      <c r="K418" t="s">
        <v>5102</v>
      </c>
      <c r="L418">
        <v>28914</v>
      </c>
      <c r="M418" t="s">
        <v>4016</v>
      </c>
      <c r="N418" t="s">
        <v>9</v>
      </c>
      <c r="O418">
        <v>697995095</v>
      </c>
      <c r="P418" t="s">
        <v>2495</v>
      </c>
      <c r="Q418" t="s">
        <v>22</v>
      </c>
      <c r="R418" t="s">
        <v>9</v>
      </c>
      <c r="S418" t="s">
        <v>4017</v>
      </c>
      <c r="T418" s="1">
        <v>45600</v>
      </c>
      <c r="U418" t="s">
        <v>9</v>
      </c>
      <c r="V418" t="s">
        <v>4023</v>
      </c>
      <c r="W418" t="s">
        <v>4024</v>
      </c>
      <c r="X418" t="s">
        <v>12</v>
      </c>
      <c r="Y418" s="1">
        <v>45627</v>
      </c>
      <c r="Z418" s="1">
        <v>45657</v>
      </c>
      <c r="AA418">
        <v>5200</v>
      </c>
      <c r="AB418" t="s">
        <v>4017</v>
      </c>
      <c r="AC418">
        <f>MIN(COUNTIF(B:B,Member_export_20241206_173759_f48b0b31c0417006138ce4576f294a066f7c[[#This Row],[Member ID]]),1)-1</f>
        <v>0</v>
      </c>
      <c r="AD41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1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18" s="1">
        <v>45657</v>
      </c>
      <c r="AG418" s="1">
        <f>Member_export_20241206_173759_f48b0b31c0417006138ce4576f294a066f7c[[#This Row],[Price]]/100</f>
        <v>52</v>
      </c>
      <c r="AH418" s="6">
        <f ca="1">DATEDIF(Member_export_20241206_173759_f48b0b31c0417006138ce4576f294a066f7c[[#This Row],[Birthday]],TODAY(),"Y")</f>
        <v>47</v>
      </c>
      <c r="AI418" s="6">
        <f>DATEDIF(Member_export_20241206_173759_f48b0b31c0417006138ce4576f294a066f7c[[#This Row],[Member since]],Member_export_20241206_173759_f48b0b31c0417006138ce4576f294a066f7c[[#This Row],[Contrac end date C]],"M")</f>
        <v>1</v>
      </c>
      <c r="AJ418" t="str">
        <f>TEXT(Member_export_20241206_173759_f48b0b31c0417006138ce4576f294a066f7c[[#This Row],[Member since]],"DDDD")</f>
        <v>lunes</v>
      </c>
      <c r="AK418">
        <f>MONTH(Member_export_20241206_173759_f48b0b31c0417006138ce4576f294a066f7c[[#This Row],[Member since]])</f>
        <v>11</v>
      </c>
      <c r="AL418">
        <f>YEAR(Member_export_20241206_173759_f48b0b31c0417006138ce4576f294a066f7c[[#This Row],[Member since]])</f>
        <v>2024</v>
      </c>
    </row>
    <row r="419" spans="1:38" x14ac:dyDescent="0.55000000000000004">
      <c r="A419">
        <v>79788</v>
      </c>
      <c r="B419">
        <v>45987656</v>
      </c>
      <c r="C419" t="s">
        <v>2887</v>
      </c>
      <c r="D419" t="s">
        <v>9</v>
      </c>
      <c r="E419" t="s">
        <v>9</v>
      </c>
      <c r="F419" t="s">
        <v>182</v>
      </c>
      <c r="G419" t="s">
        <v>197</v>
      </c>
      <c r="H419" t="s">
        <v>4025</v>
      </c>
      <c r="I419" s="1">
        <v>33978</v>
      </c>
      <c r="J419" t="s">
        <v>5103</v>
      </c>
      <c r="K419" t="s">
        <v>5104</v>
      </c>
      <c r="L419">
        <v>28914</v>
      </c>
      <c r="M419" t="s">
        <v>4016</v>
      </c>
      <c r="N419" t="s">
        <v>9</v>
      </c>
      <c r="O419">
        <v>630426744</v>
      </c>
      <c r="P419" t="s">
        <v>198</v>
      </c>
      <c r="Q419" t="s">
        <v>113</v>
      </c>
      <c r="R419" t="s">
        <v>5105</v>
      </c>
      <c r="S419" t="s">
        <v>4017</v>
      </c>
      <c r="T419" s="1">
        <v>43313</v>
      </c>
      <c r="U419" t="s">
        <v>9</v>
      </c>
      <c r="V419" t="s">
        <v>4040</v>
      </c>
      <c r="W419" t="s">
        <v>4029</v>
      </c>
      <c r="X419" t="s">
        <v>30</v>
      </c>
      <c r="Y419" s="1">
        <v>43313</v>
      </c>
      <c r="Z419" s="1">
        <v>45657</v>
      </c>
      <c r="AA419">
        <v>4900</v>
      </c>
      <c r="AB419" t="s">
        <v>4017</v>
      </c>
      <c r="AC419">
        <f>MIN(COUNTIF(B:B,Member_export_20241206_173759_f48b0b31c0417006138ce4576f294a066f7c[[#This Row],[Member ID]]),1)-1</f>
        <v>0</v>
      </c>
      <c r="AD419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41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19" s="1">
        <v>45657</v>
      </c>
      <c r="AG419" s="1">
        <f>Member_export_20241206_173759_f48b0b31c0417006138ce4576f294a066f7c[[#This Row],[Price]]/100</f>
        <v>49</v>
      </c>
      <c r="AH419" s="6">
        <f ca="1">DATEDIF(Member_export_20241206_173759_f48b0b31c0417006138ce4576f294a066f7c[[#This Row],[Birthday]],TODAY(),"Y")</f>
        <v>31</v>
      </c>
      <c r="AI419" s="6">
        <f>DATEDIF(Member_export_20241206_173759_f48b0b31c0417006138ce4576f294a066f7c[[#This Row],[Member since]],Member_export_20241206_173759_f48b0b31c0417006138ce4576f294a066f7c[[#This Row],[Contrac end date C]],"M")</f>
        <v>76</v>
      </c>
      <c r="AJ419" t="str">
        <f>TEXT(Member_export_20241206_173759_f48b0b31c0417006138ce4576f294a066f7c[[#This Row],[Member since]],"DDDD")</f>
        <v>miércoles</v>
      </c>
      <c r="AK419">
        <f>MONTH(Member_export_20241206_173759_f48b0b31c0417006138ce4576f294a066f7c[[#This Row],[Member since]])</f>
        <v>8</v>
      </c>
      <c r="AL419">
        <f>YEAR(Member_export_20241206_173759_f48b0b31c0417006138ce4576f294a066f7c[[#This Row],[Member since]])</f>
        <v>2018</v>
      </c>
    </row>
    <row r="420" spans="1:38" x14ac:dyDescent="0.55000000000000004">
      <c r="A420">
        <v>79788</v>
      </c>
      <c r="B420">
        <v>45987431</v>
      </c>
      <c r="C420" t="s">
        <v>3361</v>
      </c>
      <c r="D420" t="s">
        <v>9</v>
      </c>
      <c r="E420" t="s">
        <v>9</v>
      </c>
      <c r="F420" t="s">
        <v>182</v>
      </c>
      <c r="G420" t="s">
        <v>1451</v>
      </c>
      <c r="H420" t="s">
        <v>4025</v>
      </c>
      <c r="I420" s="1">
        <v>35005</v>
      </c>
      <c r="J420" t="s">
        <v>5106</v>
      </c>
      <c r="K420" t="s">
        <v>5107</v>
      </c>
      <c r="L420">
        <v>28913</v>
      </c>
      <c r="M420" t="s">
        <v>4016</v>
      </c>
      <c r="N420" t="s">
        <v>9</v>
      </c>
      <c r="O420">
        <v>695814959</v>
      </c>
      <c r="P420" t="s">
        <v>1452</v>
      </c>
      <c r="Q420" t="s">
        <v>18</v>
      </c>
      <c r="R420" t="s">
        <v>5108</v>
      </c>
      <c r="S420" t="s">
        <v>4017</v>
      </c>
      <c r="T420" s="1">
        <v>45050</v>
      </c>
      <c r="U420" t="s">
        <v>9</v>
      </c>
      <c r="V420" t="s">
        <v>4023</v>
      </c>
      <c r="W420" t="s">
        <v>4024</v>
      </c>
      <c r="X420" t="s">
        <v>30</v>
      </c>
      <c r="Y420" s="1">
        <v>45078</v>
      </c>
      <c r="Z420" s="1">
        <v>45657</v>
      </c>
      <c r="AA420">
        <v>4900</v>
      </c>
      <c r="AB420" t="s">
        <v>4017</v>
      </c>
      <c r="AC420">
        <f>MIN(COUNTIF(B:B,Member_export_20241206_173759_f48b0b31c0417006138ce4576f294a066f7c[[#This Row],[Member ID]]),1)-1</f>
        <v>0</v>
      </c>
      <c r="AD42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2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20" s="1">
        <v>45657</v>
      </c>
      <c r="AG420" s="1">
        <f>Member_export_20241206_173759_f48b0b31c0417006138ce4576f294a066f7c[[#This Row],[Price]]/100</f>
        <v>49</v>
      </c>
      <c r="AH420" s="6">
        <f ca="1">DATEDIF(Member_export_20241206_173759_f48b0b31c0417006138ce4576f294a066f7c[[#This Row],[Birthday]],TODAY(),"Y")</f>
        <v>29</v>
      </c>
      <c r="AI420" s="6">
        <f>DATEDIF(Member_export_20241206_173759_f48b0b31c0417006138ce4576f294a066f7c[[#This Row],[Member since]],Member_export_20241206_173759_f48b0b31c0417006138ce4576f294a066f7c[[#This Row],[Contrac end date C]],"M")</f>
        <v>19</v>
      </c>
      <c r="AJ420" t="str">
        <f>TEXT(Member_export_20241206_173759_f48b0b31c0417006138ce4576f294a066f7c[[#This Row],[Member since]],"DDDD")</f>
        <v>jueves</v>
      </c>
      <c r="AK420">
        <f>MONTH(Member_export_20241206_173759_f48b0b31c0417006138ce4576f294a066f7c[[#This Row],[Member since]])</f>
        <v>5</v>
      </c>
      <c r="AL420">
        <f>YEAR(Member_export_20241206_173759_f48b0b31c0417006138ce4576f294a066f7c[[#This Row],[Member since]])</f>
        <v>2023</v>
      </c>
    </row>
    <row r="421" spans="1:38" x14ac:dyDescent="0.55000000000000004">
      <c r="A421">
        <v>79788</v>
      </c>
      <c r="B421">
        <v>45988624</v>
      </c>
      <c r="C421" t="s">
        <v>3945</v>
      </c>
      <c r="D421" t="s">
        <v>9</v>
      </c>
      <c r="E421" t="s">
        <v>9</v>
      </c>
      <c r="F421" t="s">
        <v>182</v>
      </c>
      <c r="G421" t="s">
        <v>2714</v>
      </c>
      <c r="H421" t="s">
        <v>4025</v>
      </c>
      <c r="I421" s="1">
        <v>33651</v>
      </c>
      <c r="J421" t="s">
        <v>5109</v>
      </c>
      <c r="K421" t="s">
        <v>5110</v>
      </c>
      <c r="L421">
        <v>28914</v>
      </c>
      <c r="M421" t="s">
        <v>4016</v>
      </c>
      <c r="N421" t="s">
        <v>9</v>
      </c>
      <c r="O421">
        <v>626603089</v>
      </c>
      <c r="P421" t="s">
        <v>2715</v>
      </c>
      <c r="Q421" t="s">
        <v>45</v>
      </c>
      <c r="R421" t="s">
        <v>5111</v>
      </c>
      <c r="S421" t="s">
        <v>4017</v>
      </c>
      <c r="T421" s="1">
        <v>44475</v>
      </c>
      <c r="U421" t="s">
        <v>9</v>
      </c>
      <c r="V421" t="s">
        <v>4023</v>
      </c>
      <c r="W421" t="s">
        <v>4024</v>
      </c>
      <c r="X421" t="s">
        <v>30</v>
      </c>
      <c r="Y421" s="1">
        <v>44501</v>
      </c>
      <c r="Z421" s="1">
        <v>45657</v>
      </c>
      <c r="AA421">
        <v>4900</v>
      </c>
      <c r="AB421" t="s">
        <v>4017</v>
      </c>
      <c r="AC421">
        <f>MIN(COUNTIF(B:B,Member_export_20241206_173759_f48b0b31c0417006138ce4576f294a066f7c[[#This Row],[Member ID]]),1)-1</f>
        <v>0</v>
      </c>
      <c r="AD42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2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21" s="1">
        <v>45657</v>
      </c>
      <c r="AG421" s="1">
        <f>Member_export_20241206_173759_f48b0b31c0417006138ce4576f294a066f7c[[#This Row],[Price]]/100</f>
        <v>49</v>
      </c>
      <c r="AH421" s="6">
        <f ca="1">DATEDIF(Member_export_20241206_173759_f48b0b31c0417006138ce4576f294a066f7c[[#This Row],[Birthday]],TODAY(),"Y")</f>
        <v>32</v>
      </c>
      <c r="AI421" s="6">
        <f>DATEDIF(Member_export_20241206_173759_f48b0b31c0417006138ce4576f294a066f7c[[#This Row],[Member since]],Member_export_20241206_173759_f48b0b31c0417006138ce4576f294a066f7c[[#This Row],[Contrac end date C]],"M")</f>
        <v>38</v>
      </c>
      <c r="AJ421" t="str">
        <f>TEXT(Member_export_20241206_173759_f48b0b31c0417006138ce4576f294a066f7c[[#This Row],[Member since]],"DDDD")</f>
        <v>miércoles</v>
      </c>
      <c r="AK421">
        <f>MONTH(Member_export_20241206_173759_f48b0b31c0417006138ce4576f294a066f7c[[#This Row],[Member since]])</f>
        <v>10</v>
      </c>
      <c r="AL421">
        <f>YEAR(Member_export_20241206_173759_f48b0b31c0417006138ce4576f294a066f7c[[#This Row],[Member since]])</f>
        <v>2021</v>
      </c>
    </row>
    <row r="422" spans="1:38" x14ac:dyDescent="0.55000000000000004">
      <c r="A422">
        <v>79788</v>
      </c>
      <c r="B422">
        <v>47298871</v>
      </c>
      <c r="C422" t="s">
        <v>3692</v>
      </c>
      <c r="D422" t="s">
        <v>9</v>
      </c>
      <c r="E422" t="s">
        <v>9</v>
      </c>
      <c r="F422" t="s">
        <v>182</v>
      </c>
      <c r="G422" t="s">
        <v>2195</v>
      </c>
      <c r="H422" t="s">
        <v>4025</v>
      </c>
      <c r="I422" s="1">
        <v>36596</v>
      </c>
      <c r="J422" t="s">
        <v>5112</v>
      </c>
      <c r="K422" t="s">
        <v>5113</v>
      </c>
      <c r="L422">
        <v>28914</v>
      </c>
      <c r="M422" t="s">
        <v>4016</v>
      </c>
      <c r="N422" t="s">
        <v>9</v>
      </c>
      <c r="O422">
        <v>629642501</v>
      </c>
      <c r="P422" t="s">
        <v>490</v>
      </c>
      <c r="Q422" t="s">
        <v>330</v>
      </c>
      <c r="R422" t="s">
        <v>9</v>
      </c>
      <c r="S422" t="s">
        <v>4017</v>
      </c>
      <c r="T422" s="1">
        <v>45483</v>
      </c>
      <c r="U422" t="s">
        <v>9</v>
      </c>
      <c r="V422" t="s">
        <v>4023</v>
      </c>
      <c r="W422" t="s">
        <v>4029</v>
      </c>
      <c r="X422" t="s">
        <v>30</v>
      </c>
      <c r="Y422" s="1">
        <v>45505</v>
      </c>
      <c r="Z422" s="1">
        <v>45657</v>
      </c>
      <c r="AA422">
        <v>4900</v>
      </c>
      <c r="AB422" t="s">
        <v>4017</v>
      </c>
      <c r="AC422">
        <f>MIN(COUNTIF(B:B,Member_export_20241206_173759_f48b0b31c0417006138ce4576f294a066f7c[[#This Row],[Member ID]]),1)-1</f>
        <v>0</v>
      </c>
      <c r="AD42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2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22" s="1">
        <v>45657</v>
      </c>
      <c r="AG422" s="1">
        <f>Member_export_20241206_173759_f48b0b31c0417006138ce4576f294a066f7c[[#This Row],[Price]]/100</f>
        <v>49</v>
      </c>
      <c r="AH422" s="6">
        <f ca="1">DATEDIF(Member_export_20241206_173759_f48b0b31c0417006138ce4576f294a066f7c[[#This Row],[Birthday]],TODAY(),"Y")</f>
        <v>24</v>
      </c>
      <c r="AI422" s="6">
        <f>DATEDIF(Member_export_20241206_173759_f48b0b31c0417006138ce4576f294a066f7c[[#This Row],[Member since]],Member_export_20241206_173759_f48b0b31c0417006138ce4576f294a066f7c[[#This Row],[Contrac end date C]],"M")</f>
        <v>5</v>
      </c>
      <c r="AJ422" t="str">
        <f>TEXT(Member_export_20241206_173759_f48b0b31c0417006138ce4576f294a066f7c[[#This Row],[Member since]],"DDDD")</f>
        <v>miércoles</v>
      </c>
      <c r="AK422">
        <f>MONTH(Member_export_20241206_173759_f48b0b31c0417006138ce4576f294a066f7c[[#This Row],[Member since]])</f>
        <v>7</v>
      </c>
      <c r="AL422">
        <f>YEAR(Member_export_20241206_173759_f48b0b31c0417006138ce4576f294a066f7c[[#This Row],[Member since]])</f>
        <v>2024</v>
      </c>
    </row>
    <row r="423" spans="1:38" x14ac:dyDescent="0.55000000000000004">
      <c r="A423">
        <v>79788</v>
      </c>
      <c r="B423">
        <v>45988453</v>
      </c>
      <c r="C423" t="s">
        <v>3098</v>
      </c>
      <c r="D423" t="s">
        <v>9</v>
      </c>
      <c r="E423" t="s">
        <v>9</v>
      </c>
      <c r="F423" t="s">
        <v>182</v>
      </c>
      <c r="G423" t="s">
        <v>209</v>
      </c>
      <c r="H423" t="s">
        <v>4025</v>
      </c>
      <c r="I423" s="1">
        <v>37491</v>
      </c>
      <c r="J423" t="s">
        <v>5114</v>
      </c>
      <c r="K423" t="s">
        <v>4126</v>
      </c>
      <c r="L423">
        <v>28914</v>
      </c>
      <c r="M423" t="s">
        <v>4016</v>
      </c>
      <c r="N423" t="s">
        <v>9</v>
      </c>
      <c r="O423">
        <v>615631464</v>
      </c>
      <c r="P423" t="s">
        <v>807</v>
      </c>
      <c r="Q423" t="s">
        <v>189</v>
      </c>
      <c r="R423" t="s">
        <v>5115</v>
      </c>
      <c r="S423" t="s">
        <v>4017</v>
      </c>
      <c r="T423" s="1">
        <v>44068</v>
      </c>
      <c r="U423" t="s">
        <v>9</v>
      </c>
      <c r="V423" t="s">
        <v>4023</v>
      </c>
      <c r="W423" t="s">
        <v>4024</v>
      </c>
      <c r="X423" t="s">
        <v>48</v>
      </c>
      <c r="Y423" s="1">
        <v>44075</v>
      </c>
      <c r="Z423" s="1">
        <v>45657</v>
      </c>
      <c r="AA423">
        <v>3900</v>
      </c>
      <c r="AB423" t="s">
        <v>4017</v>
      </c>
      <c r="AC423">
        <f>MIN(COUNTIF(B:B,Member_export_20241206_173759_f48b0b31c0417006138ce4576f294a066f7c[[#This Row],[Member ID]]),1)-1</f>
        <v>0</v>
      </c>
      <c r="AD42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2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23" s="1">
        <v>45657</v>
      </c>
      <c r="AG423" s="1">
        <f>Member_export_20241206_173759_f48b0b31c0417006138ce4576f294a066f7c[[#This Row],[Price]]/100</f>
        <v>39</v>
      </c>
      <c r="AH423" s="6">
        <f ca="1">DATEDIF(Member_export_20241206_173759_f48b0b31c0417006138ce4576f294a066f7c[[#This Row],[Birthday]],TODAY(),"Y")</f>
        <v>22</v>
      </c>
      <c r="AI423" s="6">
        <f>DATEDIF(Member_export_20241206_173759_f48b0b31c0417006138ce4576f294a066f7c[[#This Row],[Member since]],Member_export_20241206_173759_f48b0b31c0417006138ce4576f294a066f7c[[#This Row],[Contrac end date C]],"M")</f>
        <v>52</v>
      </c>
      <c r="AJ423" t="str">
        <f>TEXT(Member_export_20241206_173759_f48b0b31c0417006138ce4576f294a066f7c[[#This Row],[Member since]],"DDDD")</f>
        <v>martes</v>
      </c>
      <c r="AK423">
        <f>MONTH(Member_export_20241206_173759_f48b0b31c0417006138ce4576f294a066f7c[[#This Row],[Member since]])</f>
        <v>8</v>
      </c>
      <c r="AL423">
        <f>YEAR(Member_export_20241206_173759_f48b0b31c0417006138ce4576f294a066f7c[[#This Row],[Member since]])</f>
        <v>2020</v>
      </c>
    </row>
    <row r="424" spans="1:38" x14ac:dyDescent="0.55000000000000004">
      <c r="A424">
        <v>79788</v>
      </c>
      <c r="B424">
        <v>45989695</v>
      </c>
      <c r="C424" t="s">
        <v>2883</v>
      </c>
      <c r="D424" t="s">
        <v>9</v>
      </c>
      <c r="E424" t="s">
        <v>9</v>
      </c>
      <c r="F424" t="s">
        <v>182</v>
      </c>
      <c r="G424" t="s">
        <v>183</v>
      </c>
      <c r="H424" t="s">
        <v>4025</v>
      </c>
      <c r="I424" s="1">
        <v>39303</v>
      </c>
      <c r="J424" t="s">
        <v>5116</v>
      </c>
      <c r="K424" t="s">
        <v>5117</v>
      </c>
      <c r="L424">
        <v>28914</v>
      </c>
      <c r="M424" t="s">
        <v>4016</v>
      </c>
      <c r="N424" t="s">
        <v>9</v>
      </c>
      <c r="O424">
        <v>633167135</v>
      </c>
      <c r="P424" t="s">
        <v>184</v>
      </c>
      <c r="Q424" t="s">
        <v>18</v>
      </c>
      <c r="R424" t="s">
        <v>5118</v>
      </c>
      <c r="S424" t="s">
        <v>4017</v>
      </c>
      <c r="T424" s="1">
        <v>45174</v>
      </c>
      <c r="U424" t="s">
        <v>9</v>
      </c>
      <c r="V424" t="s">
        <v>4023</v>
      </c>
      <c r="W424" t="s">
        <v>4029</v>
      </c>
      <c r="X424" t="s">
        <v>12</v>
      </c>
      <c r="Y424" s="1">
        <v>45200</v>
      </c>
      <c r="Z424" s="1">
        <v>45657</v>
      </c>
      <c r="AA424">
        <v>5200</v>
      </c>
      <c r="AB424" t="s">
        <v>4017</v>
      </c>
      <c r="AC424">
        <f>MIN(COUNTIF(B:B,Member_export_20241206_173759_f48b0b31c0417006138ce4576f294a066f7c[[#This Row],[Member ID]]),1)-1</f>
        <v>0</v>
      </c>
      <c r="AD42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2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24" s="1">
        <v>45657</v>
      </c>
      <c r="AG424" s="1">
        <f>Member_export_20241206_173759_f48b0b31c0417006138ce4576f294a066f7c[[#This Row],[Price]]/100</f>
        <v>52</v>
      </c>
      <c r="AH424" s="6">
        <f ca="1">DATEDIF(Member_export_20241206_173759_f48b0b31c0417006138ce4576f294a066f7c[[#This Row],[Birthday]],TODAY(),"Y")</f>
        <v>17</v>
      </c>
      <c r="AI424" s="6">
        <f>DATEDIF(Member_export_20241206_173759_f48b0b31c0417006138ce4576f294a066f7c[[#This Row],[Member since]],Member_export_20241206_173759_f48b0b31c0417006138ce4576f294a066f7c[[#This Row],[Contrac end date C]],"M")</f>
        <v>15</v>
      </c>
      <c r="AJ424" t="str">
        <f>TEXT(Member_export_20241206_173759_f48b0b31c0417006138ce4576f294a066f7c[[#This Row],[Member since]],"DDDD")</f>
        <v>martes</v>
      </c>
      <c r="AK424">
        <f>MONTH(Member_export_20241206_173759_f48b0b31c0417006138ce4576f294a066f7c[[#This Row],[Member since]])</f>
        <v>9</v>
      </c>
      <c r="AL424">
        <f>YEAR(Member_export_20241206_173759_f48b0b31c0417006138ce4576f294a066f7c[[#This Row],[Member since]])</f>
        <v>2023</v>
      </c>
    </row>
    <row r="425" spans="1:38" x14ac:dyDescent="0.55000000000000004">
      <c r="A425">
        <v>79788</v>
      </c>
      <c r="B425">
        <v>45989114</v>
      </c>
      <c r="C425" t="s">
        <v>3922</v>
      </c>
      <c r="D425" t="s">
        <v>9</v>
      </c>
      <c r="E425" t="s">
        <v>9</v>
      </c>
      <c r="F425" t="s">
        <v>1790</v>
      </c>
      <c r="G425" t="s">
        <v>1516</v>
      </c>
      <c r="H425" t="s">
        <v>4025</v>
      </c>
      <c r="I425" s="1">
        <v>30909</v>
      </c>
      <c r="J425" t="s">
        <v>5119</v>
      </c>
      <c r="K425" t="s">
        <v>5120</v>
      </c>
      <c r="L425">
        <v>28914</v>
      </c>
      <c r="M425" t="s">
        <v>4016</v>
      </c>
      <c r="N425" t="s">
        <v>9</v>
      </c>
      <c r="O425">
        <v>615313995</v>
      </c>
      <c r="P425" t="s">
        <v>2673</v>
      </c>
      <c r="Q425" t="s">
        <v>22</v>
      </c>
      <c r="R425" t="s">
        <v>5121</v>
      </c>
      <c r="S425" t="s">
        <v>4017</v>
      </c>
      <c r="T425" s="1">
        <v>44882</v>
      </c>
      <c r="U425" t="s">
        <v>9</v>
      </c>
      <c r="V425" t="s">
        <v>4023</v>
      </c>
      <c r="W425" t="s">
        <v>4029</v>
      </c>
      <c r="X425" t="s">
        <v>30</v>
      </c>
      <c r="Y425" s="1">
        <v>44896</v>
      </c>
      <c r="Z425" s="1">
        <v>45657</v>
      </c>
      <c r="AA425">
        <v>4900</v>
      </c>
      <c r="AB425" t="s">
        <v>4017</v>
      </c>
      <c r="AC425">
        <f>MIN(COUNTIF(B:B,Member_export_20241206_173759_f48b0b31c0417006138ce4576f294a066f7c[[#This Row],[Member ID]]),1)-1</f>
        <v>0</v>
      </c>
      <c r="AD42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2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25" s="1">
        <v>45657</v>
      </c>
      <c r="AG425" s="1">
        <f>Member_export_20241206_173759_f48b0b31c0417006138ce4576f294a066f7c[[#This Row],[Price]]/100</f>
        <v>49</v>
      </c>
      <c r="AH425" s="6">
        <f ca="1">DATEDIF(Member_export_20241206_173759_f48b0b31c0417006138ce4576f294a066f7c[[#This Row],[Birthday]],TODAY(),"Y")</f>
        <v>40</v>
      </c>
      <c r="AI425" s="6">
        <f>DATEDIF(Member_export_20241206_173759_f48b0b31c0417006138ce4576f294a066f7c[[#This Row],[Member since]],Member_export_20241206_173759_f48b0b31c0417006138ce4576f294a066f7c[[#This Row],[Contrac end date C]],"M")</f>
        <v>25</v>
      </c>
      <c r="AJ425" t="str">
        <f>TEXT(Member_export_20241206_173759_f48b0b31c0417006138ce4576f294a066f7c[[#This Row],[Member since]],"DDDD")</f>
        <v>jueves</v>
      </c>
      <c r="AK425">
        <f>MONTH(Member_export_20241206_173759_f48b0b31c0417006138ce4576f294a066f7c[[#This Row],[Member since]])</f>
        <v>11</v>
      </c>
      <c r="AL425">
        <f>YEAR(Member_export_20241206_173759_f48b0b31c0417006138ce4576f294a066f7c[[#This Row],[Member since]])</f>
        <v>2022</v>
      </c>
    </row>
    <row r="426" spans="1:38" x14ac:dyDescent="0.55000000000000004">
      <c r="A426">
        <v>79788</v>
      </c>
      <c r="B426">
        <v>45989402</v>
      </c>
      <c r="C426" t="s">
        <v>3512</v>
      </c>
      <c r="D426" t="s">
        <v>9</v>
      </c>
      <c r="E426" t="s">
        <v>9</v>
      </c>
      <c r="F426" t="s">
        <v>1790</v>
      </c>
      <c r="G426" t="s">
        <v>1791</v>
      </c>
      <c r="H426" t="s">
        <v>4025</v>
      </c>
      <c r="I426" s="1">
        <v>23081</v>
      </c>
      <c r="J426" t="s">
        <v>5122</v>
      </c>
      <c r="K426" t="s">
        <v>4205</v>
      </c>
      <c r="L426">
        <v>28914</v>
      </c>
      <c r="M426" t="s">
        <v>4016</v>
      </c>
      <c r="N426" t="s">
        <v>9</v>
      </c>
      <c r="O426">
        <v>637639747</v>
      </c>
      <c r="P426" t="s">
        <v>1327</v>
      </c>
      <c r="Q426" t="s">
        <v>11</v>
      </c>
      <c r="R426" t="s">
        <v>1792</v>
      </c>
      <c r="S426" t="s">
        <v>4017</v>
      </c>
      <c r="T426" s="1">
        <v>43339</v>
      </c>
      <c r="U426" t="s">
        <v>9</v>
      </c>
      <c r="V426" t="s">
        <v>4068</v>
      </c>
      <c r="W426" t="s">
        <v>4029</v>
      </c>
      <c r="X426" t="s">
        <v>30</v>
      </c>
      <c r="Y426" s="1">
        <v>43344</v>
      </c>
      <c r="Z426" s="1">
        <v>45657</v>
      </c>
      <c r="AA426">
        <v>4900</v>
      </c>
      <c r="AB426" t="s">
        <v>4017</v>
      </c>
      <c r="AC426">
        <f>MIN(COUNTIF(B:B,Member_export_20241206_173759_f48b0b31c0417006138ce4576f294a066f7c[[#This Row],[Member ID]]),1)-1</f>
        <v>0</v>
      </c>
      <c r="AD426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42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26" s="1">
        <v>45657</v>
      </c>
      <c r="AG426" s="1">
        <f>Member_export_20241206_173759_f48b0b31c0417006138ce4576f294a066f7c[[#This Row],[Price]]/100</f>
        <v>49</v>
      </c>
      <c r="AH426" s="6">
        <f ca="1">DATEDIF(Member_export_20241206_173759_f48b0b31c0417006138ce4576f294a066f7c[[#This Row],[Birthday]],TODAY(),"Y")</f>
        <v>61</v>
      </c>
      <c r="AI426" s="6">
        <f>DATEDIF(Member_export_20241206_173759_f48b0b31c0417006138ce4576f294a066f7c[[#This Row],[Member since]],Member_export_20241206_173759_f48b0b31c0417006138ce4576f294a066f7c[[#This Row],[Contrac end date C]],"M")</f>
        <v>76</v>
      </c>
      <c r="AJ426" t="str">
        <f>TEXT(Member_export_20241206_173759_f48b0b31c0417006138ce4576f294a066f7c[[#This Row],[Member since]],"DDDD")</f>
        <v>lunes</v>
      </c>
      <c r="AK426">
        <f>MONTH(Member_export_20241206_173759_f48b0b31c0417006138ce4576f294a066f7c[[#This Row],[Member since]])</f>
        <v>8</v>
      </c>
      <c r="AL426">
        <f>YEAR(Member_export_20241206_173759_f48b0b31c0417006138ce4576f294a066f7c[[#This Row],[Member since]])</f>
        <v>2018</v>
      </c>
    </row>
    <row r="427" spans="1:38" x14ac:dyDescent="0.55000000000000004">
      <c r="A427">
        <v>79788</v>
      </c>
      <c r="B427">
        <v>45988449</v>
      </c>
      <c r="C427" t="s">
        <v>3587</v>
      </c>
      <c r="D427" t="s">
        <v>9</v>
      </c>
      <c r="E427" t="s">
        <v>9</v>
      </c>
      <c r="F427" t="s">
        <v>219</v>
      </c>
      <c r="G427" t="s">
        <v>1945</v>
      </c>
      <c r="H427" t="s">
        <v>4022</v>
      </c>
      <c r="I427" s="1">
        <v>38900</v>
      </c>
      <c r="J427" t="s">
        <v>5123</v>
      </c>
      <c r="K427" t="s">
        <v>4185</v>
      </c>
      <c r="L427">
        <v>28914</v>
      </c>
      <c r="M427" t="s">
        <v>4016</v>
      </c>
      <c r="N427" t="s">
        <v>9</v>
      </c>
      <c r="O427">
        <v>686431711</v>
      </c>
      <c r="P427" t="s">
        <v>1947</v>
      </c>
      <c r="Q427" t="s">
        <v>26</v>
      </c>
      <c r="R427" t="s">
        <v>1946</v>
      </c>
      <c r="S427" t="s">
        <v>4017</v>
      </c>
      <c r="T427" s="1">
        <v>45170</v>
      </c>
      <c r="U427" t="s">
        <v>9</v>
      </c>
      <c r="V427" t="s">
        <v>4023</v>
      </c>
      <c r="W427" t="s">
        <v>4024</v>
      </c>
      <c r="X427" t="s">
        <v>30</v>
      </c>
      <c r="Y427" s="1">
        <v>45170</v>
      </c>
      <c r="Z427" s="1">
        <v>45657</v>
      </c>
      <c r="AA427">
        <v>4900</v>
      </c>
      <c r="AB427" t="s">
        <v>4017</v>
      </c>
      <c r="AC427">
        <f>MIN(COUNTIF(B:B,Member_export_20241206_173759_f48b0b31c0417006138ce4576f294a066f7c[[#This Row],[Member ID]]),1)-1</f>
        <v>0</v>
      </c>
      <c r="AD42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2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27" s="1">
        <v>45657</v>
      </c>
      <c r="AG427" s="1">
        <f>Member_export_20241206_173759_f48b0b31c0417006138ce4576f294a066f7c[[#This Row],[Price]]/100</f>
        <v>49</v>
      </c>
      <c r="AH427" s="6">
        <f ca="1">DATEDIF(Member_export_20241206_173759_f48b0b31c0417006138ce4576f294a066f7c[[#This Row],[Birthday]],TODAY(),"Y")</f>
        <v>18</v>
      </c>
      <c r="AI427" s="6">
        <f>DATEDIF(Member_export_20241206_173759_f48b0b31c0417006138ce4576f294a066f7c[[#This Row],[Member since]],Member_export_20241206_173759_f48b0b31c0417006138ce4576f294a066f7c[[#This Row],[Contrac end date C]],"M")</f>
        <v>15</v>
      </c>
      <c r="AJ427" t="str">
        <f>TEXT(Member_export_20241206_173759_f48b0b31c0417006138ce4576f294a066f7c[[#This Row],[Member since]],"DDDD")</f>
        <v>viernes</v>
      </c>
      <c r="AK427">
        <f>MONTH(Member_export_20241206_173759_f48b0b31c0417006138ce4576f294a066f7c[[#This Row],[Member since]])</f>
        <v>9</v>
      </c>
      <c r="AL427">
        <f>YEAR(Member_export_20241206_173759_f48b0b31c0417006138ce4576f294a066f7c[[#This Row],[Member since]])</f>
        <v>2023</v>
      </c>
    </row>
    <row r="428" spans="1:38" x14ac:dyDescent="0.55000000000000004">
      <c r="A428">
        <v>79788</v>
      </c>
      <c r="B428">
        <v>46831438</v>
      </c>
      <c r="C428" t="s">
        <v>3741</v>
      </c>
      <c r="D428" t="s">
        <v>9</v>
      </c>
      <c r="E428" t="s">
        <v>9</v>
      </c>
      <c r="F428" t="s">
        <v>219</v>
      </c>
      <c r="G428" t="s">
        <v>2296</v>
      </c>
      <c r="H428" t="s">
        <v>4022</v>
      </c>
      <c r="I428" s="1">
        <v>37811</v>
      </c>
      <c r="J428" t="s">
        <v>5124</v>
      </c>
      <c r="K428" t="s">
        <v>5125</v>
      </c>
      <c r="L428">
        <v>28914</v>
      </c>
      <c r="M428" t="s">
        <v>4016</v>
      </c>
      <c r="N428" t="s">
        <v>9</v>
      </c>
      <c r="O428">
        <v>611465739</v>
      </c>
      <c r="P428" t="s">
        <v>1068</v>
      </c>
      <c r="Q428" t="s">
        <v>9</v>
      </c>
      <c r="R428" t="s">
        <v>9</v>
      </c>
      <c r="S428" t="s">
        <v>4017</v>
      </c>
      <c r="T428" s="1">
        <v>45444</v>
      </c>
      <c r="U428" t="s">
        <v>9</v>
      </c>
      <c r="V428" t="s">
        <v>4023</v>
      </c>
      <c r="W428" t="s">
        <v>4024</v>
      </c>
      <c r="X428" t="s">
        <v>30</v>
      </c>
      <c r="Y428" s="1">
        <v>45444</v>
      </c>
      <c r="Z428" s="1">
        <v>45657</v>
      </c>
      <c r="AA428">
        <v>4900</v>
      </c>
      <c r="AB428" t="s">
        <v>4017</v>
      </c>
      <c r="AC428">
        <f>MIN(COUNTIF(B:B,Member_export_20241206_173759_f48b0b31c0417006138ce4576f294a066f7c[[#This Row],[Member ID]]),1)-1</f>
        <v>0</v>
      </c>
      <c r="AD42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2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28" s="1">
        <v>45657</v>
      </c>
      <c r="AG428" s="1">
        <f>Member_export_20241206_173759_f48b0b31c0417006138ce4576f294a066f7c[[#This Row],[Price]]/100</f>
        <v>49</v>
      </c>
      <c r="AH428" s="6">
        <f ca="1">DATEDIF(Member_export_20241206_173759_f48b0b31c0417006138ce4576f294a066f7c[[#This Row],[Birthday]],TODAY(),"Y")</f>
        <v>21</v>
      </c>
      <c r="AI428" s="6">
        <f>DATEDIF(Member_export_20241206_173759_f48b0b31c0417006138ce4576f294a066f7c[[#This Row],[Member since]],Member_export_20241206_173759_f48b0b31c0417006138ce4576f294a066f7c[[#This Row],[Contrac end date C]],"M")</f>
        <v>6</v>
      </c>
      <c r="AJ428" t="str">
        <f>TEXT(Member_export_20241206_173759_f48b0b31c0417006138ce4576f294a066f7c[[#This Row],[Member since]],"DDDD")</f>
        <v>sábado</v>
      </c>
      <c r="AK428">
        <f>MONTH(Member_export_20241206_173759_f48b0b31c0417006138ce4576f294a066f7c[[#This Row],[Member since]])</f>
        <v>6</v>
      </c>
      <c r="AL428">
        <f>YEAR(Member_export_20241206_173759_f48b0b31c0417006138ce4576f294a066f7c[[#This Row],[Member since]])</f>
        <v>2024</v>
      </c>
    </row>
    <row r="429" spans="1:38" x14ac:dyDescent="0.55000000000000004">
      <c r="A429">
        <v>79788</v>
      </c>
      <c r="B429">
        <v>45988540</v>
      </c>
      <c r="C429" t="s">
        <v>2899</v>
      </c>
      <c r="D429" t="s">
        <v>9</v>
      </c>
      <c r="E429" t="s">
        <v>9</v>
      </c>
      <c r="F429" t="s">
        <v>219</v>
      </c>
      <c r="G429" t="s">
        <v>231</v>
      </c>
      <c r="H429" t="s">
        <v>4022</v>
      </c>
      <c r="I429" s="1">
        <v>24365</v>
      </c>
      <c r="J429" t="s">
        <v>5126</v>
      </c>
      <c r="K429" t="s">
        <v>4728</v>
      </c>
      <c r="L429">
        <v>28914</v>
      </c>
      <c r="M429" t="s">
        <v>4016</v>
      </c>
      <c r="N429" t="s">
        <v>9</v>
      </c>
      <c r="O429">
        <v>605282459</v>
      </c>
      <c r="P429" t="s">
        <v>232</v>
      </c>
      <c r="Q429" t="s">
        <v>22</v>
      </c>
      <c r="R429" t="s">
        <v>5127</v>
      </c>
      <c r="S429" t="s">
        <v>4017</v>
      </c>
      <c r="T429" s="1">
        <v>44670</v>
      </c>
      <c r="U429" t="s">
        <v>9</v>
      </c>
      <c r="V429" t="s">
        <v>4040</v>
      </c>
      <c r="W429" t="s">
        <v>4029</v>
      </c>
      <c r="X429" t="s">
        <v>12</v>
      </c>
      <c r="Y429" s="1">
        <v>45444</v>
      </c>
      <c r="Z429" s="1">
        <v>45657</v>
      </c>
      <c r="AA429">
        <v>5200</v>
      </c>
      <c r="AB429" t="s">
        <v>4017</v>
      </c>
      <c r="AC429">
        <f>MIN(COUNTIF(B:B,Member_export_20241206_173759_f48b0b31c0417006138ce4576f294a066f7c[[#This Row],[Member ID]]),1)-1</f>
        <v>0</v>
      </c>
      <c r="AD429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42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29" s="1">
        <v>45657</v>
      </c>
      <c r="AG429" s="1">
        <f>Member_export_20241206_173759_f48b0b31c0417006138ce4576f294a066f7c[[#This Row],[Price]]/100</f>
        <v>52</v>
      </c>
      <c r="AH429" s="6">
        <f ca="1">DATEDIF(Member_export_20241206_173759_f48b0b31c0417006138ce4576f294a066f7c[[#This Row],[Birthday]],TODAY(),"Y")</f>
        <v>58</v>
      </c>
      <c r="AI429" s="6">
        <f>DATEDIF(Member_export_20241206_173759_f48b0b31c0417006138ce4576f294a066f7c[[#This Row],[Member since]],Member_export_20241206_173759_f48b0b31c0417006138ce4576f294a066f7c[[#This Row],[Contrac end date C]],"M")</f>
        <v>32</v>
      </c>
      <c r="AJ429" t="str">
        <f>TEXT(Member_export_20241206_173759_f48b0b31c0417006138ce4576f294a066f7c[[#This Row],[Member since]],"DDDD")</f>
        <v>martes</v>
      </c>
      <c r="AK429">
        <f>MONTH(Member_export_20241206_173759_f48b0b31c0417006138ce4576f294a066f7c[[#This Row],[Member since]])</f>
        <v>4</v>
      </c>
      <c r="AL429">
        <f>YEAR(Member_export_20241206_173759_f48b0b31c0417006138ce4576f294a066f7c[[#This Row],[Member since]])</f>
        <v>2022</v>
      </c>
    </row>
    <row r="430" spans="1:38" x14ac:dyDescent="0.55000000000000004">
      <c r="A430">
        <v>79788</v>
      </c>
      <c r="B430">
        <v>45988989</v>
      </c>
      <c r="C430" t="s">
        <v>3032</v>
      </c>
      <c r="D430" t="s">
        <v>9</v>
      </c>
      <c r="E430" t="s">
        <v>9</v>
      </c>
      <c r="F430" t="s">
        <v>219</v>
      </c>
      <c r="G430" t="s">
        <v>623</v>
      </c>
      <c r="H430" t="s">
        <v>4022</v>
      </c>
      <c r="I430" s="1">
        <v>39431</v>
      </c>
      <c r="J430" t="s">
        <v>5128</v>
      </c>
      <c r="K430" t="s">
        <v>5129</v>
      </c>
      <c r="L430">
        <v>28914</v>
      </c>
      <c r="M430" t="s">
        <v>4016</v>
      </c>
      <c r="N430" t="s">
        <v>9</v>
      </c>
      <c r="O430">
        <v>605307774</v>
      </c>
      <c r="P430" t="s">
        <v>624</v>
      </c>
      <c r="Q430" t="s">
        <v>189</v>
      </c>
      <c r="R430" t="s">
        <v>5130</v>
      </c>
      <c r="S430" t="s">
        <v>4017</v>
      </c>
      <c r="T430" s="1">
        <v>45289</v>
      </c>
      <c r="U430" t="s">
        <v>9</v>
      </c>
      <c r="V430" t="s">
        <v>4023</v>
      </c>
      <c r="W430" t="s">
        <v>4024</v>
      </c>
      <c r="X430" t="s">
        <v>30</v>
      </c>
      <c r="Y430" s="1">
        <v>45292</v>
      </c>
      <c r="Z430" s="1">
        <v>45657</v>
      </c>
      <c r="AA430">
        <v>4900</v>
      </c>
      <c r="AB430" t="s">
        <v>4017</v>
      </c>
      <c r="AC430">
        <f>MIN(COUNTIF(B:B,Member_export_20241206_173759_f48b0b31c0417006138ce4576f294a066f7c[[#This Row],[Member ID]]),1)-1</f>
        <v>0</v>
      </c>
      <c r="AD43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3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30" s="1">
        <v>45657</v>
      </c>
      <c r="AG430" s="1">
        <f>Member_export_20241206_173759_f48b0b31c0417006138ce4576f294a066f7c[[#This Row],[Price]]/100</f>
        <v>49</v>
      </c>
      <c r="AH430" s="6">
        <f ca="1">DATEDIF(Member_export_20241206_173759_f48b0b31c0417006138ce4576f294a066f7c[[#This Row],[Birthday]],TODAY(),"Y")</f>
        <v>16</v>
      </c>
      <c r="AI430" s="6">
        <f>DATEDIF(Member_export_20241206_173759_f48b0b31c0417006138ce4576f294a066f7c[[#This Row],[Member since]],Member_export_20241206_173759_f48b0b31c0417006138ce4576f294a066f7c[[#This Row],[Contrac end date C]],"M")</f>
        <v>12</v>
      </c>
      <c r="AJ430" t="str">
        <f>TEXT(Member_export_20241206_173759_f48b0b31c0417006138ce4576f294a066f7c[[#This Row],[Member since]],"DDDD")</f>
        <v>viernes</v>
      </c>
      <c r="AK430">
        <f>MONTH(Member_export_20241206_173759_f48b0b31c0417006138ce4576f294a066f7c[[#This Row],[Member since]])</f>
        <v>12</v>
      </c>
      <c r="AL430">
        <f>YEAR(Member_export_20241206_173759_f48b0b31c0417006138ce4576f294a066f7c[[#This Row],[Member since]])</f>
        <v>2023</v>
      </c>
    </row>
    <row r="431" spans="1:38" x14ac:dyDescent="0.55000000000000004">
      <c r="A431">
        <v>79788</v>
      </c>
      <c r="B431">
        <v>45988846</v>
      </c>
      <c r="C431" t="s">
        <v>3271</v>
      </c>
      <c r="D431" t="s">
        <v>9</v>
      </c>
      <c r="E431" t="s">
        <v>9</v>
      </c>
      <c r="F431" t="s">
        <v>219</v>
      </c>
      <c r="G431" t="s">
        <v>1233</v>
      </c>
      <c r="H431" t="s">
        <v>4022</v>
      </c>
      <c r="I431" s="1">
        <v>39347</v>
      </c>
      <c r="J431" t="s">
        <v>5131</v>
      </c>
      <c r="K431" t="s">
        <v>5132</v>
      </c>
      <c r="L431">
        <v>28914</v>
      </c>
      <c r="M431" t="s">
        <v>4016</v>
      </c>
      <c r="N431" t="s">
        <v>9</v>
      </c>
      <c r="O431">
        <v>641559940</v>
      </c>
      <c r="P431" t="s">
        <v>1234</v>
      </c>
      <c r="Q431" t="s">
        <v>330</v>
      </c>
      <c r="R431" t="s">
        <v>5133</v>
      </c>
      <c r="S431" t="s">
        <v>4017</v>
      </c>
      <c r="T431" s="1">
        <v>45306</v>
      </c>
      <c r="U431" t="s">
        <v>9</v>
      </c>
      <c r="V431" t="s">
        <v>4023</v>
      </c>
      <c r="W431" t="s">
        <v>4024</v>
      </c>
      <c r="X431" t="s">
        <v>12</v>
      </c>
      <c r="Y431" s="1">
        <v>45323</v>
      </c>
      <c r="Z431" s="1">
        <v>45657</v>
      </c>
      <c r="AA431">
        <v>5200</v>
      </c>
      <c r="AB431" t="s">
        <v>4017</v>
      </c>
      <c r="AC431">
        <f>MIN(COUNTIF(B:B,Member_export_20241206_173759_f48b0b31c0417006138ce4576f294a066f7c[[#This Row],[Member ID]]),1)-1</f>
        <v>0</v>
      </c>
      <c r="AD43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3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31" s="1">
        <v>45657</v>
      </c>
      <c r="AG431" s="1">
        <f>Member_export_20241206_173759_f48b0b31c0417006138ce4576f294a066f7c[[#This Row],[Price]]/100</f>
        <v>52</v>
      </c>
      <c r="AH431" s="6">
        <f ca="1">DATEDIF(Member_export_20241206_173759_f48b0b31c0417006138ce4576f294a066f7c[[#This Row],[Birthday]],TODAY(),"Y")</f>
        <v>17</v>
      </c>
      <c r="AI431" s="6">
        <f>DATEDIF(Member_export_20241206_173759_f48b0b31c0417006138ce4576f294a066f7c[[#This Row],[Member since]],Member_export_20241206_173759_f48b0b31c0417006138ce4576f294a066f7c[[#This Row],[Contrac end date C]],"M")</f>
        <v>11</v>
      </c>
      <c r="AJ431" t="str">
        <f>TEXT(Member_export_20241206_173759_f48b0b31c0417006138ce4576f294a066f7c[[#This Row],[Member since]],"DDDD")</f>
        <v>lunes</v>
      </c>
      <c r="AK431">
        <f>MONTH(Member_export_20241206_173759_f48b0b31c0417006138ce4576f294a066f7c[[#This Row],[Member since]])</f>
        <v>1</v>
      </c>
      <c r="AL431">
        <f>YEAR(Member_export_20241206_173759_f48b0b31c0417006138ce4576f294a066f7c[[#This Row],[Member since]])</f>
        <v>2024</v>
      </c>
    </row>
    <row r="432" spans="1:38" x14ac:dyDescent="0.55000000000000004">
      <c r="A432">
        <v>79788</v>
      </c>
      <c r="B432">
        <v>45989338</v>
      </c>
      <c r="C432" t="s">
        <v>2895</v>
      </c>
      <c r="D432" t="s">
        <v>9</v>
      </c>
      <c r="E432" t="s">
        <v>9</v>
      </c>
      <c r="F432" t="s">
        <v>219</v>
      </c>
      <c r="G432" t="s">
        <v>220</v>
      </c>
      <c r="H432" t="s">
        <v>4022</v>
      </c>
      <c r="I432" s="1">
        <v>38769</v>
      </c>
      <c r="J432" t="s">
        <v>5134</v>
      </c>
      <c r="K432" t="s">
        <v>4095</v>
      </c>
      <c r="L432">
        <v>28914</v>
      </c>
      <c r="M432" t="s">
        <v>4016</v>
      </c>
      <c r="N432" t="s">
        <v>9</v>
      </c>
      <c r="O432">
        <v>644849396</v>
      </c>
      <c r="P432" t="s">
        <v>221</v>
      </c>
      <c r="Q432" t="s">
        <v>22</v>
      </c>
      <c r="R432" t="s">
        <v>5135</v>
      </c>
      <c r="S432" t="s">
        <v>4017</v>
      </c>
      <c r="T432" s="1">
        <v>44831</v>
      </c>
      <c r="U432" t="s">
        <v>9</v>
      </c>
      <c r="V432" t="s">
        <v>4023</v>
      </c>
      <c r="W432" t="s">
        <v>4029</v>
      </c>
      <c r="X432" t="s">
        <v>30</v>
      </c>
      <c r="Y432" s="1">
        <v>45444</v>
      </c>
      <c r="Z432" s="1">
        <v>45657</v>
      </c>
      <c r="AA432">
        <v>4900</v>
      </c>
      <c r="AB432" t="s">
        <v>4017</v>
      </c>
      <c r="AC432">
        <f>MIN(COUNTIF(B:B,Member_export_20241206_173759_f48b0b31c0417006138ce4576f294a066f7c[[#This Row],[Member ID]]),1)-1</f>
        <v>0</v>
      </c>
      <c r="AD43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3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32" s="1">
        <v>45657</v>
      </c>
      <c r="AG432" s="1">
        <f>Member_export_20241206_173759_f48b0b31c0417006138ce4576f294a066f7c[[#This Row],[Price]]/100</f>
        <v>49</v>
      </c>
      <c r="AH432" s="6">
        <f ca="1">DATEDIF(Member_export_20241206_173759_f48b0b31c0417006138ce4576f294a066f7c[[#This Row],[Birthday]],TODAY(),"Y")</f>
        <v>18</v>
      </c>
      <c r="AI432" s="6">
        <f>DATEDIF(Member_export_20241206_173759_f48b0b31c0417006138ce4576f294a066f7c[[#This Row],[Member since]],Member_export_20241206_173759_f48b0b31c0417006138ce4576f294a066f7c[[#This Row],[Contrac end date C]],"M")</f>
        <v>27</v>
      </c>
      <c r="AJ432" t="str">
        <f>TEXT(Member_export_20241206_173759_f48b0b31c0417006138ce4576f294a066f7c[[#This Row],[Member since]],"DDDD")</f>
        <v>martes</v>
      </c>
      <c r="AK432">
        <f>MONTH(Member_export_20241206_173759_f48b0b31c0417006138ce4576f294a066f7c[[#This Row],[Member since]])</f>
        <v>9</v>
      </c>
      <c r="AL432">
        <f>YEAR(Member_export_20241206_173759_f48b0b31c0417006138ce4576f294a066f7c[[#This Row],[Member since]])</f>
        <v>2022</v>
      </c>
    </row>
    <row r="433" spans="1:38" x14ac:dyDescent="0.55000000000000004">
      <c r="A433">
        <v>79788</v>
      </c>
      <c r="B433">
        <v>45989721</v>
      </c>
      <c r="C433" t="s">
        <v>3727</v>
      </c>
      <c r="D433" t="s">
        <v>9</v>
      </c>
      <c r="E433" t="s">
        <v>9</v>
      </c>
      <c r="F433" t="s">
        <v>2262</v>
      </c>
      <c r="G433" t="s">
        <v>1039</v>
      </c>
      <c r="H433" t="s">
        <v>4022</v>
      </c>
      <c r="I433" s="1">
        <v>35890</v>
      </c>
      <c r="J433" t="s">
        <v>5136</v>
      </c>
      <c r="K433" t="s">
        <v>5137</v>
      </c>
      <c r="L433">
        <v>28914</v>
      </c>
      <c r="M433" t="s">
        <v>4016</v>
      </c>
      <c r="N433" t="s">
        <v>9</v>
      </c>
      <c r="O433">
        <v>688900598</v>
      </c>
      <c r="P433" t="s">
        <v>2263</v>
      </c>
      <c r="Q433" t="s">
        <v>189</v>
      </c>
      <c r="R433" t="s">
        <v>5138</v>
      </c>
      <c r="S433" t="s">
        <v>4017</v>
      </c>
      <c r="T433" s="1">
        <v>45183</v>
      </c>
      <c r="U433" t="s">
        <v>9</v>
      </c>
      <c r="V433" t="s">
        <v>4023</v>
      </c>
      <c r="W433" t="s">
        <v>4437</v>
      </c>
      <c r="X433" t="s">
        <v>30</v>
      </c>
      <c r="Y433" s="1">
        <v>45200</v>
      </c>
      <c r="Z433" s="1">
        <v>45657</v>
      </c>
      <c r="AA433">
        <v>4900</v>
      </c>
      <c r="AB433" t="s">
        <v>4017</v>
      </c>
      <c r="AC433">
        <f>MIN(COUNTIF(B:B,Member_export_20241206_173759_f48b0b31c0417006138ce4576f294a066f7c[[#This Row],[Member ID]]),1)-1</f>
        <v>0</v>
      </c>
      <c r="AD43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33" t="str">
        <f>IF(Member_export_20241206_173759_f48b0b31c0417006138ce4576f294a066f7c[[#This Row],[Source]]="","DESCONOCIDA",Member_export_20241206_173759_f48b0b31c0417006138ce4576f294a066f7c[[#This Row],[Source]])</f>
        <v>REDES SOCIALES</v>
      </c>
      <c r="AF433" s="1">
        <v>45657</v>
      </c>
      <c r="AG433" s="1">
        <f>Member_export_20241206_173759_f48b0b31c0417006138ce4576f294a066f7c[[#This Row],[Price]]/100</f>
        <v>49</v>
      </c>
      <c r="AH433" s="6">
        <f ca="1">DATEDIF(Member_export_20241206_173759_f48b0b31c0417006138ce4576f294a066f7c[[#This Row],[Birthday]],TODAY(),"Y")</f>
        <v>26</v>
      </c>
      <c r="AI433" s="6">
        <f>DATEDIF(Member_export_20241206_173759_f48b0b31c0417006138ce4576f294a066f7c[[#This Row],[Member since]],Member_export_20241206_173759_f48b0b31c0417006138ce4576f294a066f7c[[#This Row],[Contrac end date C]],"M")</f>
        <v>15</v>
      </c>
      <c r="AJ433" t="str">
        <f>TEXT(Member_export_20241206_173759_f48b0b31c0417006138ce4576f294a066f7c[[#This Row],[Member since]],"DDDD")</f>
        <v>jueves</v>
      </c>
      <c r="AK433">
        <f>MONTH(Member_export_20241206_173759_f48b0b31c0417006138ce4576f294a066f7c[[#This Row],[Member since]])</f>
        <v>9</v>
      </c>
      <c r="AL433">
        <f>YEAR(Member_export_20241206_173759_f48b0b31c0417006138ce4576f294a066f7c[[#This Row],[Member since]])</f>
        <v>2023</v>
      </c>
    </row>
    <row r="434" spans="1:38" x14ac:dyDescent="0.55000000000000004">
      <c r="A434">
        <v>79788</v>
      </c>
      <c r="B434">
        <v>45989817</v>
      </c>
      <c r="C434" t="s">
        <v>3400</v>
      </c>
      <c r="D434" t="s">
        <v>9</v>
      </c>
      <c r="E434" t="s">
        <v>9</v>
      </c>
      <c r="F434" t="s">
        <v>1539</v>
      </c>
      <c r="G434" t="s">
        <v>1540</v>
      </c>
      <c r="H434" t="s">
        <v>4022</v>
      </c>
      <c r="I434" s="1">
        <v>22199</v>
      </c>
      <c r="J434" t="s">
        <v>5139</v>
      </c>
      <c r="K434" t="s">
        <v>5081</v>
      </c>
      <c r="L434">
        <v>28914</v>
      </c>
      <c r="M434" t="s">
        <v>4016</v>
      </c>
      <c r="N434" t="s">
        <v>9</v>
      </c>
      <c r="O434">
        <v>625887369</v>
      </c>
      <c r="P434" t="s">
        <v>1395</v>
      </c>
      <c r="Q434" t="s">
        <v>134</v>
      </c>
      <c r="R434" t="s">
        <v>5140</v>
      </c>
      <c r="S434" t="s">
        <v>4017</v>
      </c>
      <c r="T434" s="1">
        <v>45350</v>
      </c>
      <c r="U434" t="s">
        <v>9</v>
      </c>
      <c r="V434" t="s">
        <v>4023</v>
      </c>
      <c r="W434" t="s">
        <v>4024</v>
      </c>
      <c r="X434" t="s">
        <v>48</v>
      </c>
      <c r="Y434" s="1">
        <v>45352</v>
      </c>
      <c r="Z434" s="1">
        <v>45657</v>
      </c>
      <c r="AA434">
        <v>3900</v>
      </c>
      <c r="AB434" t="s">
        <v>4017</v>
      </c>
      <c r="AC434">
        <f>MIN(COUNTIF(B:B,Member_export_20241206_173759_f48b0b31c0417006138ce4576f294a066f7c[[#This Row],[Member ID]]),1)-1</f>
        <v>0</v>
      </c>
      <c r="AD43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3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34" s="1">
        <v>45657</v>
      </c>
      <c r="AG434" s="1">
        <f>Member_export_20241206_173759_f48b0b31c0417006138ce4576f294a066f7c[[#This Row],[Price]]/100</f>
        <v>39</v>
      </c>
      <c r="AH434" s="6">
        <f ca="1">DATEDIF(Member_export_20241206_173759_f48b0b31c0417006138ce4576f294a066f7c[[#This Row],[Birthday]],TODAY(),"Y")</f>
        <v>64</v>
      </c>
      <c r="AI434" s="6">
        <f>DATEDIF(Member_export_20241206_173759_f48b0b31c0417006138ce4576f294a066f7c[[#This Row],[Member since]],Member_export_20241206_173759_f48b0b31c0417006138ce4576f294a066f7c[[#This Row],[Contrac end date C]],"M")</f>
        <v>10</v>
      </c>
      <c r="AJ434" t="str">
        <f>TEXT(Member_export_20241206_173759_f48b0b31c0417006138ce4576f294a066f7c[[#This Row],[Member since]],"DDDD")</f>
        <v>miércoles</v>
      </c>
      <c r="AK434">
        <f>MONTH(Member_export_20241206_173759_f48b0b31c0417006138ce4576f294a066f7c[[#This Row],[Member since]])</f>
        <v>2</v>
      </c>
      <c r="AL434">
        <f>YEAR(Member_export_20241206_173759_f48b0b31c0417006138ce4576f294a066f7c[[#This Row],[Member since]])</f>
        <v>2024</v>
      </c>
    </row>
    <row r="435" spans="1:38" x14ac:dyDescent="0.55000000000000004">
      <c r="A435">
        <v>79788</v>
      </c>
      <c r="B435">
        <v>47810984</v>
      </c>
      <c r="C435" t="s">
        <v>3390</v>
      </c>
      <c r="D435" t="s">
        <v>9</v>
      </c>
      <c r="E435" t="s">
        <v>9</v>
      </c>
      <c r="F435" t="s">
        <v>1518</v>
      </c>
      <c r="G435" t="s">
        <v>1519</v>
      </c>
      <c r="H435" t="s">
        <v>4022</v>
      </c>
      <c r="I435" s="1">
        <v>27395</v>
      </c>
      <c r="J435" t="s">
        <v>5141</v>
      </c>
      <c r="K435" t="s">
        <v>5142</v>
      </c>
      <c r="L435">
        <v>28914</v>
      </c>
      <c r="M435" t="s">
        <v>4016</v>
      </c>
      <c r="N435" t="s">
        <v>9</v>
      </c>
      <c r="O435">
        <v>722709699</v>
      </c>
      <c r="P435" t="s">
        <v>1520</v>
      </c>
      <c r="Q435" t="s">
        <v>277</v>
      </c>
      <c r="R435" t="s">
        <v>9</v>
      </c>
      <c r="S435" t="s">
        <v>4017</v>
      </c>
      <c r="T435" s="1">
        <v>45523</v>
      </c>
      <c r="U435" t="s">
        <v>9</v>
      </c>
      <c r="V435" t="s">
        <v>4023</v>
      </c>
      <c r="W435" t="s">
        <v>4024</v>
      </c>
      <c r="X435" t="s">
        <v>30</v>
      </c>
      <c r="Y435" s="1">
        <v>45536</v>
      </c>
      <c r="Z435" s="1">
        <v>45657</v>
      </c>
      <c r="AA435">
        <v>4900</v>
      </c>
      <c r="AB435" t="s">
        <v>4017</v>
      </c>
      <c r="AC435">
        <f>MIN(COUNTIF(B:B,Member_export_20241206_173759_f48b0b31c0417006138ce4576f294a066f7c[[#This Row],[Member ID]]),1)-1</f>
        <v>0</v>
      </c>
      <c r="AD43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3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35" s="1">
        <v>45657</v>
      </c>
      <c r="AG435" s="1">
        <f>Member_export_20241206_173759_f48b0b31c0417006138ce4576f294a066f7c[[#This Row],[Price]]/100</f>
        <v>49</v>
      </c>
      <c r="AH435" s="6">
        <f ca="1">DATEDIF(Member_export_20241206_173759_f48b0b31c0417006138ce4576f294a066f7c[[#This Row],[Birthday]],TODAY(),"Y")</f>
        <v>49</v>
      </c>
      <c r="AI435" s="6">
        <f>DATEDIF(Member_export_20241206_173759_f48b0b31c0417006138ce4576f294a066f7c[[#This Row],[Member since]],Member_export_20241206_173759_f48b0b31c0417006138ce4576f294a066f7c[[#This Row],[Contrac end date C]],"M")</f>
        <v>4</v>
      </c>
      <c r="AJ435" t="str">
        <f>TEXT(Member_export_20241206_173759_f48b0b31c0417006138ce4576f294a066f7c[[#This Row],[Member since]],"DDDD")</f>
        <v>lunes</v>
      </c>
      <c r="AK435">
        <f>MONTH(Member_export_20241206_173759_f48b0b31c0417006138ce4576f294a066f7c[[#This Row],[Member since]])</f>
        <v>8</v>
      </c>
      <c r="AL435">
        <f>YEAR(Member_export_20241206_173759_f48b0b31c0417006138ce4576f294a066f7c[[#This Row],[Member since]])</f>
        <v>2024</v>
      </c>
    </row>
    <row r="436" spans="1:38" x14ac:dyDescent="0.55000000000000004">
      <c r="A436">
        <v>79788</v>
      </c>
      <c r="B436">
        <v>45989310</v>
      </c>
      <c r="C436" t="s">
        <v>3796</v>
      </c>
      <c r="D436" t="s">
        <v>9</v>
      </c>
      <c r="E436" t="s">
        <v>9</v>
      </c>
      <c r="F436" t="s">
        <v>2414</v>
      </c>
      <c r="G436" t="s">
        <v>1063</v>
      </c>
      <c r="H436" t="s">
        <v>4025</v>
      </c>
      <c r="I436" s="1">
        <v>38390</v>
      </c>
      <c r="J436" t="s">
        <v>5143</v>
      </c>
      <c r="K436" t="s">
        <v>5144</v>
      </c>
      <c r="L436">
        <v>28942</v>
      </c>
      <c r="M436" t="s">
        <v>4060</v>
      </c>
      <c r="N436" t="s">
        <v>9</v>
      </c>
      <c r="O436">
        <v>620768379</v>
      </c>
      <c r="P436" t="s">
        <v>1688</v>
      </c>
      <c r="Q436" t="s">
        <v>45</v>
      </c>
      <c r="R436" t="s">
        <v>5145</v>
      </c>
      <c r="S436" t="s">
        <v>4017</v>
      </c>
      <c r="T436" s="1">
        <v>44804</v>
      </c>
      <c r="U436" t="s">
        <v>9</v>
      </c>
      <c r="V436" t="s">
        <v>4023</v>
      </c>
      <c r="W436" t="s">
        <v>4024</v>
      </c>
      <c r="X436" t="s">
        <v>30</v>
      </c>
      <c r="Y436" s="1">
        <v>45627</v>
      </c>
      <c r="Z436" s="1">
        <v>45657</v>
      </c>
      <c r="AA436">
        <v>4900</v>
      </c>
      <c r="AB436" t="s">
        <v>4017</v>
      </c>
      <c r="AC436">
        <f>MIN(COUNTIF(B:B,Member_export_20241206_173759_f48b0b31c0417006138ce4576f294a066f7c[[#This Row],[Member ID]]),1)-1</f>
        <v>0</v>
      </c>
      <c r="AD43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3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36" s="1">
        <v>45657</v>
      </c>
      <c r="AG436" s="1">
        <f>Member_export_20241206_173759_f48b0b31c0417006138ce4576f294a066f7c[[#This Row],[Price]]/100</f>
        <v>49</v>
      </c>
      <c r="AH436" s="6">
        <f ca="1">DATEDIF(Member_export_20241206_173759_f48b0b31c0417006138ce4576f294a066f7c[[#This Row],[Birthday]],TODAY(),"Y")</f>
        <v>19</v>
      </c>
      <c r="AI436" s="6">
        <f>DATEDIF(Member_export_20241206_173759_f48b0b31c0417006138ce4576f294a066f7c[[#This Row],[Member since]],Member_export_20241206_173759_f48b0b31c0417006138ce4576f294a066f7c[[#This Row],[Contrac end date C]],"M")</f>
        <v>28</v>
      </c>
      <c r="AJ436" t="str">
        <f>TEXT(Member_export_20241206_173759_f48b0b31c0417006138ce4576f294a066f7c[[#This Row],[Member since]],"DDDD")</f>
        <v>miércoles</v>
      </c>
      <c r="AK436">
        <f>MONTH(Member_export_20241206_173759_f48b0b31c0417006138ce4576f294a066f7c[[#This Row],[Member since]])</f>
        <v>8</v>
      </c>
      <c r="AL436">
        <f>YEAR(Member_export_20241206_173759_f48b0b31c0417006138ce4576f294a066f7c[[#This Row],[Member since]])</f>
        <v>2022</v>
      </c>
    </row>
    <row r="437" spans="1:38" x14ac:dyDescent="0.55000000000000004">
      <c r="A437">
        <v>79788</v>
      </c>
      <c r="B437">
        <v>45987698</v>
      </c>
      <c r="C437" t="s">
        <v>2920</v>
      </c>
      <c r="D437" t="s">
        <v>9</v>
      </c>
      <c r="E437" t="s">
        <v>9</v>
      </c>
      <c r="F437" t="s">
        <v>293</v>
      </c>
      <c r="G437" t="s">
        <v>294</v>
      </c>
      <c r="H437" t="s">
        <v>4025</v>
      </c>
      <c r="I437" s="1">
        <v>27038</v>
      </c>
      <c r="J437" t="s">
        <v>5146</v>
      </c>
      <c r="K437" t="s">
        <v>5147</v>
      </c>
      <c r="L437">
        <v>28914</v>
      </c>
      <c r="M437" t="s">
        <v>4016</v>
      </c>
      <c r="N437" t="s">
        <v>9</v>
      </c>
      <c r="O437">
        <v>610009716</v>
      </c>
      <c r="P437" t="s">
        <v>296</v>
      </c>
      <c r="Q437" t="s">
        <v>45</v>
      </c>
      <c r="R437" t="s">
        <v>295</v>
      </c>
      <c r="S437" t="s">
        <v>4017</v>
      </c>
      <c r="T437" s="1">
        <v>44966</v>
      </c>
      <c r="U437" t="s">
        <v>9</v>
      </c>
      <c r="V437" t="s">
        <v>4023</v>
      </c>
      <c r="W437" t="s">
        <v>4024</v>
      </c>
      <c r="X437" t="s">
        <v>30</v>
      </c>
      <c r="Y437" s="1">
        <v>44986</v>
      </c>
      <c r="Z437" s="1">
        <v>45657</v>
      </c>
      <c r="AA437">
        <v>4900</v>
      </c>
      <c r="AB437" t="s">
        <v>4017</v>
      </c>
      <c r="AC437">
        <f>MIN(COUNTIF(B:B,Member_export_20241206_173759_f48b0b31c0417006138ce4576f294a066f7c[[#This Row],[Member ID]]),1)-1</f>
        <v>0</v>
      </c>
      <c r="AD43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3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37" s="1">
        <v>45657</v>
      </c>
      <c r="AG437" s="1">
        <f>Member_export_20241206_173759_f48b0b31c0417006138ce4576f294a066f7c[[#This Row],[Price]]/100</f>
        <v>49</v>
      </c>
      <c r="AH437" s="6">
        <f ca="1">DATEDIF(Member_export_20241206_173759_f48b0b31c0417006138ce4576f294a066f7c[[#This Row],[Birthday]],TODAY(),"Y")</f>
        <v>50</v>
      </c>
      <c r="AI437" s="6">
        <f>DATEDIF(Member_export_20241206_173759_f48b0b31c0417006138ce4576f294a066f7c[[#This Row],[Member since]],Member_export_20241206_173759_f48b0b31c0417006138ce4576f294a066f7c[[#This Row],[Contrac end date C]],"M")</f>
        <v>22</v>
      </c>
      <c r="AJ437" t="str">
        <f>TEXT(Member_export_20241206_173759_f48b0b31c0417006138ce4576f294a066f7c[[#This Row],[Member since]],"DDDD")</f>
        <v>jueves</v>
      </c>
      <c r="AK437">
        <f>MONTH(Member_export_20241206_173759_f48b0b31c0417006138ce4576f294a066f7c[[#This Row],[Member since]])</f>
        <v>2</v>
      </c>
      <c r="AL437">
        <f>YEAR(Member_export_20241206_173759_f48b0b31c0417006138ce4576f294a066f7c[[#This Row],[Member since]])</f>
        <v>2023</v>
      </c>
    </row>
    <row r="438" spans="1:38" x14ac:dyDescent="0.55000000000000004">
      <c r="A438">
        <v>79788</v>
      </c>
      <c r="B438">
        <v>47351187</v>
      </c>
      <c r="C438" t="s">
        <v>3117</v>
      </c>
      <c r="D438" t="s">
        <v>9</v>
      </c>
      <c r="E438" t="s">
        <v>9</v>
      </c>
      <c r="F438" t="s">
        <v>850</v>
      </c>
      <c r="G438" t="s">
        <v>851</v>
      </c>
      <c r="H438" t="s">
        <v>4022</v>
      </c>
      <c r="I438" s="1">
        <v>28036</v>
      </c>
      <c r="J438" t="s">
        <v>5148</v>
      </c>
      <c r="K438" t="s">
        <v>5149</v>
      </c>
      <c r="L438">
        <v>28914</v>
      </c>
      <c r="M438" t="s">
        <v>4016</v>
      </c>
      <c r="N438" t="s">
        <v>9</v>
      </c>
      <c r="O438">
        <v>616364745</v>
      </c>
      <c r="P438" t="s">
        <v>852</v>
      </c>
      <c r="Q438" t="s">
        <v>45</v>
      </c>
      <c r="R438" t="s">
        <v>9</v>
      </c>
      <c r="S438" t="s">
        <v>4017</v>
      </c>
      <c r="T438" s="1">
        <v>45488</v>
      </c>
      <c r="U438" t="s">
        <v>9</v>
      </c>
      <c r="V438" t="s">
        <v>4040</v>
      </c>
      <c r="W438" t="s">
        <v>4029</v>
      </c>
      <c r="X438" t="s">
        <v>30</v>
      </c>
      <c r="Y438" s="1">
        <v>45505</v>
      </c>
      <c r="Z438" s="1">
        <v>45657</v>
      </c>
      <c r="AA438">
        <v>4900</v>
      </c>
      <c r="AB438" t="s">
        <v>4017</v>
      </c>
      <c r="AC438">
        <f>MIN(COUNTIF(B:B,Member_export_20241206_173759_f48b0b31c0417006138ce4576f294a066f7c[[#This Row],[Member ID]]),1)-1</f>
        <v>0</v>
      </c>
      <c r="AD438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43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38" s="1">
        <v>45657</v>
      </c>
      <c r="AG438" s="1">
        <f>Member_export_20241206_173759_f48b0b31c0417006138ce4576f294a066f7c[[#This Row],[Price]]/100</f>
        <v>49</v>
      </c>
      <c r="AH438" s="6">
        <f ca="1">DATEDIF(Member_export_20241206_173759_f48b0b31c0417006138ce4576f294a066f7c[[#This Row],[Birthday]],TODAY(),"Y")</f>
        <v>48</v>
      </c>
      <c r="AI438" s="6">
        <f>DATEDIF(Member_export_20241206_173759_f48b0b31c0417006138ce4576f294a066f7c[[#This Row],[Member since]],Member_export_20241206_173759_f48b0b31c0417006138ce4576f294a066f7c[[#This Row],[Contrac end date C]],"M")</f>
        <v>5</v>
      </c>
      <c r="AJ438" t="str">
        <f>TEXT(Member_export_20241206_173759_f48b0b31c0417006138ce4576f294a066f7c[[#This Row],[Member since]],"DDDD")</f>
        <v>lunes</v>
      </c>
      <c r="AK438">
        <f>MONTH(Member_export_20241206_173759_f48b0b31c0417006138ce4576f294a066f7c[[#This Row],[Member since]])</f>
        <v>7</v>
      </c>
      <c r="AL438">
        <f>YEAR(Member_export_20241206_173759_f48b0b31c0417006138ce4576f294a066f7c[[#This Row],[Member since]])</f>
        <v>2024</v>
      </c>
    </row>
    <row r="439" spans="1:38" x14ac:dyDescent="0.55000000000000004">
      <c r="A439">
        <v>79788</v>
      </c>
      <c r="B439">
        <v>45988406</v>
      </c>
      <c r="C439" t="s">
        <v>2927</v>
      </c>
      <c r="D439" t="s">
        <v>9</v>
      </c>
      <c r="E439" t="s">
        <v>9</v>
      </c>
      <c r="F439" t="s">
        <v>310</v>
      </c>
      <c r="G439" t="s">
        <v>311</v>
      </c>
      <c r="H439" t="s">
        <v>4022</v>
      </c>
      <c r="I439" s="1">
        <v>35097</v>
      </c>
      <c r="J439" t="s">
        <v>5150</v>
      </c>
      <c r="K439" t="s">
        <v>5151</v>
      </c>
      <c r="L439">
        <v>28914</v>
      </c>
      <c r="M439" t="s">
        <v>4016</v>
      </c>
      <c r="N439" t="s">
        <v>9</v>
      </c>
      <c r="O439">
        <v>608892433</v>
      </c>
      <c r="P439" t="s">
        <v>312</v>
      </c>
      <c r="Q439" t="s">
        <v>313</v>
      </c>
      <c r="R439" t="s">
        <v>5152</v>
      </c>
      <c r="S439" t="s">
        <v>4017</v>
      </c>
      <c r="T439" s="1">
        <v>44873</v>
      </c>
      <c r="U439" t="s">
        <v>9</v>
      </c>
      <c r="V439" t="s">
        <v>4023</v>
      </c>
      <c r="W439" t="s">
        <v>4029</v>
      </c>
      <c r="X439" t="s">
        <v>12</v>
      </c>
      <c r="Y439" s="1">
        <v>44896</v>
      </c>
      <c r="Z439" s="1">
        <v>45657</v>
      </c>
      <c r="AA439">
        <v>5200</v>
      </c>
      <c r="AB439" t="s">
        <v>4017</v>
      </c>
      <c r="AC439">
        <f>MIN(COUNTIF(B:B,Member_export_20241206_173759_f48b0b31c0417006138ce4576f294a066f7c[[#This Row],[Member ID]]),1)-1</f>
        <v>0</v>
      </c>
      <c r="AD43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3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39" s="1">
        <v>45657</v>
      </c>
      <c r="AG439" s="1">
        <f>Member_export_20241206_173759_f48b0b31c0417006138ce4576f294a066f7c[[#This Row],[Price]]/100</f>
        <v>52</v>
      </c>
      <c r="AH439" s="6">
        <f ca="1">DATEDIF(Member_export_20241206_173759_f48b0b31c0417006138ce4576f294a066f7c[[#This Row],[Birthday]],TODAY(),"Y")</f>
        <v>28</v>
      </c>
      <c r="AI439" s="6">
        <f>DATEDIF(Member_export_20241206_173759_f48b0b31c0417006138ce4576f294a066f7c[[#This Row],[Member since]],Member_export_20241206_173759_f48b0b31c0417006138ce4576f294a066f7c[[#This Row],[Contrac end date C]],"M")</f>
        <v>25</v>
      </c>
      <c r="AJ439" t="str">
        <f>TEXT(Member_export_20241206_173759_f48b0b31c0417006138ce4576f294a066f7c[[#This Row],[Member since]],"DDDD")</f>
        <v>martes</v>
      </c>
      <c r="AK439">
        <f>MONTH(Member_export_20241206_173759_f48b0b31c0417006138ce4576f294a066f7c[[#This Row],[Member since]])</f>
        <v>11</v>
      </c>
      <c r="AL439">
        <f>YEAR(Member_export_20241206_173759_f48b0b31c0417006138ce4576f294a066f7c[[#This Row],[Member since]])</f>
        <v>2022</v>
      </c>
    </row>
    <row r="440" spans="1:38" x14ac:dyDescent="0.55000000000000004">
      <c r="A440">
        <v>79788</v>
      </c>
      <c r="B440">
        <v>45988789</v>
      </c>
      <c r="C440" t="s">
        <v>2915</v>
      </c>
      <c r="D440" t="s">
        <v>9</v>
      </c>
      <c r="E440" t="s">
        <v>9</v>
      </c>
      <c r="F440" t="s">
        <v>265</v>
      </c>
      <c r="G440" t="s">
        <v>281</v>
      </c>
      <c r="H440" t="s">
        <v>4022</v>
      </c>
      <c r="I440" s="1">
        <v>35119</v>
      </c>
      <c r="J440" t="s">
        <v>5153</v>
      </c>
      <c r="K440" t="s">
        <v>5154</v>
      </c>
      <c r="L440">
        <v>28914</v>
      </c>
      <c r="M440" t="s">
        <v>4016</v>
      </c>
      <c r="N440" t="s">
        <v>9</v>
      </c>
      <c r="O440">
        <v>629526406</v>
      </c>
      <c r="P440" t="s">
        <v>282</v>
      </c>
      <c r="Q440" t="s">
        <v>11</v>
      </c>
      <c r="R440" t="s">
        <v>5155</v>
      </c>
      <c r="S440" t="s">
        <v>4017</v>
      </c>
      <c r="T440" s="1">
        <v>44817</v>
      </c>
      <c r="U440" t="s">
        <v>9</v>
      </c>
      <c r="V440" t="s">
        <v>4023</v>
      </c>
      <c r="W440" t="s">
        <v>4029</v>
      </c>
      <c r="X440" t="s">
        <v>30</v>
      </c>
      <c r="Y440" s="1">
        <v>44835</v>
      </c>
      <c r="Z440" s="1">
        <v>45657</v>
      </c>
      <c r="AA440">
        <v>4900</v>
      </c>
      <c r="AB440" t="s">
        <v>4017</v>
      </c>
      <c r="AC440">
        <f>MIN(COUNTIF(B:B,Member_export_20241206_173759_f48b0b31c0417006138ce4576f294a066f7c[[#This Row],[Member ID]]),1)-1</f>
        <v>0</v>
      </c>
      <c r="AD44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4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40" s="1">
        <v>45657</v>
      </c>
      <c r="AG440" s="1">
        <f>Member_export_20241206_173759_f48b0b31c0417006138ce4576f294a066f7c[[#This Row],[Price]]/100</f>
        <v>49</v>
      </c>
      <c r="AH440" s="6">
        <f ca="1">DATEDIF(Member_export_20241206_173759_f48b0b31c0417006138ce4576f294a066f7c[[#This Row],[Birthday]],TODAY(),"Y")</f>
        <v>28</v>
      </c>
      <c r="AI440" s="6">
        <f>DATEDIF(Member_export_20241206_173759_f48b0b31c0417006138ce4576f294a066f7c[[#This Row],[Member since]],Member_export_20241206_173759_f48b0b31c0417006138ce4576f294a066f7c[[#This Row],[Contrac end date C]],"M")</f>
        <v>27</v>
      </c>
      <c r="AJ440" t="str">
        <f>TEXT(Member_export_20241206_173759_f48b0b31c0417006138ce4576f294a066f7c[[#This Row],[Member since]],"DDDD")</f>
        <v>martes</v>
      </c>
      <c r="AK440">
        <f>MONTH(Member_export_20241206_173759_f48b0b31c0417006138ce4576f294a066f7c[[#This Row],[Member since]])</f>
        <v>9</v>
      </c>
      <c r="AL440">
        <f>YEAR(Member_export_20241206_173759_f48b0b31c0417006138ce4576f294a066f7c[[#This Row],[Member since]])</f>
        <v>2022</v>
      </c>
    </row>
    <row r="441" spans="1:38" x14ac:dyDescent="0.55000000000000004">
      <c r="A441">
        <v>79788</v>
      </c>
      <c r="B441">
        <v>45988350</v>
      </c>
      <c r="C441" t="s">
        <v>3633</v>
      </c>
      <c r="D441" t="s">
        <v>9</v>
      </c>
      <c r="E441" t="s">
        <v>9</v>
      </c>
      <c r="F441" t="s">
        <v>265</v>
      </c>
      <c r="G441" t="s">
        <v>2048</v>
      </c>
      <c r="H441" t="s">
        <v>4022</v>
      </c>
      <c r="I441" s="1">
        <v>30077</v>
      </c>
      <c r="J441" t="s">
        <v>5156</v>
      </c>
      <c r="K441" t="s">
        <v>5157</v>
      </c>
      <c r="L441">
        <v>28051</v>
      </c>
      <c r="M441" t="s">
        <v>4016</v>
      </c>
      <c r="N441" t="s">
        <v>9</v>
      </c>
      <c r="O441">
        <v>655478738</v>
      </c>
      <c r="P441" t="s">
        <v>2049</v>
      </c>
      <c r="Q441" t="s">
        <v>322</v>
      </c>
      <c r="R441" t="s">
        <v>5158</v>
      </c>
      <c r="S441" t="s">
        <v>4017</v>
      </c>
      <c r="T441" s="1">
        <v>43711</v>
      </c>
      <c r="U441" t="s">
        <v>9</v>
      </c>
      <c r="V441" t="s">
        <v>4023</v>
      </c>
      <c r="W441" t="s">
        <v>4029</v>
      </c>
      <c r="X441" t="s">
        <v>12</v>
      </c>
      <c r="Y441" s="1">
        <v>43739</v>
      </c>
      <c r="Z441" s="1">
        <v>45657</v>
      </c>
      <c r="AA441">
        <v>5200</v>
      </c>
      <c r="AB441" t="s">
        <v>4017</v>
      </c>
      <c r="AC441">
        <f>MIN(COUNTIF(B:B,Member_export_20241206_173759_f48b0b31c0417006138ce4576f294a066f7c[[#This Row],[Member ID]]),1)-1</f>
        <v>0</v>
      </c>
      <c r="AD44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4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41" s="1">
        <v>45657</v>
      </c>
      <c r="AG441" s="1">
        <f>Member_export_20241206_173759_f48b0b31c0417006138ce4576f294a066f7c[[#This Row],[Price]]/100</f>
        <v>52</v>
      </c>
      <c r="AH441" s="6">
        <f ca="1">DATEDIF(Member_export_20241206_173759_f48b0b31c0417006138ce4576f294a066f7c[[#This Row],[Birthday]],TODAY(),"Y")</f>
        <v>42</v>
      </c>
      <c r="AI441" s="6">
        <f>DATEDIF(Member_export_20241206_173759_f48b0b31c0417006138ce4576f294a066f7c[[#This Row],[Member since]],Member_export_20241206_173759_f48b0b31c0417006138ce4576f294a066f7c[[#This Row],[Contrac end date C]],"M")</f>
        <v>63</v>
      </c>
      <c r="AJ441" t="str">
        <f>TEXT(Member_export_20241206_173759_f48b0b31c0417006138ce4576f294a066f7c[[#This Row],[Member since]],"DDDD")</f>
        <v>martes</v>
      </c>
      <c r="AK441">
        <f>MONTH(Member_export_20241206_173759_f48b0b31c0417006138ce4576f294a066f7c[[#This Row],[Member since]])</f>
        <v>9</v>
      </c>
      <c r="AL441">
        <f>YEAR(Member_export_20241206_173759_f48b0b31c0417006138ce4576f294a066f7c[[#This Row],[Member since]])</f>
        <v>2019</v>
      </c>
    </row>
    <row r="442" spans="1:38" x14ac:dyDescent="0.55000000000000004">
      <c r="A442">
        <v>79788</v>
      </c>
      <c r="B442">
        <v>45987841</v>
      </c>
      <c r="C442" t="s">
        <v>3112</v>
      </c>
      <c r="D442" t="s">
        <v>9</v>
      </c>
      <c r="E442" t="s">
        <v>9</v>
      </c>
      <c r="F442" t="s">
        <v>265</v>
      </c>
      <c r="G442" t="s">
        <v>838</v>
      </c>
      <c r="H442" t="s">
        <v>4022</v>
      </c>
      <c r="I442" s="1">
        <v>25287</v>
      </c>
      <c r="J442" t="s">
        <v>5159</v>
      </c>
      <c r="K442" t="s">
        <v>5160</v>
      </c>
      <c r="L442">
        <v>28914</v>
      </c>
      <c r="M442" t="s">
        <v>4016</v>
      </c>
      <c r="N442" t="s">
        <v>9</v>
      </c>
      <c r="O442">
        <v>606408709</v>
      </c>
      <c r="P442" t="s">
        <v>839</v>
      </c>
      <c r="Q442" t="s">
        <v>22</v>
      </c>
      <c r="R442" t="s">
        <v>5161</v>
      </c>
      <c r="S442" t="s">
        <v>4017</v>
      </c>
      <c r="T442" s="1">
        <v>45198</v>
      </c>
      <c r="U442" t="s">
        <v>9</v>
      </c>
      <c r="V442" t="s">
        <v>4040</v>
      </c>
      <c r="W442" t="s">
        <v>4024</v>
      </c>
      <c r="X442" t="s">
        <v>30</v>
      </c>
      <c r="Y442" s="1">
        <v>45200</v>
      </c>
      <c r="Z442" s="1">
        <v>45657</v>
      </c>
      <c r="AA442">
        <v>4900</v>
      </c>
      <c r="AB442" t="s">
        <v>4017</v>
      </c>
      <c r="AC442">
        <f>MIN(COUNTIF(B:B,Member_export_20241206_173759_f48b0b31c0417006138ce4576f294a066f7c[[#This Row],[Member ID]]),1)-1</f>
        <v>0</v>
      </c>
      <c r="AD442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44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42" s="1">
        <v>45657</v>
      </c>
      <c r="AG442" s="1">
        <f>Member_export_20241206_173759_f48b0b31c0417006138ce4576f294a066f7c[[#This Row],[Price]]/100</f>
        <v>49</v>
      </c>
      <c r="AH442" s="6">
        <f ca="1">DATEDIF(Member_export_20241206_173759_f48b0b31c0417006138ce4576f294a066f7c[[#This Row],[Birthday]],TODAY(),"Y")</f>
        <v>55</v>
      </c>
      <c r="AI442" s="6">
        <f>DATEDIF(Member_export_20241206_173759_f48b0b31c0417006138ce4576f294a066f7c[[#This Row],[Member since]],Member_export_20241206_173759_f48b0b31c0417006138ce4576f294a066f7c[[#This Row],[Contrac end date C]],"M")</f>
        <v>15</v>
      </c>
      <c r="AJ442" t="str">
        <f>TEXT(Member_export_20241206_173759_f48b0b31c0417006138ce4576f294a066f7c[[#This Row],[Member since]],"DDDD")</f>
        <v>viernes</v>
      </c>
      <c r="AK442">
        <f>MONTH(Member_export_20241206_173759_f48b0b31c0417006138ce4576f294a066f7c[[#This Row],[Member since]])</f>
        <v>9</v>
      </c>
      <c r="AL442">
        <f>YEAR(Member_export_20241206_173759_f48b0b31c0417006138ce4576f294a066f7c[[#This Row],[Member since]])</f>
        <v>2023</v>
      </c>
    </row>
    <row r="443" spans="1:38" x14ac:dyDescent="0.55000000000000004">
      <c r="A443">
        <v>79788</v>
      </c>
      <c r="B443">
        <v>48023769</v>
      </c>
      <c r="C443" t="s">
        <v>9</v>
      </c>
      <c r="D443" t="s">
        <v>9</v>
      </c>
      <c r="E443" t="s">
        <v>9</v>
      </c>
      <c r="F443" t="s">
        <v>265</v>
      </c>
      <c r="G443" t="s">
        <v>766</v>
      </c>
      <c r="H443" t="s">
        <v>4022</v>
      </c>
      <c r="I443" s="1">
        <v>37740</v>
      </c>
      <c r="J443" t="s">
        <v>5162</v>
      </c>
      <c r="K443" t="s">
        <v>5163</v>
      </c>
      <c r="L443">
        <v>28914</v>
      </c>
      <c r="M443" t="s">
        <v>4016</v>
      </c>
      <c r="N443" t="s">
        <v>9</v>
      </c>
      <c r="O443">
        <v>685402569</v>
      </c>
      <c r="P443" t="s">
        <v>768</v>
      </c>
      <c r="Q443" t="s">
        <v>277</v>
      </c>
      <c r="R443" t="s">
        <v>767</v>
      </c>
      <c r="S443" t="s">
        <v>4017</v>
      </c>
      <c r="T443" s="1">
        <v>45538</v>
      </c>
      <c r="U443" t="s">
        <v>9</v>
      </c>
      <c r="V443" t="s">
        <v>4023</v>
      </c>
      <c r="W443" t="s">
        <v>4024</v>
      </c>
      <c r="X443" t="s">
        <v>30</v>
      </c>
      <c r="Y443" s="1">
        <v>45566</v>
      </c>
      <c r="Z443" s="1">
        <v>45657</v>
      </c>
      <c r="AA443">
        <v>4900</v>
      </c>
      <c r="AB443" t="s">
        <v>4017</v>
      </c>
      <c r="AC443">
        <f>MIN(COUNTIF(B:B,Member_export_20241206_173759_f48b0b31c0417006138ce4576f294a066f7c[[#This Row],[Member ID]]),1)-1</f>
        <v>0</v>
      </c>
      <c r="AD44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4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43" s="1">
        <v>45657</v>
      </c>
      <c r="AG443" s="1">
        <f>Member_export_20241206_173759_f48b0b31c0417006138ce4576f294a066f7c[[#This Row],[Price]]/100</f>
        <v>49</v>
      </c>
      <c r="AH443" s="6">
        <f ca="1">DATEDIF(Member_export_20241206_173759_f48b0b31c0417006138ce4576f294a066f7c[[#This Row],[Birthday]],TODAY(),"Y")</f>
        <v>21</v>
      </c>
      <c r="AI443" s="6">
        <f>DATEDIF(Member_export_20241206_173759_f48b0b31c0417006138ce4576f294a066f7c[[#This Row],[Member since]],Member_export_20241206_173759_f48b0b31c0417006138ce4576f294a066f7c[[#This Row],[Contrac end date C]],"M")</f>
        <v>3</v>
      </c>
      <c r="AJ443" t="str">
        <f>TEXT(Member_export_20241206_173759_f48b0b31c0417006138ce4576f294a066f7c[[#This Row],[Member since]],"DDDD")</f>
        <v>martes</v>
      </c>
      <c r="AK443">
        <f>MONTH(Member_export_20241206_173759_f48b0b31c0417006138ce4576f294a066f7c[[#This Row],[Member since]])</f>
        <v>9</v>
      </c>
      <c r="AL443">
        <f>YEAR(Member_export_20241206_173759_f48b0b31c0417006138ce4576f294a066f7c[[#This Row],[Member since]])</f>
        <v>2024</v>
      </c>
    </row>
    <row r="444" spans="1:38" x14ac:dyDescent="0.55000000000000004">
      <c r="A444">
        <v>79788</v>
      </c>
      <c r="B444">
        <v>45989784</v>
      </c>
      <c r="C444" t="s">
        <v>3567</v>
      </c>
      <c r="D444" t="s">
        <v>9</v>
      </c>
      <c r="E444" t="s">
        <v>9</v>
      </c>
      <c r="F444" t="s">
        <v>265</v>
      </c>
      <c r="G444" t="s">
        <v>1905</v>
      </c>
      <c r="H444" t="s">
        <v>4022</v>
      </c>
      <c r="I444" s="1">
        <v>23632</v>
      </c>
      <c r="J444" t="s">
        <v>5164</v>
      </c>
      <c r="K444" t="s">
        <v>4514</v>
      </c>
      <c r="L444">
        <v>28914</v>
      </c>
      <c r="M444" t="s">
        <v>4016</v>
      </c>
      <c r="N444" t="s">
        <v>9</v>
      </c>
      <c r="O444">
        <v>696802825</v>
      </c>
      <c r="P444" t="s">
        <v>665</v>
      </c>
      <c r="Q444" t="s">
        <v>113</v>
      </c>
      <c r="R444" t="s">
        <v>1906</v>
      </c>
      <c r="S444" t="s">
        <v>4017</v>
      </c>
      <c r="T444" s="1">
        <v>43257</v>
      </c>
      <c r="U444" t="s">
        <v>9</v>
      </c>
      <c r="V444" t="s">
        <v>4144</v>
      </c>
      <c r="W444" t="s">
        <v>4029</v>
      </c>
      <c r="X444" t="s">
        <v>86</v>
      </c>
      <c r="Y444" s="1">
        <v>43282</v>
      </c>
      <c r="Z444" s="1">
        <v>45657</v>
      </c>
      <c r="AA444">
        <v>4300</v>
      </c>
      <c r="AB444" t="s">
        <v>4017</v>
      </c>
      <c r="AC444">
        <f>MIN(COUNTIF(B:B,Member_export_20241206_173759_f48b0b31c0417006138ce4576f294a066f7c[[#This Row],[Member ID]]),1)-1</f>
        <v>0</v>
      </c>
      <c r="AD444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44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44" s="1">
        <v>45657</v>
      </c>
      <c r="AG444" s="1">
        <f>Member_export_20241206_173759_f48b0b31c0417006138ce4576f294a066f7c[[#This Row],[Price]]/100</f>
        <v>43</v>
      </c>
      <c r="AH444" s="6">
        <f ca="1">DATEDIF(Member_export_20241206_173759_f48b0b31c0417006138ce4576f294a066f7c[[#This Row],[Birthday]],TODAY(),"Y")</f>
        <v>60</v>
      </c>
      <c r="AI444" s="6">
        <f>DATEDIF(Member_export_20241206_173759_f48b0b31c0417006138ce4576f294a066f7c[[#This Row],[Member since]],Member_export_20241206_173759_f48b0b31c0417006138ce4576f294a066f7c[[#This Row],[Contrac end date C]],"M")</f>
        <v>78</v>
      </c>
      <c r="AJ444" t="str">
        <f>TEXT(Member_export_20241206_173759_f48b0b31c0417006138ce4576f294a066f7c[[#This Row],[Member since]],"DDDD")</f>
        <v>miércoles</v>
      </c>
      <c r="AK444">
        <f>MONTH(Member_export_20241206_173759_f48b0b31c0417006138ce4576f294a066f7c[[#This Row],[Member since]])</f>
        <v>6</v>
      </c>
      <c r="AL444">
        <f>YEAR(Member_export_20241206_173759_f48b0b31c0417006138ce4576f294a066f7c[[#This Row],[Member since]])</f>
        <v>2018</v>
      </c>
    </row>
    <row r="445" spans="1:38" x14ac:dyDescent="0.55000000000000004">
      <c r="A445">
        <v>79788</v>
      </c>
      <c r="B445">
        <v>45988690</v>
      </c>
      <c r="C445" t="s">
        <v>2997</v>
      </c>
      <c r="D445" t="s">
        <v>9</v>
      </c>
      <c r="E445" t="s">
        <v>9</v>
      </c>
      <c r="F445" t="s">
        <v>265</v>
      </c>
      <c r="G445" t="s">
        <v>519</v>
      </c>
      <c r="H445" t="s">
        <v>4022</v>
      </c>
      <c r="I445" s="1">
        <v>26899</v>
      </c>
      <c r="J445" t="s">
        <v>5165</v>
      </c>
      <c r="K445" t="s">
        <v>5166</v>
      </c>
      <c r="L445">
        <v>28914</v>
      </c>
      <c r="M445" t="s">
        <v>4016</v>
      </c>
      <c r="N445" t="s">
        <v>9</v>
      </c>
      <c r="O445">
        <v>639386829</v>
      </c>
      <c r="P445" t="s">
        <v>521</v>
      </c>
      <c r="Q445" t="s">
        <v>18</v>
      </c>
      <c r="R445" t="s">
        <v>520</v>
      </c>
      <c r="S445" t="s">
        <v>4017</v>
      </c>
      <c r="T445" s="1">
        <v>44617</v>
      </c>
      <c r="U445" t="s">
        <v>9</v>
      </c>
      <c r="V445" t="s">
        <v>4040</v>
      </c>
      <c r="W445" t="s">
        <v>4024</v>
      </c>
      <c r="X445" t="s">
        <v>30</v>
      </c>
      <c r="Y445" s="1">
        <v>44621</v>
      </c>
      <c r="Z445" s="1">
        <v>45657</v>
      </c>
      <c r="AA445">
        <v>4900</v>
      </c>
      <c r="AB445" t="s">
        <v>4017</v>
      </c>
      <c r="AC445">
        <f>MIN(COUNTIF(B:B,Member_export_20241206_173759_f48b0b31c0417006138ce4576f294a066f7c[[#This Row],[Member ID]]),1)-1</f>
        <v>0</v>
      </c>
      <c r="AD445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44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45" s="1">
        <v>45657</v>
      </c>
      <c r="AG445" s="1">
        <f>Member_export_20241206_173759_f48b0b31c0417006138ce4576f294a066f7c[[#This Row],[Price]]/100</f>
        <v>49</v>
      </c>
      <c r="AH445" s="6">
        <f ca="1">DATEDIF(Member_export_20241206_173759_f48b0b31c0417006138ce4576f294a066f7c[[#This Row],[Birthday]],TODAY(),"Y")</f>
        <v>51</v>
      </c>
      <c r="AI445" s="6">
        <f>DATEDIF(Member_export_20241206_173759_f48b0b31c0417006138ce4576f294a066f7c[[#This Row],[Member since]],Member_export_20241206_173759_f48b0b31c0417006138ce4576f294a066f7c[[#This Row],[Contrac end date C]],"M")</f>
        <v>34</v>
      </c>
      <c r="AJ445" t="str">
        <f>TEXT(Member_export_20241206_173759_f48b0b31c0417006138ce4576f294a066f7c[[#This Row],[Member since]],"DDDD")</f>
        <v>viernes</v>
      </c>
      <c r="AK445">
        <f>MONTH(Member_export_20241206_173759_f48b0b31c0417006138ce4576f294a066f7c[[#This Row],[Member since]])</f>
        <v>2</v>
      </c>
      <c r="AL445">
        <f>YEAR(Member_export_20241206_173759_f48b0b31c0417006138ce4576f294a066f7c[[#This Row],[Member since]])</f>
        <v>2022</v>
      </c>
    </row>
    <row r="446" spans="1:38" x14ac:dyDescent="0.55000000000000004">
      <c r="A446">
        <v>79788</v>
      </c>
      <c r="B446">
        <v>45989222</v>
      </c>
      <c r="C446" t="s">
        <v>3076</v>
      </c>
      <c r="D446" t="s">
        <v>9</v>
      </c>
      <c r="E446" t="s">
        <v>9</v>
      </c>
      <c r="F446" t="s">
        <v>265</v>
      </c>
      <c r="G446" t="s">
        <v>741</v>
      </c>
      <c r="H446" t="s">
        <v>4022</v>
      </c>
      <c r="I446" s="1">
        <v>24193</v>
      </c>
      <c r="J446" t="s">
        <v>5167</v>
      </c>
      <c r="K446" t="s">
        <v>5168</v>
      </c>
      <c r="L446">
        <v>28914</v>
      </c>
      <c r="M446" t="s">
        <v>4016</v>
      </c>
      <c r="N446" t="s">
        <v>9</v>
      </c>
      <c r="O446">
        <v>647729794</v>
      </c>
      <c r="P446" t="s">
        <v>742</v>
      </c>
      <c r="Q446" t="s">
        <v>22</v>
      </c>
      <c r="R446" t="s">
        <v>5169</v>
      </c>
      <c r="S446" t="s">
        <v>4017</v>
      </c>
      <c r="T446" s="1">
        <v>45299</v>
      </c>
      <c r="U446" t="s">
        <v>9</v>
      </c>
      <c r="V446" t="s">
        <v>4040</v>
      </c>
      <c r="W446" t="s">
        <v>4029</v>
      </c>
      <c r="X446" t="s">
        <v>30</v>
      </c>
      <c r="Y446" s="1">
        <v>45444</v>
      </c>
      <c r="Z446" s="1">
        <v>45657</v>
      </c>
      <c r="AA446">
        <v>4900</v>
      </c>
      <c r="AB446" t="s">
        <v>4017</v>
      </c>
      <c r="AC446">
        <f>MIN(COUNTIF(B:B,Member_export_20241206_173759_f48b0b31c0417006138ce4576f294a066f7c[[#This Row],[Member ID]]),1)-1</f>
        <v>0</v>
      </c>
      <c r="AD446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44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46" s="1">
        <v>45657</v>
      </c>
      <c r="AG446" s="1">
        <f>Member_export_20241206_173759_f48b0b31c0417006138ce4576f294a066f7c[[#This Row],[Price]]/100</f>
        <v>49</v>
      </c>
      <c r="AH446" s="6">
        <f ca="1">DATEDIF(Member_export_20241206_173759_f48b0b31c0417006138ce4576f294a066f7c[[#This Row],[Birthday]],TODAY(),"Y")</f>
        <v>58</v>
      </c>
      <c r="AI446" s="6">
        <f>DATEDIF(Member_export_20241206_173759_f48b0b31c0417006138ce4576f294a066f7c[[#This Row],[Member since]],Member_export_20241206_173759_f48b0b31c0417006138ce4576f294a066f7c[[#This Row],[Contrac end date C]],"M")</f>
        <v>11</v>
      </c>
      <c r="AJ446" t="str">
        <f>TEXT(Member_export_20241206_173759_f48b0b31c0417006138ce4576f294a066f7c[[#This Row],[Member since]],"DDDD")</f>
        <v>lunes</v>
      </c>
      <c r="AK446">
        <f>MONTH(Member_export_20241206_173759_f48b0b31c0417006138ce4576f294a066f7c[[#This Row],[Member since]])</f>
        <v>1</v>
      </c>
      <c r="AL446">
        <f>YEAR(Member_export_20241206_173759_f48b0b31c0417006138ce4576f294a066f7c[[#This Row],[Member since]])</f>
        <v>2024</v>
      </c>
    </row>
    <row r="447" spans="1:38" x14ac:dyDescent="0.55000000000000004">
      <c r="A447">
        <v>79788</v>
      </c>
      <c r="B447">
        <v>45988927</v>
      </c>
      <c r="C447" t="s">
        <v>2910</v>
      </c>
      <c r="D447" t="s">
        <v>9</v>
      </c>
      <c r="E447" t="s">
        <v>9</v>
      </c>
      <c r="F447" t="s">
        <v>265</v>
      </c>
      <c r="G447" t="s">
        <v>266</v>
      </c>
      <c r="H447" t="s">
        <v>4022</v>
      </c>
      <c r="I447" s="1">
        <v>25916</v>
      </c>
      <c r="J447" t="s">
        <v>5170</v>
      </c>
      <c r="K447" t="s">
        <v>5171</v>
      </c>
      <c r="L447">
        <v>28914</v>
      </c>
      <c r="M447" t="s">
        <v>4016</v>
      </c>
      <c r="N447" t="s">
        <v>9</v>
      </c>
      <c r="O447">
        <v>674155769</v>
      </c>
      <c r="P447" t="s">
        <v>267</v>
      </c>
      <c r="Q447" t="s">
        <v>11</v>
      </c>
      <c r="R447" t="s">
        <v>5172</v>
      </c>
      <c r="S447" t="s">
        <v>4017</v>
      </c>
      <c r="T447" s="1">
        <v>44221</v>
      </c>
      <c r="U447" t="s">
        <v>9</v>
      </c>
      <c r="V447" t="s">
        <v>4068</v>
      </c>
      <c r="W447" t="s">
        <v>4029</v>
      </c>
      <c r="X447" t="s">
        <v>12</v>
      </c>
      <c r="Y447" s="1">
        <v>44228</v>
      </c>
      <c r="Z447" s="1">
        <v>45657</v>
      </c>
      <c r="AA447">
        <v>5200</v>
      </c>
      <c r="AB447" t="s">
        <v>4017</v>
      </c>
      <c r="AC447">
        <f>MIN(COUNTIF(B:B,Member_export_20241206_173759_f48b0b31c0417006138ce4576f294a066f7c[[#This Row],[Member ID]]),1)-1</f>
        <v>0</v>
      </c>
      <c r="AD447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44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47" s="1">
        <v>45657</v>
      </c>
      <c r="AG447" s="1">
        <f>Member_export_20241206_173759_f48b0b31c0417006138ce4576f294a066f7c[[#This Row],[Price]]/100</f>
        <v>52</v>
      </c>
      <c r="AH447" s="6">
        <f ca="1">DATEDIF(Member_export_20241206_173759_f48b0b31c0417006138ce4576f294a066f7c[[#This Row],[Birthday]],TODAY(),"Y")</f>
        <v>53</v>
      </c>
      <c r="AI447" s="6">
        <f>DATEDIF(Member_export_20241206_173759_f48b0b31c0417006138ce4576f294a066f7c[[#This Row],[Member since]],Member_export_20241206_173759_f48b0b31c0417006138ce4576f294a066f7c[[#This Row],[Contrac end date C]],"M")</f>
        <v>47</v>
      </c>
      <c r="AJ447" t="str">
        <f>TEXT(Member_export_20241206_173759_f48b0b31c0417006138ce4576f294a066f7c[[#This Row],[Member since]],"DDDD")</f>
        <v>lunes</v>
      </c>
      <c r="AK447">
        <f>MONTH(Member_export_20241206_173759_f48b0b31c0417006138ce4576f294a066f7c[[#This Row],[Member since]])</f>
        <v>1</v>
      </c>
      <c r="AL447">
        <f>YEAR(Member_export_20241206_173759_f48b0b31c0417006138ce4576f294a066f7c[[#This Row],[Member since]])</f>
        <v>2021</v>
      </c>
    </row>
    <row r="448" spans="1:38" x14ac:dyDescent="0.55000000000000004">
      <c r="A448">
        <v>79788</v>
      </c>
      <c r="B448">
        <v>45988974</v>
      </c>
      <c r="C448" t="s">
        <v>2854</v>
      </c>
      <c r="D448" t="s">
        <v>9</v>
      </c>
      <c r="E448" t="s">
        <v>9</v>
      </c>
      <c r="F448" t="s">
        <v>88</v>
      </c>
      <c r="G448" t="s">
        <v>89</v>
      </c>
      <c r="H448" t="s">
        <v>4025</v>
      </c>
      <c r="I448" s="1">
        <v>25614</v>
      </c>
      <c r="J448" t="s">
        <v>5173</v>
      </c>
      <c r="K448" t="s">
        <v>4095</v>
      </c>
      <c r="L448">
        <v>28914</v>
      </c>
      <c r="M448" t="s">
        <v>4016</v>
      </c>
      <c r="N448" t="s">
        <v>9</v>
      </c>
      <c r="O448">
        <v>615310230</v>
      </c>
      <c r="P448" t="s">
        <v>90</v>
      </c>
      <c r="Q448" t="s">
        <v>45</v>
      </c>
      <c r="R448" t="s">
        <v>5174</v>
      </c>
      <c r="S448" t="s">
        <v>4017</v>
      </c>
      <c r="T448" s="1">
        <v>43773</v>
      </c>
      <c r="U448" t="s">
        <v>9</v>
      </c>
      <c r="V448" t="s">
        <v>4040</v>
      </c>
      <c r="W448" t="s">
        <v>4024</v>
      </c>
      <c r="X448" t="s">
        <v>91</v>
      </c>
      <c r="Y448" s="1">
        <v>43800</v>
      </c>
      <c r="Z448" s="1">
        <v>45657</v>
      </c>
      <c r="AA448">
        <v>4600</v>
      </c>
      <c r="AB448" t="s">
        <v>4017</v>
      </c>
      <c r="AC448">
        <f>MIN(COUNTIF(B:B,Member_export_20241206_173759_f48b0b31c0417006138ce4576f294a066f7c[[#This Row],[Member ID]]),1)-1</f>
        <v>0</v>
      </c>
      <c r="AD448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44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48" s="1">
        <v>45657</v>
      </c>
      <c r="AG448" s="1">
        <f>Member_export_20241206_173759_f48b0b31c0417006138ce4576f294a066f7c[[#This Row],[Price]]/100</f>
        <v>46</v>
      </c>
      <c r="AH448" s="6">
        <f ca="1">DATEDIF(Member_export_20241206_173759_f48b0b31c0417006138ce4576f294a066f7c[[#This Row],[Birthday]],TODAY(),"Y")</f>
        <v>54</v>
      </c>
      <c r="AI448" s="6">
        <f>DATEDIF(Member_export_20241206_173759_f48b0b31c0417006138ce4576f294a066f7c[[#This Row],[Member since]],Member_export_20241206_173759_f48b0b31c0417006138ce4576f294a066f7c[[#This Row],[Contrac end date C]],"M")</f>
        <v>61</v>
      </c>
      <c r="AJ448" t="str">
        <f>TEXT(Member_export_20241206_173759_f48b0b31c0417006138ce4576f294a066f7c[[#This Row],[Member since]],"DDDD")</f>
        <v>lunes</v>
      </c>
      <c r="AK448">
        <f>MONTH(Member_export_20241206_173759_f48b0b31c0417006138ce4576f294a066f7c[[#This Row],[Member since]])</f>
        <v>11</v>
      </c>
      <c r="AL448">
        <f>YEAR(Member_export_20241206_173759_f48b0b31c0417006138ce4576f294a066f7c[[#This Row],[Member since]])</f>
        <v>2019</v>
      </c>
    </row>
    <row r="449" spans="1:38" x14ac:dyDescent="0.55000000000000004">
      <c r="A449">
        <v>79788</v>
      </c>
      <c r="B449">
        <v>45987768</v>
      </c>
      <c r="C449" t="s">
        <v>3238</v>
      </c>
      <c r="D449" t="s">
        <v>9</v>
      </c>
      <c r="E449" t="s">
        <v>9</v>
      </c>
      <c r="F449" t="s">
        <v>88</v>
      </c>
      <c r="G449" t="s">
        <v>1157</v>
      </c>
      <c r="H449" t="s">
        <v>4025</v>
      </c>
      <c r="I449" s="1">
        <v>25036</v>
      </c>
      <c r="J449" t="s">
        <v>5175</v>
      </c>
      <c r="K449" t="s">
        <v>5176</v>
      </c>
      <c r="L449">
        <v>28914</v>
      </c>
      <c r="M449" t="s">
        <v>4016</v>
      </c>
      <c r="N449" t="s">
        <v>9</v>
      </c>
      <c r="O449">
        <v>661305838</v>
      </c>
      <c r="P449" t="s">
        <v>1158</v>
      </c>
      <c r="Q449" t="s">
        <v>113</v>
      </c>
      <c r="R449" t="s">
        <v>5177</v>
      </c>
      <c r="S449" t="s">
        <v>4017</v>
      </c>
      <c r="T449" s="1">
        <v>43500</v>
      </c>
      <c r="U449" t="s">
        <v>9</v>
      </c>
      <c r="V449" t="s">
        <v>9</v>
      </c>
      <c r="W449" t="s">
        <v>9</v>
      </c>
      <c r="X449" t="s">
        <v>30</v>
      </c>
      <c r="Y449" s="1">
        <v>43525</v>
      </c>
      <c r="Z449" s="1">
        <v>45657</v>
      </c>
      <c r="AA449">
        <v>4900</v>
      </c>
      <c r="AB449" t="s">
        <v>4017</v>
      </c>
      <c r="AC449">
        <f>MIN(COUNTIF(B:B,Member_export_20241206_173759_f48b0b31c0417006138ce4576f294a066f7c[[#This Row],[Member ID]]),1)-1</f>
        <v>0</v>
      </c>
      <c r="AD449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449" t="str">
        <f>IF(Member_export_20241206_173759_f48b0b31c0417006138ce4576f294a066f7c[[#This Row],[Source]]="","DESCONOCIDA",Member_export_20241206_173759_f48b0b31c0417006138ce4576f294a066f7c[[#This Row],[Source]])</f>
        <v>DESCONOCIDA</v>
      </c>
      <c r="AF449" s="1">
        <v>45657</v>
      </c>
      <c r="AG449" s="1">
        <f>Member_export_20241206_173759_f48b0b31c0417006138ce4576f294a066f7c[[#This Row],[Price]]/100</f>
        <v>49</v>
      </c>
      <c r="AH449" s="6">
        <f ca="1">DATEDIF(Member_export_20241206_173759_f48b0b31c0417006138ce4576f294a066f7c[[#This Row],[Birthday]],TODAY(),"Y")</f>
        <v>56</v>
      </c>
      <c r="AI449" s="6">
        <f>DATEDIF(Member_export_20241206_173759_f48b0b31c0417006138ce4576f294a066f7c[[#This Row],[Member since]],Member_export_20241206_173759_f48b0b31c0417006138ce4576f294a066f7c[[#This Row],[Contrac end date C]],"M")</f>
        <v>70</v>
      </c>
      <c r="AJ449" t="str">
        <f>TEXT(Member_export_20241206_173759_f48b0b31c0417006138ce4576f294a066f7c[[#This Row],[Member since]],"DDDD")</f>
        <v>lunes</v>
      </c>
      <c r="AK449">
        <f>MONTH(Member_export_20241206_173759_f48b0b31c0417006138ce4576f294a066f7c[[#This Row],[Member since]])</f>
        <v>2</v>
      </c>
      <c r="AL449">
        <f>YEAR(Member_export_20241206_173759_f48b0b31c0417006138ce4576f294a066f7c[[#This Row],[Member since]])</f>
        <v>2019</v>
      </c>
    </row>
    <row r="450" spans="1:38" x14ac:dyDescent="0.55000000000000004">
      <c r="A450">
        <v>79788</v>
      </c>
      <c r="B450">
        <v>45987682</v>
      </c>
      <c r="C450" t="s">
        <v>3894</v>
      </c>
      <c r="D450" t="s">
        <v>9</v>
      </c>
      <c r="E450" t="s">
        <v>9</v>
      </c>
      <c r="F450" t="s">
        <v>2614</v>
      </c>
      <c r="G450" t="s">
        <v>2615</v>
      </c>
      <c r="H450" t="s">
        <v>4025</v>
      </c>
      <c r="I450" s="1">
        <v>34409</v>
      </c>
      <c r="J450" t="s">
        <v>5179</v>
      </c>
      <c r="K450" t="s">
        <v>4516</v>
      </c>
      <c r="L450">
        <v>28914</v>
      </c>
      <c r="M450" t="s">
        <v>4016</v>
      </c>
      <c r="N450" t="s">
        <v>9</v>
      </c>
      <c r="O450">
        <v>658955565</v>
      </c>
      <c r="P450" t="s">
        <v>2616</v>
      </c>
      <c r="Q450" t="s">
        <v>113</v>
      </c>
      <c r="R450" t="s">
        <v>5180</v>
      </c>
      <c r="S450" t="s">
        <v>4017</v>
      </c>
      <c r="T450" s="1">
        <v>44417</v>
      </c>
      <c r="U450" t="s">
        <v>9</v>
      </c>
      <c r="V450" t="s">
        <v>4068</v>
      </c>
      <c r="W450" t="s">
        <v>4029</v>
      </c>
      <c r="X450" t="s">
        <v>30</v>
      </c>
      <c r="Y450" s="1">
        <v>44440</v>
      </c>
      <c r="Z450" s="1">
        <v>45657</v>
      </c>
      <c r="AA450">
        <v>4900</v>
      </c>
      <c r="AB450" t="s">
        <v>4017</v>
      </c>
      <c r="AC450">
        <f>MIN(COUNTIF(B:B,Member_export_20241206_173759_f48b0b31c0417006138ce4576f294a066f7c[[#This Row],[Member ID]]),1)-1</f>
        <v>0</v>
      </c>
      <c r="AD450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45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50" s="1">
        <v>45657</v>
      </c>
      <c r="AG450" s="1">
        <f>Member_export_20241206_173759_f48b0b31c0417006138ce4576f294a066f7c[[#This Row],[Price]]/100</f>
        <v>49</v>
      </c>
      <c r="AH450" s="6">
        <f ca="1">DATEDIF(Member_export_20241206_173759_f48b0b31c0417006138ce4576f294a066f7c[[#This Row],[Birthday]],TODAY(),"Y")</f>
        <v>30</v>
      </c>
      <c r="AI450" s="6">
        <f>DATEDIF(Member_export_20241206_173759_f48b0b31c0417006138ce4576f294a066f7c[[#This Row],[Member since]],Member_export_20241206_173759_f48b0b31c0417006138ce4576f294a066f7c[[#This Row],[Contrac end date C]],"M")</f>
        <v>40</v>
      </c>
      <c r="AJ450" t="str">
        <f>TEXT(Member_export_20241206_173759_f48b0b31c0417006138ce4576f294a066f7c[[#This Row],[Member since]],"DDDD")</f>
        <v>lunes</v>
      </c>
      <c r="AK450">
        <f>MONTH(Member_export_20241206_173759_f48b0b31c0417006138ce4576f294a066f7c[[#This Row],[Member since]])</f>
        <v>8</v>
      </c>
      <c r="AL450">
        <f>YEAR(Member_export_20241206_173759_f48b0b31c0417006138ce4576f294a066f7c[[#This Row],[Member since]])</f>
        <v>2021</v>
      </c>
    </row>
    <row r="451" spans="1:38" x14ac:dyDescent="0.55000000000000004">
      <c r="A451">
        <v>79788</v>
      </c>
      <c r="B451">
        <v>45988160</v>
      </c>
      <c r="C451" t="s">
        <v>3294</v>
      </c>
      <c r="D451" t="s">
        <v>9</v>
      </c>
      <c r="E451" t="s">
        <v>9</v>
      </c>
      <c r="F451" t="s">
        <v>1288</v>
      </c>
      <c r="G451" t="s">
        <v>1289</v>
      </c>
      <c r="H451" t="s">
        <v>4025</v>
      </c>
      <c r="I451" s="1">
        <v>30188</v>
      </c>
      <c r="J451" t="s">
        <v>5181</v>
      </c>
      <c r="K451" t="s">
        <v>4171</v>
      </c>
      <c r="L451">
        <v>28914</v>
      </c>
      <c r="M451" t="s">
        <v>4016</v>
      </c>
      <c r="N451" t="s">
        <v>9</v>
      </c>
      <c r="O451">
        <v>671741657</v>
      </c>
      <c r="P451" t="s">
        <v>1290</v>
      </c>
      <c r="Q451" t="s">
        <v>45</v>
      </c>
      <c r="R451" t="s">
        <v>5182</v>
      </c>
      <c r="S451" t="s">
        <v>4017</v>
      </c>
      <c r="T451" s="1">
        <v>44571</v>
      </c>
      <c r="U451" t="s">
        <v>9</v>
      </c>
      <c r="V451" t="s">
        <v>4040</v>
      </c>
      <c r="W451" t="s">
        <v>4029</v>
      </c>
      <c r="X451" t="s">
        <v>30</v>
      </c>
      <c r="Y451" s="1">
        <v>44593</v>
      </c>
      <c r="Z451" s="1">
        <v>45657</v>
      </c>
      <c r="AA451">
        <v>4900</v>
      </c>
      <c r="AB451" t="s">
        <v>4017</v>
      </c>
      <c r="AC451">
        <f>MIN(COUNTIF(B:B,Member_export_20241206_173759_f48b0b31c0417006138ce4576f294a066f7c[[#This Row],[Member ID]]),1)-1</f>
        <v>0</v>
      </c>
      <c r="AD451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45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51" s="1">
        <v>45657</v>
      </c>
      <c r="AG451" s="1">
        <f>Member_export_20241206_173759_f48b0b31c0417006138ce4576f294a066f7c[[#This Row],[Price]]/100</f>
        <v>49</v>
      </c>
      <c r="AH451" s="6">
        <f ca="1">DATEDIF(Member_export_20241206_173759_f48b0b31c0417006138ce4576f294a066f7c[[#This Row],[Birthday]],TODAY(),"Y")</f>
        <v>42</v>
      </c>
      <c r="AI451" s="6">
        <f>DATEDIF(Member_export_20241206_173759_f48b0b31c0417006138ce4576f294a066f7c[[#This Row],[Member since]],Member_export_20241206_173759_f48b0b31c0417006138ce4576f294a066f7c[[#This Row],[Contrac end date C]],"M")</f>
        <v>35</v>
      </c>
      <c r="AJ451" t="str">
        <f>TEXT(Member_export_20241206_173759_f48b0b31c0417006138ce4576f294a066f7c[[#This Row],[Member since]],"DDDD")</f>
        <v>lunes</v>
      </c>
      <c r="AK451">
        <f>MONTH(Member_export_20241206_173759_f48b0b31c0417006138ce4576f294a066f7c[[#This Row],[Member since]])</f>
        <v>1</v>
      </c>
      <c r="AL451">
        <f>YEAR(Member_export_20241206_173759_f48b0b31c0417006138ce4576f294a066f7c[[#This Row],[Member since]])</f>
        <v>2022</v>
      </c>
    </row>
    <row r="452" spans="1:38" x14ac:dyDescent="0.55000000000000004">
      <c r="A452">
        <v>79788</v>
      </c>
      <c r="B452">
        <v>45989559</v>
      </c>
      <c r="C452" t="s">
        <v>3124</v>
      </c>
      <c r="D452" t="s">
        <v>9</v>
      </c>
      <c r="E452" t="s">
        <v>9</v>
      </c>
      <c r="F452" t="s">
        <v>867</v>
      </c>
      <c r="G452" t="s">
        <v>868</v>
      </c>
      <c r="H452" t="s">
        <v>4025</v>
      </c>
      <c r="I452" s="1">
        <v>37235</v>
      </c>
      <c r="J452" t="s">
        <v>5183</v>
      </c>
      <c r="K452" t="s">
        <v>5184</v>
      </c>
      <c r="L452">
        <v>28914</v>
      </c>
      <c r="M452" t="s">
        <v>4016</v>
      </c>
      <c r="N452" t="s">
        <v>9</v>
      </c>
      <c r="O452">
        <v>665017418</v>
      </c>
      <c r="P452" t="s">
        <v>869</v>
      </c>
      <c r="Q452" t="s">
        <v>45</v>
      </c>
      <c r="R452" t="s">
        <v>4819</v>
      </c>
      <c r="S452" t="s">
        <v>4017</v>
      </c>
      <c r="T452" s="1">
        <v>43355</v>
      </c>
      <c r="U452" t="s">
        <v>9</v>
      </c>
      <c r="V452" t="s">
        <v>9</v>
      </c>
      <c r="W452" t="s">
        <v>9</v>
      </c>
      <c r="X452" t="s">
        <v>30</v>
      </c>
      <c r="Y452" s="1">
        <v>45444</v>
      </c>
      <c r="Z452" s="1">
        <v>45657</v>
      </c>
      <c r="AA452">
        <v>4900</v>
      </c>
      <c r="AB452" t="s">
        <v>4017</v>
      </c>
      <c r="AC452">
        <f>MIN(COUNTIF(B:B,Member_export_20241206_173759_f48b0b31c0417006138ce4576f294a066f7c[[#This Row],[Member ID]]),1)-1</f>
        <v>0</v>
      </c>
      <c r="AD452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452" t="str">
        <f>IF(Member_export_20241206_173759_f48b0b31c0417006138ce4576f294a066f7c[[#This Row],[Source]]="","DESCONOCIDA",Member_export_20241206_173759_f48b0b31c0417006138ce4576f294a066f7c[[#This Row],[Source]])</f>
        <v>DESCONOCIDA</v>
      </c>
      <c r="AF452" s="1">
        <v>45657</v>
      </c>
      <c r="AG452" s="1">
        <f>Member_export_20241206_173759_f48b0b31c0417006138ce4576f294a066f7c[[#This Row],[Price]]/100</f>
        <v>49</v>
      </c>
      <c r="AH452" s="6">
        <f ca="1">DATEDIF(Member_export_20241206_173759_f48b0b31c0417006138ce4576f294a066f7c[[#This Row],[Birthday]],TODAY(),"Y")</f>
        <v>23</v>
      </c>
      <c r="AI452" s="6">
        <f>DATEDIF(Member_export_20241206_173759_f48b0b31c0417006138ce4576f294a066f7c[[#This Row],[Member since]],Member_export_20241206_173759_f48b0b31c0417006138ce4576f294a066f7c[[#This Row],[Contrac end date C]],"M")</f>
        <v>75</v>
      </c>
      <c r="AJ452" t="str">
        <f>TEXT(Member_export_20241206_173759_f48b0b31c0417006138ce4576f294a066f7c[[#This Row],[Member since]],"DDDD")</f>
        <v>miércoles</v>
      </c>
      <c r="AK452">
        <f>MONTH(Member_export_20241206_173759_f48b0b31c0417006138ce4576f294a066f7c[[#This Row],[Member since]])</f>
        <v>9</v>
      </c>
      <c r="AL452">
        <f>YEAR(Member_export_20241206_173759_f48b0b31c0417006138ce4576f294a066f7c[[#This Row],[Member since]])</f>
        <v>2018</v>
      </c>
    </row>
    <row r="453" spans="1:38" x14ac:dyDescent="0.55000000000000004">
      <c r="A453">
        <v>79788</v>
      </c>
      <c r="B453">
        <v>48223214</v>
      </c>
      <c r="C453" t="s">
        <v>9</v>
      </c>
      <c r="D453" t="s">
        <v>9</v>
      </c>
      <c r="E453" t="s">
        <v>9</v>
      </c>
      <c r="F453" t="s">
        <v>2140</v>
      </c>
      <c r="G453" t="s">
        <v>2141</v>
      </c>
      <c r="H453" t="s">
        <v>4025</v>
      </c>
      <c r="I453" s="1">
        <v>36656</v>
      </c>
      <c r="J453" t="s">
        <v>5185</v>
      </c>
      <c r="K453" t="s">
        <v>5186</v>
      </c>
      <c r="L453">
        <v>28941</v>
      </c>
      <c r="M453" t="s">
        <v>4051</v>
      </c>
      <c r="N453" t="s">
        <v>9</v>
      </c>
      <c r="O453">
        <v>604886711</v>
      </c>
      <c r="P453" t="s">
        <v>2142</v>
      </c>
      <c r="Q453" t="s">
        <v>18</v>
      </c>
      <c r="R453" t="s">
        <v>9</v>
      </c>
      <c r="S453" t="s">
        <v>4017</v>
      </c>
      <c r="T453" s="1">
        <v>45551</v>
      </c>
      <c r="U453" t="s">
        <v>9</v>
      </c>
      <c r="V453" t="s">
        <v>4023</v>
      </c>
      <c r="W453" t="s">
        <v>4024</v>
      </c>
      <c r="X453" t="s">
        <v>12</v>
      </c>
      <c r="Y453" s="1">
        <v>45566</v>
      </c>
      <c r="Z453" s="1">
        <v>45657</v>
      </c>
      <c r="AA453">
        <v>5200</v>
      </c>
      <c r="AB453" t="s">
        <v>4017</v>
      </c>
      <c r="AC453">
        <f>MIN(COUNTIF(B:B,Member_export_20241206_173759_f48b0b31c0417006138ce4576f294a066f7c[[#This Row],[Member ID]]),1)-1</f>
        <v>0</v>
      </c>
      <c r="AD45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5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53" s="1">
        <v>45657</v>
      </c>
      <c r="AG453" s="1">
        <f>Member_export_20241206_173759_f48b0b31c0417006138ce4576f294a066f7c[[#This Row],[Price]]/100</f>
        <v>52</v>
      </c>
      <c r="AH453" s="6">
        <f ca="1">DATEDIF(Member_export_20241206_173759_f48b0b31c0417006138ce4576f294a066f7c[[#This Row],[Birthday]],TODAY(),"Y")</f>
        <v>24</v>
      </c>
      <c r="AI453" s="6">
        <f>DATEDIF(Member_export_20241206_173759_f48b0b31c0417006138ce4576f294a066f7c[[#This Row],[Member since]],Member_export_20241206_173759_f48b0b31c0417006138ce4576f294a066f7c[[#This Row],[Contrac end date C]],"M")</f>
        <v>3</v>
      </c>
      <c r="AJ453" t="str">
        <f>TEXT(Member_export_20241206_173759_f48b0b31c0417006138ce4576f294a066f7c[[#This Row],[Member since]],"DDDD")</f>
        <v>lunes</v>
      </c>
      <c r="AK453">
        <f>MONTH(Member_export_20241206_173759_f48b0b31c0417006138ce4576f294a066f7c[[#This Row],[Member since]])</f>
        <v>9</v>
      </c>
      <c r="AL453">
        <f>YEAR(Member_export_20241206_173759_f48b0b31c0417006138ce4576f294a066f7c[[#This Row],[Member since]])</f>
        <v>2024</v>
      </c>
    </row>
    <row r="454" spans="1:38" x14ac:dyDescent="0.55000000000000004">
      <c r="A454">
        <v>79788</v>
      </c>
      <c r="B454">
        <v>45987634</v>
      </c>
      <c r="C454" t="s">
        <v>3673</v>
      </c>
      <c r="D454" t="s">
        <v>9</v>
      </c>
      <c r="E454" t="s">
        <v>9</v>
      </c>
      <c r="F454" t="s">
        <v>2149</v>
      </c>
      <c r="G454" t="s">
        <v>2150</v>
      </c>
      <c r="H454" t="s">
        <v>4022</v>
      </c>
      <c r="I454" s="1">
        <v>28110</v>
      </c>
      <c r="J454" t="s">
        <v>5188</v>
      </c>
      <c r="K454" t="s">
        <v>4095</v>
      </c>
      <c r="L454">
        <v>28914</v>
      </c>
      <c r="M454" t="s">
        <v>4016</v>
      </c>
      <c r="N454" t="s">
        <v>9</v>
      </c>
      <c r="O454">
        <v>699065410</v>
      </c>
      <c r="P454" t="s">
        <v>2152</v>
      </c>
      <c r="Q454" t="s">
        <v>134</v>
      </c>
      <c r="R454" t="s">
        <v>2151</v>
      </c>
      <c r="S454" t="s">
        <v>4017</v>
      </c>
      <c r="T454" s="1">
        <v>44446</v>
      </c>
      <c r="U454" t="s">
        <v>9</v>
      </c>
      <c r="V454" t="s">
        <v>4023</v>
      </c>
      <c r="W454" t="s">
        <v>4029</v>
      </c>
      <c r="X454" t="s">
        <v>12</v>
      </c>
      <c r="Y454" s="1">
        <v>44470</v>
      </c>
      <c r="Z454" s="1">
        <v>45657</v>
      </c>
      <c r="AA454">
        <v>5200</v>
      </c>
      <c r="AB454" t="s">
        <v>4017</v>
      </c>
      <c r="AC454">
        <f>MIN(COUNTIF(B:B,Member_export_20241206_173759_f48b0b31c0417006138ce4576f294a066f7c[[#This Row],[Member ID]]),1)-1</f>
        <v>0</v>
      </c>
      <c r="AD45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5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54" s="1">
        <v>45657</v>
      </c>
      <c r="AG454" s="1">
        <f>Member_export_20241206_173759_f48b0b31c0417006138ce4576f294a066f7c[[#This Row],[Price]]/100</f>
        <v>52</v>
      </c>
      <c r="AH454" s="6">
        <f ca="1">DATEDIF(Member_export_20241206_173759_f48b0b31c0417006138ce4576f294a066f7c[[#This Row],[Birthday]],TODAY(),"Y")</f>
        <v>47</v>
      </c>
      <c r="AI454" s="6">
        <f>DATEDIF(Member_export_20241206_173759_f48b0b31c0417006138ce4576f294a066f7c[[#This Row],[Member since]],Member_export_20241206_173759_f48b0b31c0417006138ce4576f294a066f7c[[#This Row],[Contrac end date C]],"M")</f>
        <v>39</v>
      </c>
      <c r="AJ454" t="str">
        <f>TEXT(Member_export_20241206_173759_f48b0b31c0417006138ce4576f294a066f7c[[#This Row],[Member since]],"DDDD")</f>
        <v>martes</v>
      </c>
      <c r="AK454">
        <f>MONTH(Member_export_20241206_173759_f48b0b31c0417006138ce4576f294a066f7c[[#This Row],[Member since]])</f>
        <v>9</v>
      </c>
      <c r="AL454">
        <f>YEAR(Member_export_20241206_173759_f48b0b31c0417006138ce4576f294a066f7c[[#This Row],[Member since]])</f>
        <v>2021</v>
      </c>
    </row>
    <row r="455" spans="1:38" x14ac:dyDescent="0.55000000000000004">
      <c r="A455">
        <v>79788</v>
      </c>
      <c r="B455">
        <v>45989035</v>
      </c>
      <c r="C455" t="s">
        <v>3864</v>
      </c>
      <c r="D455" t="s">
        <v>9</v>
      </c>
      <c r="E455" t="s">
        <v>9</v>
      </c>
      <c r="F455" t="s">
        <v>2149</v>
      </c>
      <c r="G455" t="s">
        <v>2557</v>
      </c>
      <c r="H455" t="s">
        <v>4022</v>
      </c>
      <c r="I455" s="1">
        <v>27234</v>
      </c>
      <c r="J455" t="s">
        <v>5189</v>
      </c>
      <c r="K455" t="s">
        <v>4197</v>
      </c>
      <c r="L455">
        <v>28914</v>
      </c>
      <c r="M455" t="s">
        <v>4016</v>
      </c>
      <c r="N455" t="s">
        <v>9</v>
      </c>
      <c r="O455">
        <v>618266351</v>
      </c>
      <c r="P455" t="s">
        <v>2558</v>
      </c>
      <c r="Q455" t="s">
        <v>11</v>
      </c>
      <c r="R455" t="s">
        <v>5190</v>
      </c>
      <c r="S455" t="s">
        <v>4017</v>
      </c>
      <c r="T455" s="1">
        <v>44305</v>
      </c>
      <c r="U455" t="s">
        <v>9</v>
      </c>
      <c r="V455" t="s">
        <v>4023</v>
      </c>
      <c r="W455" t="s">
        <v>4024</v>
      </c>
      <c r="X455" t="s">
        <v>30</v>
      </c>
      <c r="Y455" s="1">
        <v>44317</v>
      </c>
      <c r="Z455" s="1">
        <v>45657</v>
      </c>
      <c r="AA455">
        <v>4900</v>
      </c>
      <c r="AB455" t="s">
        <v>4017</v>
      </c>
      <c r="AC455">
        <f>MIN(COUNTIF(B:B,Member_export_20241206_173759_f48b0b31c0417006138ce4576f294a066f7c[[#This Row],[Member ID]]),1)-1</f>
        <v>0</v>
      </c>
      <c r="AD45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5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55" s="1">
        <v>45657</v>
      </c>
      <c r="AG455" s="1">
        <f>Member_export_20241206_173759_f48b0b31c0417006138ce4576f294a066f7c[[#This Row],[Price]]/100</f>
        <v>49</v>
      </c>
      <c r="AH455" s="6">
        <f ca="1">DATEDIF(Member_export_20241206_173759_f48b0b31c0417006138ce4576f294a066f7c[[#This Row],[Birthday]],TODAY(),"Y")</f>
        <v>50</v>
      </c>
      <c r="AI455" s="6">
        <f>DATEDIF(Member_export_20241206_173759_f48b0b31c0417006138ce4576f294a066f7c[[#This Row],[Member since]],Member_export_20241206_173759_f48b0b31c0417006138ce4576f294a066f7c[[#This Row],[Contrac end date C]],"M")</f>
        <v>44</v>
      </c>
      <c r="AJ455" t="str">
        <f>TEXT(Member_export_20241206_173759_f48b0b31c0417006138ce4576f294a066f7c[[#This Row],[Member since]],"DDDD")</f>
        <v>lunes</v>
      </c>
      <c r="AK455">
        <f>MONTH(Member_export_20241206_173759_f48b0b31c0417006138ce4576f294a066f7c[[#This Row],[Member since]])</f>
        <v>4</v>
      </c>
      <c r="AL455">
        <f>YEAR(Member_export_20241206_173759_f48b0b31c0417006138ce4576f294a066f7c[[#This Row],[Member since]])</f>
        <v>2021</v>
      </c>
    </row>
    <row r="456" spans="1:38" x14ac:dyDescent="0.55000000000000004">
      <c r="A456">
        <v>79788</v>
      </c>
      <c r="B456">
        <v>49218250</v>
      </c>
      <c r="C456" t="s">
        <v>3174</v>
      </c>
      <c r="D456" t="s">
        <v>9</v>
      </c>
      <c r="E456" t="s">
        <v>9</v>
      </c>
      <c r="F456" t="s">
        <v>995</v>
      </c>
      <c r="G456" t="s">
        <v>996</v>
      </c>
      <c r="H456" t="s">
        <v>4022</v>
      </c>
      <c r="I456" s="1">
        <v>29075</v>
      </c>
      <c r="J456" t="s">
        <v>5191</v>
      </c>
      <c r="K456" t="s">
        <v>5192</v>
      </c>
      <c r="L456">
        <v>28918</v>
      </c>
      <c r="M456" t="s">
        <v>4016</v>
      </c>
      <c r="N456" t="s">
        <v>9</v>
      </c>
      <c r="O456">
        <v>610597737</v>
      </c>
      <c r="P456" t="s">
        <v>997</v>
      </c>
      <c r="Q456" t="s">
        <v>9</v>
      </c>
      <c r="R456" t="s">
        <v>9</v>
      </c>
      <c r="S456" t="s">
        <v>4017</v>
      </c>
      <c r="T456" s="1">
        <v>45596</v>
      </c>
      <c r="U456" t="s">
        <v>9</v>
      </c>
      <c r="V456" t="s">
        <v>4023</v>
      </c>
      <c r="W456" t="s">
        <v>4029</v>
      </c>
      <c r="X456" t="s">
        <v>12</v>
      </c>
      <c r="Y456" s="1">
        <v>45597</v>
      </c>
      <c r="Z456" s="1">
        <v>45657</v>
      </c>
      <c r="AA456">
        <v>5200</v>
      </c>
      <c r="AB456" t="s">
        <v>4017</v>
      </c>
      <c r="AC456">
        <f>MIN(COUNTIF(B:B,Member_export_20241206_173759_f48b0b31c0417006138ce4576f294a066f7c[[#This Row],[Member ID]]),1)-1</f>
        <v>0</v>
      </c>
      <c r="AD45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5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56" s="1">
        <v>45657</v>
      </c>
      <c r="AG456" s="1">
        <f>Member_export_20241206_173759_f48b0b31c0417006138ce4576f294a066f7c[[#This Row],[Price]]/100</f>
        <v>52</v>
      </c>
      <c r="AH456" s="6">
        <f ca="1">DATEDIF(Member_export_20241206_173759_f48b0b31c0417006138ce4576f294a066f7c[[#This Row],[Birthday]],TODAY(),"Y")</f>
        <v>45</v>
      </c>
      <c r="AI456" s="6">
        <f>DATEDIF(Member_export_20241206_173759_f48b0b31c0417006138ce4576f294a066f7c[[#This Row],[Member since]],Member_export_20241206_173759_f48b0b31c0417006138ce4576f294a066f7c[[#This Row],[Contrac end date C]],"M")</f>
        <v>2</v>
      </c>
      <c r="AJ456" t="str">
        <f>TEXT(Member_export_20241206_173759_f48b0b31c0417006138ce4576f294a066f7c[[#This Row],[Member since]],"DDDD")</f>
        <v>jueves</v>
      </c>
      <c r="AK456">
        <f>MONTH(Member_export_20241206_173759_f48b0b31c0417006138ce4576f294a066f7c[[#This Row],[Member since]])</f>
        <v>10</v>
      </c>
      <c r="AL456">
        <f>YEAR(Member_export_20241206_173759_f48b0b31c0417006138ce4576f294a066f7c[[#This Row],[Member since]])</f>
        <v>2024</v>
      </c>
    </row>
    <row r="457" spans="1:38" x14ac:dyDescent="0.55000000000000004">
      <c r="A457">
        <v>79788</v>
      </c>
      <c r="B457">
        <v>45987063</v>
      </c>
      <c r="C457" t="s">
        <v>3858</v>
      </c>
      <c r="D457" t="s">
        <v>9</v>
      </c>
      <c r="E457" t="s">
        <v>9</v>
      </c>
      <c r="F457" t="s">
        <v>2547</v>
      </c>
      <c r="G457" t="s">
        <v>2548</v>
      </c>
      <c r="H457" t="s">
        <v>4022</v>
      </c>
      <c r="I457" s="1">
        <v>22468</v>
      </c>
      <c r="J457" t="s">
        <v>5193</v>
      </c>
      <c r="K457" t="s">
        <v>5194</v>
      </c>
      <c r="L457">
        <v>28914</v>
      </c>
      <c r="M457" t="s">
        <v>4016</v>
      </c>
      <c r="N457" t="s">
        <v>9</v>
      </c>
      <c r="O457">
        <v>618262112</v>
      </c>
      <c r="P457" t="s">
        <v>166</v>
      </c>
      <c r="Q457" t="s">
        <v>22</v>
      </c>
      <c r="R457" t="s">
        <v>2549</v>
      </c>
      <c r="S457" t="s">
        <v>4017</v>
      </c>
      <c r="T457" s="1">
        <v>45075</v>
      </c>
      <c r="U457" t="s">
        <v>9</v>
      </c>
      <c r="V457" t="s">
        <v>9</v>
      </c>
      <c r="W457" t="s">
        <v>9</v>
      </c>
      <c r="X457" t="s">
        <v>48</v>
      </c>
      <c r="Y457" s="1">
        <v>45078</v>
      </c>
      <c r="Z457" s="1">
        <v>45657</v>
      </c>
      <c r="AA457">
        <v>3900</v>
      </c>
      <c r="AB457" t="s">
        <v>4017</v>
      </c>
      <c r="AC457">
        <f>MIN(COUNTIF(B:B,Member_export_20241206_173759_f48b0b31c0417006138ce4576f294a066f7c[[#This Row],[Member ID]]),1)-1</f>
        <v>0</v>
      </c>
      <c r="AD457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457" t="str">
        <f>IF(Member_export_20241206_173759_f48b0b31c0417006138ce4576f294a066f7c[[#This Row],[Source]]="","DESCONOCIDA",Member_export_20241206_173759_f48b0b31c0417006138ce4576f294a066f7c[[#This Row],[Source]])</f>
        <v>DESCONOCIDA</v>
      </c>
      <c r="AF457" s="1">
        <v>45657</v>
      </c>
      <c r="AG457" s="1">
        <f>Member_export_20241206_173759_f48b0b31c0417006138ce4576f294a066f7c[[#This Row],[Price]]/100</f>
        <v>39</v>
      </c>
      <c r="AH457" s="6">
        <f ca="1">DATEDIF(Member_export_20241206_173759_f48b0b31c0417006138ce4576f294a066f7c[[#This Row],[Birthday]],TODAY(),"Y")</f>
        <v>63</v>
      </c>
      <c r="AI457" s="6">
        <f>DATEDIF(Member_export_20241206_173759_f48b0b31c0417006138ce4576f294a066f7c[[#This Row],[Member since]],Member_export_20241206_173759_f48b0b31c0417006138ce4576f294a066f7c[[#This Row],[Contrac end date C]],"M")</f>
        <v>19</v>
      </c>
      <c r="AJ457" t="str">
        <f>TEXT(Member_export_20241206_173759_f48b0b31c0417006138ce4576f294a066f7c[[#This Row],[Member since]],"DDDD")</f>
        <v>lunes</v>
      </c>
      <c r="AK457">
        <f>MONTH(Member_export_20241206_173759_f48b0b31c0417006138ce4576f294a066f7c[[#This Row],[Member since]])</f>
        <v>5</v>
      </c>
      <c r="AL457">
        <f>YEAR(Member_export_20241206_173759_f48b0b31c0417006138ce4576f294a066f7c[[#This Row],[Member since]])</f>
        <v>2023</v>
      </c>
    </row>
    <row r="458" spans="1:38" x14ac:dyDescent="0.55000000000000004">
      <c r="A458">
        <v>79788</v>
      </c>
      <c r="B458">
        <v>45987208</v>
      </c>
      <c r="C458" t="s">
        <v>3508</v>
      </c>
      <c r="D458" t="s">
        <v>9</v>
      </c>
      <c r="E458" t="s">
        <v>9</v>
      </c>
      <c r="F458" t="s">
        <v>1780</v>
      </c>
      <c r="G458" t="s">
        <v>1781</v>
      </c>
      <c r="H458" t="s">
        <v>4022</v>
      </c>
      <c r="I458" s="1">
        <v>33157</v>
      </c>
      <c r="J458" t="s">
        <v>5195</v>
      </c>
      <c r="K458" t="s">
        <v>4340</v>
      </c>
      <c r="L458">
        <v>28914</v>
      </c>
      <c r="M458" t="s">
        <v>4016</v>
      </c>
      <c r="N458" t="s">
        <v>9</v>
      </c>
      <c r="O458">
        <v>616762360</v>
      </c>
      <c r="P458" t="s">
        <v>1783</v>
      </c>
      <c r="Q458" t="s">
        <v>22</v>
      </c>
      <c r="R458" t="s">
        <v>1782</v>
      </c>
      <c r="S458" t="s">
        <v>4017</v>
      </c>
      <c r="T458" s="1">
        <v>43858</v>
      </c>
      <c r="U458" t="s">
        <v>9</v>
      </c>
      <c r="V458" t="s">
        <v>4023</v>
      </c>
      <c r="W458" t="s">
        <v>4029</v>
      </c>
      <c r="X458" t="s">
        <v>12</v>
      </c>
      <c r="Y458" s="1">
        <v>43862</v>
      </c>
      <c r="Z458" s="1">
        <v>45657</v>
      </c>
      <c r="AA458">
        <v>5200</v>
      </c>
      <c r="AB458" t="s">
        <v>4017</v>
      </c>
      <c r="AC458">
        <f>MIN(COUNTIF(B:B,Member_export_20241206_173759_f48b0b31c0417006138ce4576f294a066f7c[[#This Row],[Member ID]]),1)-1</f>
        <v>0</v>
      </c>
      <c r="AD45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5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58" s="1">
        <v>45657</v>
      </c>
      <c r="AG458" s="1">
        <f>Member_export_20241206_173759_f48b0b31c0417006138ce4576f294a066f7c[[#This Row],[Price]]/100</f>
        <v>52</v>
      </c>
      <c r="AH458" s="6">
        <f ca="1">DATEDIF(Member_export_20241206_173759_f48b0b31c0417006138ce4576f294a066f7c[[#This Row],[Birthday]],TODAY(),"Y")</f>
        <v>34</v>
      </c>
      <c r="AI458" s="6">
        <f>DATEDIF(Member_export_20241206_173759_f48b0b31c0417006138ce4576f294a066f7c[[#This Row],[Member since]],Member_export_20241206_173759_f48b0b31c0417006138ce4576f294a066f7c[[#This Row],[Contrac end date C]],"M")</f>
        <v>59</v>
      </c>
      <c r="AJ458" t="str">
        <f>TEXT(Member_export_20241206_173759_f48b0b31c0417006138ce4576f294a066f7c[[#This Row],[Member since]],"DDDD")</f>
        <v>martes</v>
      </c>
      <c r="AK458">
        <f>MONTH(Member_export_20241206_173759_f48b0b31c0417006138ce4576f294a066f7c[[#This Row],[Member since]])</f>
        <v>1</v>
      </c>
      <c r="AL458">
        <f>YEAR(Member_export_20241206_173759_f48b0b31c0417006138ce4576f294a066f7c[[#This Row],[Member since]])</f>
        <v>2020</v>
      </c>
    </row>
    <row r="459" spans="1:38" x14ac:dyDescent="0.55000000000000004">
      <c r="A459">
        <v>79788</v>
      </c>
      <c r="B459">
        <v>45989506</v>
      </c>
      <c r="C459" t="s">
        <v>3809</v>
      </c>
      <c r="D459" t="s">
        <v>9</v>
      </c>
      <c r="E459" t="s">
        <v>9</v>
      </c>
      <c r="F459" t="s">
        <v>2436</v>
      </c>
      <c r="G459" t="s">
        <v>2437</v>
      </c>
      <c r="H459" t="s">
        <v>4022</v>
      </c>
      <c r="I459" s="1">
        <v>34022</v>
      </c>
      <c r="J459" t="s">
        <v>5196</v>
      </c>
      <c r="K459" t="s">
        <v>5197</v>
      </c>
      <c r="L459">
        <v>28914</v>
      </c>
      <c r="M459" t="s">
        <v>4016</v>
      </c>
      <c r="N459" t="s">
        <v>9</v>
      </c>
      <c r="O459">
        <v>685206900</v>
      </c>
      <c r="P459" t="s">
        <v>2438</v>
      </c>
      <c r="Q459" t="s">
        <v>18</v>
      </c>
      <c r="R459" t="s">
        <v>5198</v>
      </c>
      <c r="S459" t="s">
        <v>4017</v>
      </c>
      <c r="T459" s="1">
        <v>43514</v>
      </c>
      <c r="U459" t="s">
        <v>9</v>
      </c>
      <c r="V459" t="s">
        <v>4023</v>
      </c>
      <c r="W459" t="s">
        <v>4024</v>
      </c>
      <c r="X459" t="s">
        <v>12</v>
      </c>
      <c r="Y459" s="1">
        <v>45566</v>
      </c>
      <c r="Z459" s="1">
        <v>45657</v>
      </c>
      <c r="AA459">
        <v>5200</v>
      </c>
      <c r="AB459" t="s">
        <v>4017</v>
      </c>
      <c r="AC459">
        <f>MIN(COUNTIF(B:B,Member_export_20241206_173759_f48b0b31c0417006138ce4576f294a066f7c[[#This Row],[Member ID]]),1)-1</f>
        <v>0</v>
      </c>
      <c r="AD45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5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59" s="1">
        <v>45657</v>
      </c>
      <c r="AG459" s="1">
        <f>Member_export_20241206_173759_f48b0b31c0417006138ce4576f294a066f7c[[#This Row],[Price]]/100</f>
        <v>52</v>
      </c>
      <c r="AH459" s="6">
        <f ca="1">DATEDIF(Member_export_20241206_173759_f48b0b31c0417006138ce4576f294a066f7c[[#This Row],[Birthday]],TODAY(),"Y")</f>
        <v>31</v>
      </c>
      <c r="AI459" s="6">
        <f>DATEDIF(Member_export_20241206_173759_f48b0b31c0417006138ce4576f294a066f7c[[#This Row],[Member since]],Member_export_20241206_173759_f48b0b31c0417006138ce4576f294a066f7c[[#This Row],[Contrac end date C]],"M")</f>
        <v>70</v>
      </c>
      <c r="AJ459" t="str">
        <f>TEXT(Member_export_20241206_173759_f48b0b31c0417006138ce4576f294a066f7c[[#This Row],[Member since]],"DDDD")</f>
        <v>lunes</v>
      </c>
      <c r="AK459">
        <f>MONTH(Member_export_20241206_173759_f48b0b31c0417006138ce4576f294a066f7c[[#This Row],[Member since]])</f>
        <v>2</v>
      </c>
      <c r="AL459">
        <f>YEAR(Member_export_20241206_173759_f48b0b31c0417006138ce4576f294a066f7c[[#This Row],[Member since]])</f>
        <v>2019</v>
      </c>
    </row>
    <row r="460" spans="1:38" x14ac:dyDescent="0.55000000000000004">
      <c r="A460">
        <v>79788</v>
      </c>
      <c r="B460">
        <v>45987915</v>
      </c>
      <c r="C460" t="s">
        <v>3209</v>
      </c>
      <c r="D460" t="s">
        <v>9</v>
      </c>
      <c r="E460" t="s">
        <v>9</v>
      </c>
      <c r="F460" t="s">
        <v>1086</v>
      </c>
      <c r="G460" t="s">
        <v>1087</v>
      </c>
      <c r="H460" t="s">
        <v>4022</v>
      </c>
      <c r="I460" s="1">
        <v>27675</v>
      </c>
      <c r="J460" t="s">
        <v>5199</v>
      </c>
      <c r="K460" t="s">
        <v>4020</v>
      </c>
      <c r="L460">
        <v>28914</v>
      </c>
      <c r="M460" t="s">
        <v>4016</v>
      </c>
      <c r="N460" t="s">
        <v>9</v>
      </c>
      <c r="O460">
        <v>645907583</v>
      </c>
      <c r="P460" t="s">
        <v>1088</v>
      </c>
      <c r="Q460" t="s">
        <v>18</v>
      </c>
      <c r="R460" t="s">
        <v>5200</v>
      </c>
      <c r="S460" t="s">
        <v>4017</v>
      </c>
      <c r="T460" s="1">
        <v>43713</v>
      </c>
      <c r="U460" t="s">
        <v>9</v>
      </c>
      <c r="V460" t="s">
        <v>4023</v>
      </c>
      <c r="W460" t="s">
        <v>4029</v>
      </c>
      <c r="X460" t="s">
        <v>12</v>
      </c>
      <c r="Y460" s="1">
        <v>43739</v>
      </c>
      <c r="Z460" s="1">
        <v>45657</v>
      </c>
      <c r="AA460">
        <v>5200</v>
      </c>
      <c r="AB460" t="s">
        <v>4017</v>
      </c>
      <c r="AC460">
        <f>MIN(COUNTIF(B:B,Member_export_20241206_173759_f48b0b31c0417006138ce4576f294a066f7c[[#This Row],[Member ID]]),1)-1</f>
        <v>0</v>
      </c>
      <c r="AD46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6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60" s="1">
        <v>45657</v>
      </c>
      <c r="AG460" s="1">
        <f>Member_export_20241206_173759_f48b0b31c0417006138ce4576f294a066f7c[[#This Row],[Price]]/100</f>
        <v>52</v>
      </c>
      <c r="AH460" s="6">
        <f ca="1">DATEDIF(Member_export_20241206_173759_f48b0b31c0417006138ce4576f294a066f7c[[#This Row],[Birthday]],TODAY(),"Y")</f>
        <v>49</v>
      </c>
      <c r="AI460" s="6">
        <f>DATEDIF(Member_export_20241206_173759_f48b0b31c0417006138ce4576f294a066f7c[[#This Row],[Member since]],Member_export_20241206_173759_f48b0b31c0417006138ce4576f294a066f7c[[#This Row],[Contrac end date C]],"M")</f>
        <v>63</v>
      </c>
      <c r="AJ460" t="str">
        <f>TEXT(Member_export_20241206_173759_f48b0b31c0417006138ce4576f294a066f7c[[#This Row],[Member since]],"DDDD")</f>
        <v>jueves</v>
      </c>
      <c r="AK460">
        <f>MONTH(Member_export_20241206_173759_f48b0b31c0417006138ce4576f294a066f7c[[#This Row],[Member since]])</f>
        <v>9</v>
      </c>
      <c r="AL460">
        <f>YEAR(Member_export_20241206_173759_f48b0b31c0417006138ce4576f294a066f7c[[#This Row],[Member since]])</f>
        <v>2019</v>
      </c>
    </row>
    <row r="461" spans="1:38" x14ac:dyDescent="0.55000000000000004">
      <c r="A461">
        <v>79788</v>
      </c>
      <c r="B461">
        <v>49304689</v>
      </c>
      <c r="C461" t="s">
        <v>3289</v>
      </c>
      <c r="D461" t="s">
        <v>9</v>
      </c>
      <c r="E461" t="s">
        <v>9</v>
      </c>
      <c r="F461" t="s">
        <v>1086</v>
      </c>
      <c r="G461" t="s">
        <v>1276</v>
      </c>
      <c r="H461" t="s">
        <v>4022</v>
      </c>
      <c r="I461" s="1">
        <v>33925</v>
      </c>
      <c r="J461" t="s">
        <v>5201</v>
      </c>
      <c r="K461" t="s">
        <v>5202</v>
      </c>
      <c r="L461">
        <v>28918</v>
      </c>
      <c r="M461" t="s">
        <v>4016</v>
      </c>
      <c r="N461" t="s">
        <v>9</v>
      </c>
      <c r="O461">
        <v>630758806</v>
      </c>
      <c r="P461" t="s">
        <v>1277</v>
      </c>
      <c r="Q461" t="s">
        <v>596</v>
      </c>
      <c r="R461" t="s">
        <v>9</v>
      </c>
      <c r="S461" t="s">
        <v>4017</v>
      </c>
      <c r="T461" s="1">
        <v>45602</v>
      </c>
      <c r="U461" t="s">
        <v>9</v>
      </c>
      <c r="V461" t="s">
        <v>4023</v>
      </c>
      <c r="W461" t="s">
        <v>4024</v>
      </c>
      <c r="X461" t="s">
        <v>12</v>
      </c>
      <c r="Y461" s="1">
        <v>45627</v>
      </c>
      <c r="Z461" s="1">
        <v>45657</v>
      </c>
      <c r="AA461">
        <v>5200</v>
      </c>
      <c r="AB461" t="s">
        <v>4017</v>
      </c>
      <c r="AC461">
        <f>MIN(COUNTIF(B:B,Member_export_20241206_173759_f48b0b31c0417006138ce4576f294a066f7c[[#This Row],[Member ID]]),1)-1</f>
        <v>0</v>
      </c>
      <c r="AD46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6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61" s="1">
        <v>45657</v>
      </c>
      <c r="AG461" s="1">
        <f>Member_export_20241206_173759_f48b0b31c0417006138ce4576f294a066f7c[[#This Row],[Price]]/100</f>
        <v>52</v>
      </c>
      <c r="AH461" s="6">
        <f ca="1">DATEDIF(Member_export_20241206_173759_f48b0b31c0417006138ce4576f294a066f7c[[#This Row],[Birthday]],TODAY(),"Y")</f>
        <v>32</v>
      </c>
      <c r="AI461" s="6">
        <f>DATEDIF(Member_export_20241206_173759_f48b0b31c0417006138ce4576f294a066f7c[[#This Row],[Member since]],Member_export_20241206_173759_f48b0b31c0417006138ce4576f294a066f7c[[#This Row],[Contrac end date C]],"M")</f>
        <v>1</v>
      </c>
      <c r="AJ461" t="str">
        <f>TEXT(Member_export_20241206_173759_f48b0b31c0417006138ce4576f294a066f7c[[#This Row],[Member since]],"DDDD")</f>
        <v>miércoles</v>
      </c>
      <c r="AK461">
        <f>MONTH(Member_export_20241206_173759_f48b0b31c0417006138ce4576f294a066f7c[[#This Row],[Member since]])</f>
        <v>11</v>
      </c>
      <c r="AL461">
        <f>YEAR(Member_export_20241206_173759_f48b0b31c0417006138ce4576f294a066f7c[[#This Row],[Member since]])</f>
        <v>2024</v>
      </c>
    </row>
    <row r="462" spans="1:38" x14ac:dyDescent="0.55000000000000004">
      <c r="A462">
        <v>79788</v>
      </c>
      <c r="B462">
        <v>46767691</v>
      </c>
      <c r="C462" t="s">
        <v>3676</v>
      </c>
      <c r="D462" t="s">
        <v>9</v>
      </c>
      <c r="E462" t="s">
        <v>9</v>
      </c>
      <c r="F462" t="s">
        <v>193</v>
      </c>
      <c r="G462" t="s">
        <v>2159</v>
      </c>
      <c r="H462" t="s">
        <v>4025</v>
      </c>
      <c r="I462" s="1">
        <v>35281</v>
      </c>
      <c r="J462" t="s">
        <v>5204</v>
      </c>
      <c r="K462" t="s">
        <v>5205</v>
      </c>
      <c r="L462">
        <v>28915</v>
      </c>
      <c r="M462" t="s">
        <v>4016</v>
      </c>
      <c r="N462" t="s">
        <v>9</v>
      </c>
      <c r="O462">
        <v>696257064</v>
      </c>
      <c r="P462" t="s">
        <v>2160</v>
      </c>
      <c r="Q462" t="s">
        <v>45</v>
      </c>
      <c r="R462" t="s">
        <v>9</v>
      </c>
      <c r="S462" t="s">
        <v>4017</v>
      </c>
      <c r="T462" s="1">
        <v>45383</v>
      </c>
      <c r="U462" t="s">
        <v>9</v>
      </c>
      <c r="V462" t="s">
        <v>4023</v>
      </c>
      <c r="W462" t="s">
        <v>4057</v>
      </c>
      <c r="X462" t="s">
        <v>122</v>
      </c>
      <c r="Y462" s="1">
        <v>45444</v>
      </c>
      <c r="Z462" s="1">
        <v>45657</v>
      </c>
      <c r="AA462">
        <v>7900</v>
      </c>
      <c r="AB462" t="s">
        <v>4017</v>
      </c>
      <c r="AC462">
        <f>MIN(COUNTIF(B:B,Member_export_20241206_173759_f48b0b31c0417006138ce4576f294a066f7c[[#This Row],[Member ID]]),1)-1</f>
        <v>0</v>
      </c>
      <c r="AD46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62" t="str">
        <f>IF(Member_export_20241206_173759_f48b0b31c0417006138ce4576f294a066f7c[[#This Row],[Source]]="","DESCONOCIDA",Member_export_20241206_173759_f48b0b31c0417006138ce4576f294a066f7c[[#This Row],[Source]])</f>
        <v>BÚSQUEDA POR INTERNET</v>
      </c>
      <c r="AF462" s="1">
        <v>45657</v>
      </c>
      <c r="AG462" s="1">
        <f>Member_export_20241206_173759_f48b0b31c0417006138ce4576f294a066f7c[[#This Row],[Price]]/100</f>
        <v>79</v>
      </c>
      <c r="AH462" s="6">
        <f ca="1">DATEDIF(Member_export_20241206_173759_f48b0b31c0417006138ce4576f294a066f7c[[#This Row],[Birthday]],TODAY(),"Y")</f>
        <v>28</v>
      </c>
      <c r="AI462" s="6">
        <f>DATEDIF(Member_export_20241206_173759_f48b0b31c0417006138ce4576f294a066f7c[[#This Row],[Member since]],Member_export_20241206_173759_f48b0b31c0417006138ce4576f294a066f7c[[#This Row],[Contrac end date C]],"M")</f>
        <v>8</v>
      </c>
      <c r="AJ462" t="str">
        <f>TEXT(Member_export_20241206_173759_f48b0b31c0417006138ce4576f294a066f7c[[#This Row],[Member since]],"DDDD")</f>
        <v>lunes</v>
      </c>
      <c r="AK462">
        <f>MONTH(Member_export_20241206_173759_f48b0b31c0417006138ce4576f294a066f7c[[#This Row],[Member since]])</f>
        <v>4</v>
      </c>
      <c r="AL462">
        <f>YEAR(Member_export_20241206_173759_f48b0b31c0417006138ce4576f294a066f7c[[#This Row],[Member since]])</f>
        <v>2024</v>
      </c>
    </row>
    <row r="463" spans="1:38" x14ac:dyDescent="0.55000000000000004">
      <c r="A463">
        <v>79788</v>
      </c>
      <c r="B463">
        <v>45989701</v>
      </c>
      <c r="C463" t="s">
        <v>3292</v>
      </c>
      <c r="D463" t="s">
        <v>9</v>
      </c>
      <c r="E463" t="s">
        <v>9</v>
      </c>
      <c r="F463" t="s">
        <v>193</v>
      </c>
      <c r="G463" t="s">
        <v>1283</v>
      </c>
      <c r="H463" t="s">
        <v>4025</v>
      </c>
      <c r="I463" s="1">
        <v>29599</v>
      </c>
      <c r="J463" t="s">
        <v>5206</v>
      </c>
      <c r="K463" t="s">
        <v>5207</v>
      </c>
      <c r="L463">
        <v>28350</v>
      </c>
      <c r="M463" t="s">
        <v>5208</v>
      </c>
      <c r="N463" t="s">
        <v>9</v>
      </c>
      <c r="O463">
        <v>609631594</v>
      </c>
      <c r="P463" t="s">
        <v>1284</v>
      </c>
      <c r="Q463" t="s">
        <v>22</v>
      </c>
      <c r="R463" t="s">
        <v>5209</v>
      </c>
      <c r="S463" t="s">
        <v>4017</v>
      </c>
      <c r="T463" s="1">
        <v>44166</v>
      </c>
      <c r="U463" t="s">
        <v>9</v>
      </c>
      <c r="V463" t="s">
        <v>4023</v>
      </c>
      <c r="W463" t="s">
        <v>4029</v>
      </c>
      <c r="X463" t="s">
        <v>12</v>
      </c>
      <c r="Y463" s="1">
        <v>44166</v>
      </c>
      <c r="Z463" s="1">
        <v>45657</v>
      </c>
      <c r="AA463">
        <v>5200</v>
      </c>
      <c r="AB463" t="s">
        <v>4017</v>
      </c>
      <c r="AC463">
        <f>MIN(COUNTIF(B:B,Member_export_20241206_173759_f48b0b31c0417006138ce4576f294a066f7c[[#This Row],[Member ID]]),1)-1</f>
        <v>0</v>
      </c>
      <c r="AD46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6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63" s="1">
        <v>45657</v>
      </c>
      <c r="AG463" s="1">
        <f>Member_export_20241206_173759_f48b0b31c0417006138ce4576f294a066f7c[[#This Row],[Price]]/100</f>
        <v>52</v>
      </c>
      <c r="AH463" s="6">
        <f ca="1">DATEDIF(Member_export_20241206_173759_f48b0b31c0417006138ce4576f294a066f7c[[#This Row],[Birthday]],TODAY(),"Y")</f>
        <v>43</v>
      </c>
      <c r="AI463" s="6">
        <f>DATEDIF(Member_export_20241206_173759_f48b0b31c0417006138ce4576f294a066f7c[[#This Row],[Member since]],Member_export_20241206_173759_f48b0b31c0417006138ce4576f294a066f7c[[#This Row],[Contrac end date C]],"M")</f>
        <v>48</v>
      </c>
      <c r="AJ463" t="str">
        <f>TEXT(Member_export_20241206_173759_f48b0b31c0417006138ce4576f294a066f7c[[#This Row],[Member since]],"DDDD")</f>
        <v>martes</v>
      </c>
      <c r="AK463">
        <f>MONTH(Member_export_20241206_173759_f48b0b31c0417006138ce4576f294a066f7c[[#This Row],[Member since]])</f>
        <v>12</v>
      </c>
      <c r="AL463">
        <f>YEAR(Member_export_20241206_173759_f48b0b31c0417006138ce4576f294a066f7c[[#This Row],[Member since]])</f>
        <v>2020</v>
      </c>
    </row>
    <row r="464" spans="1:38" x14ac:dyDescent="0.55000000000000004">
      <c r="A464">
        <v>79788</v>
      </c>
      <c r="B464">
        <v>45989812</v>
      </c>
      <c r="C464" t="s">
        <v>3787</v>
      </c>
      <c r="D464" t="s">
        <v>9</v>
      </c>
      <c r="E464" t="s">
        <v>9</v>
      </c>
      <c r="F464" t="s">
        <v>193</v>
      </c>
      <c r="G464" t="s">
        <v>2391</v>
      </c>
      <c r="H464" t="s">
        <v>4025</v>
      </c>
      <c r="I464" s="1">
        <v>39340</v>
      </c>
      <c r="J464" t="s">
        <v>5210</v>
      </c>
      <c r="K464" t="s">
        <v>5211</v>
      </c>
      <c r="L464">
        <v>28914</v>
      </c>
      <c r="M464" t="s">
        <v>4016</v>
      </c>
      <c r="N464" t="s">
        <v>9</v>
      </c>
      <c r="O464">
        <v>689987631</v>
      </c>
      <c r="P464" t="s">
        <v>1263</v>
      </c>
      <c r="Q464" t="s">
        <v>277</v>
      </c>
      <c r="R464" t="s">
        <v>9</v>
      </c>
      <c r="S464" t="s">
        <v>4017</v>
      </c>
      <c r="T464" s="1">
        <v>45357</v>
      </c>
      <c r="U464" t="s">
        <v>9</v>
      </c>
      <c r="V464" t="s">
        <v>4023</v>
      </c>
      <c r="W464" t="s">
        <v>4024</v>
      </c>
      <c r="X464" t="s">
        <v>30</v>
      </c>
      <c r="Y464" s="1">
        <v>45444</v>
      </c>
      <c r="Z464" s="1">
        <v>45657</v>
      </c>
      <c r="AA464">
        <v>4900</v>
      </c>
      <c r="AB464" t="s">
        <v>4017</v>
      </c>
      <c r="AC464">
        <f>MIN(COUNTIF(B:B,Member_export_20241206_173759_f48b0b31c0417006138ce4576f294a066f7c[[#This Row],[Member ID]]),1)-1</f>
        <v>0</v>
      </c>
      <c r="AD46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6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64" s="1">
        <v>45657</v>
      </c>
      <c r="AG464" s="1">
        <f>Member_export_20241206_173759_f48b0b31c0417006138ce4576f294a066f7c[[#This Row],[Price]]/100</f>
        <v>49</v>
      </c>
      <c r="AH464" s="6">
        <f ca="1">DATEDIF(Member_export_20241206_173759_f48b0b31c0417006138ce4576f294a066f7c[[#This Row],[Birthday]],TODAY(),"Y")</f>
        <v>17</v>
      </c>
      <c r="AI464" s="6">
        <f>DATEDIF(Member_export_20241206_173759_f48b0b31c0417006138ce4576f294a066f7c[[#This Row],[Member since]],Member_export_20241206_173759_f48b0b31c0417006138ce4576f294a066f7c[[#This Row],[Contrac end date C]],"M")</f>
        <v>9</v>
      </c>
      <c r="AJ464" t="str">
        <f>TEXT(Member_export_20241206_173759_f48b0b31c0417006138ce4576f294a066f7c[[#This Row],[Member since]],"DDDD")</f>
        <v>miércoles</v>
      </c>
      <c r="AK464">
        <f>MONTH(Member_export_20241206_173759_f48b0b31c0417006138ce4576f294a066f7c[[#This Row],[Member since]])</f>
        <v>3</v>
      </c>
      <c r="AL464">
        <f>YEAR(Member_export_20241206_173759_f48b0b31c0417006138ce4576f294a066f7c[[#This Row],[Member since]])</f>
        <v>2024</v>
      </c>
    </row>
    <row r="465" spans="1:38" x14ac:dyDescent="0.55000000000000004">
      <c r="A465">
        <v>79788</v>
      </c>
      <c r="B465">
        <v>47298927</v>
      </c>
      <c r="C465" t="s">
        <v>2986</v>
      </c>
      <c r="D465" t="s">
        <v>9</v>
      </c>
      <c r="E465" t="s">
        <v>9</v>
      </c>
      <c r="F465" t="s">
        <v>326</v>
      </c>
      <c r="G465" t="s">
        <v>489</v>
      </c>
      <c r="H465" t="s">
        <v>4025</v>
      </c>
      <c r="I465" s="1">
        <v>24852</v>
      </c>
      <c r="J465" t="s">
        <v>5212</v>
      </c>
      <c r="K465" t="s">
        <v>5213</v>
      </c>
      <c r="L465">
        <v>28914</v>
      </c>
      <c r="M465" t="s">
        <v>4016</v>
      </c>
      <c r="N465" t="s">
        <v>9</v>
      </c>
      <c r="O465">
        <v>627529298</v>
      </c>
      <c r="P465" t="s">
        <v>490</v>
      </c>
      <c r="Q465" t="s">
        <v>330</v>
      </c>
      <c r="R465" t="s">
        <v>9</v>
      </c>
      <c r="S465" t="s">
        <v>4017</v>
      </c>
      <c r="T465" s="1">
        <v>45483</v>
      </c>
      <c r="U465" t="s">
        <v>9</v>
      </c>
      <c r="V465" t="s">
        <v>4023</v>
      </c>
      <c r="W465" t="s">
        <v>4024</v>
      </c>
      <c r="X465" t="s">
        <v>30</v>
      </c>
      <c r="Y465" s="1">
        <v>45505</v>
      </c>
      <c r="Z465" s="1">
        <v>45657</v>
      </c>
      <c r="AA465">
        <v>4900</v>
      </c>
      <c r="AB465" t="s">
        <v>4017</v>
      </c>
      <c r="AC465">
        <f>MIN(COUNTIF(B:B,Member_export_20241206_173759_f48b0b31c0417006138ce4576f294a066f7c[[#This Row],[Member ID]]),1)-1</f>
        <v>0</v>
      </c>
      <c r="AD46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6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65" s="1">
        <v>45657</v>
      </c>
      <c r="AG465" s="1">
        <f>Member_export_20241206_173759_f48b0b31c0417006138ce4576f294a066f7c[[#This Row],[Price]]/100</f>
        <v>49</v>
      </c>
      <c r="AH465" s="6">
        <f ca="1">DATEDIF(Member_export_20241206_173759_f48b0b31c0417006138ce4576f294a066f7c[[#This Row],[Birthday]],TODAY(),"Y")</f>
        <v>56</v>
      </c>
      <c r="AI465" s="6">
        <f>DATEDIF(Member_export_20241206_173759_f48b0b31c0417006138ce4576f294a066f7c[[#This Row],[Member since]],Member_export_20241206_173759_f48b0b31c0417006138ce4576f294a066f7c[[#This Row],[Contrac end date C]],"M")</f>
        <v>5</v>
      </c>
      <c r="AJ465" t="str">
        <f>TEXT(Member_export_20241206_173759_f48b0b31c0417006138ce4576f294a066f7c[[#This Row],[Member since]],"DDDD")</f>
        <v>miércoles</v>
      </c>
      <c r="AK465">
        <f>MONTH(Member_export_20241206_173759_f48b0b31c0417006138ce4576f294a066f7c[[#This Row],[Member since]])</f>
        <v>7</v>
      </c>
      <c r="AL465">
        <f>YEAR(Member_export_20241206_173759_f48b0b31c0417006138ce4576f294a066f7c[[#This Row],[Member since]])</f>
        <v>2024</v>
      </c>
    </row>
    <row r="466" spans="1:38" x14ac:dyDescent="0.55000000000000004">
      <c r="A466">
        <v>79788</v>
      </c>
      <c r="B466">
        <v>45988153</v>
      </c>
      <c r="C466" t="s">
        <v>2916</v>
      </c>
      <c r="D466" t="s">
        <v>9</v>
      </c>
      <c r="E466" t="s">
        <v>9</v>
      </c>
      <c r="F466" t="s">
        <v>193</v>
      </c>
      <c r="G466" t="s">
        <v>283</v>
      </c>
      <c r="H466" t="s">
        <v>4025</v>
      </c>
      <c r="I466" s="1">
        <v>38609</v>
      </c>
      <c r="J466" t="s">
        <v>5214</v>
      </c>
      <c r="K466" t="s">
        <v>5215</v>
      </c>
      <c r="L466">
        <v>28914</v>
      </c>
      <c r="M466" t="s">
        <v>4016</v>
      </c>
      <c r="N466" t="s">
        <v>9</v>
      </c>
      <c r="O466">
        <v>628925999</v>
      </c>
      <c r="P466" t="s">
        <v>284</v>
      </c>
      <c r="Q466" t="s">
        <v>22</v>
      </c>
      <c r="R466" t="s">
        <v>5216</v>
      </c>
      <c r="S466" t="s">
        <v>4017</v>
      </c>
      <c r="T466" s="1">
        <v>45014</v>
      </c>
      <c r="U466" t="s">
        <v>9</v>
      </c>
      <c r="V466" t="s">
        <v>4023</v>
      </c>
      <c r="W466" t="s">
        <v>4029</v>
      </c>
      <c r="X466" t="s">
        <v>12</v>
      </c>
      <c r="Y466" s="1">
        <v>45017</v>
      </c>
      <c r="Z466" s="1">
        <v>45657</v>
      </c>
      <c r="AA466">
        <v>5200</v>
      </c>
      <c r="AB466" t="s">
        <v>4017</v>
      </c>
      <c r="AC466">
        <f>MIN(COUNTIF(B:B,Member_export_20241206_173759_f48b0b31c0417006138ce4576f294a066f7c[[#This Row],[Member ID]]),1)-1</f>
        <v>0</v>
      </c>
      <c r="AD46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6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66" s="1">
        <v>45657</v>
      </c>
      <c r="AG466" s="1">
        <f>Member_export_20241206_173759_f48b0b31c0417006138ce4576f294a066f7c[[#This Row],[Price]]/100</f>
        <v>52</v>
      </c>
      <c r="AH466" s="6">
        <f ca="1">DATEDIF(Member_export_20241206_173759_f48b0b31c0417006138ce4576f294a066f7c[[#This Row],[Birthday]],TODAY(),"Y")</f>
        <v>19</v>
      </c>
      <c r="AI466" s="6">
        <f>DATEDIF(Member_export_20241206_173759_f48b0b31c0417006138ce4576f294a066f7c[[#This Row],[Member since]],Member_export_20241206_173759_f48b0b31c0417006138ce4576f294a066f7c[[#This Row],[Contrac end date C]],"M")</f>
        <v>21</v>
      </c>
      <c r="AJ466" t="str">
        <f>TEXT(Member_export_20241206_173759_f48b0b31c0417006138ce4576f294a066f7c[[#This Row],[Member since]],"DDDD")</f>
        <v>miércoles</v>
      </c>
      <c r="AK466">
        <f>MONTH(Member_export_20241206_173759_f48b0b31c0417006138ce4576f294a066f7c[[#This Row],[Member since]])</f>
        <v>3</v>
      </c>
      <c r="AL466">
        <f>YEAR(Member_export_20241206_173759_f48b0b31c0417006138ce4576f294a066f7c[[#This Row],[Member since]])</f>
        <v>2023</v>
      </c>
    </row>
    <row r="467" spans="1:38" x14ac:dyDescent="0.55000000000000004">
      <c r="A467">
        <v>79788</v>
      </c>
      <c r="B467">
        <v>45988614</v>
      </c>
      <c r="C467" t="s">
        <v>2886</v>
      </c>
      <c r="D467" t="s">
        <v>9</v>
      </c>
      <c r="E467" t="s">
        <v>9</v>
      </c>
      <c r="F467" t="s">
        <v>193</v>
      </c>
      <c r="G467" t="s">
        <v>194</v>
      </c>
      <c r="H467" t="s">
        <v>4025</v>
      </c>
      <c r="I467" s="1">
        <v>37670</v>
      </c>
      <c r="J467" t="s">
        <v>5217</v>
      </c>
      <c r="K467" t="s">
        <v>5218</v>
      </c>
      <c r="L467">
        <v>28914</v>
      </c>
      <c r="M467" t="s">
        <v>4016</v>
      </c>
      <c r="N467" t="s">
        <v>9</v>
      </c>
      <c r="O467">
        <v>635602385</v>
      </c>
      <c r="P467" t="s">
        <v>195</v>
      </c>
      <c r="Q467" t="s">
        <v>11</v>
      </c>
      <c r="R467" t="s">
        <v>5219</v>
      </c>
      <c r="S467" t="s">
        <v>4017</v>
      </c>
      <c r="T467" s="1">
        <v>44685</v>
      </c>
      <c r="U467" t="s">
        <v>9</v>
      </c>
      <c r="V467" t="s">
        <v>4023</v>
      </c>
      <c r="W467" t="s">
        <v>4024</v>
      </c>
      <c r="X467" t="s">
        <v>48</v>
      </c>
      <c r="Y467" s="1">
        <v>45566</v>
      </c>
      <c r="Z467" s="1">
        <v>45657</v>
      </c>
      <c r="AA467">
        <v>3900</v>
      </c>
      <c r="AB467" t="s">
        <v>4017</v>
      </c>
      <c r="AC467">
        <f>MIN(COUNTIF(B:B,Member_export_20241206_173759_f48b0b31c0417006138ce4576f294a066f7c[[#This Row],[Member ID]]),1)-1</f>
        <v>0</v>
      </c>
      <c r="AD46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6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67" s="1">
        <v>45657</v>
      </c>
      <c r="AG467" s="1">
        <f>Member_export_20241206_173759_f48b0b31c0417006138ce4576f294a066f7c[[#This Row],[Price]]/100</f>
        <v>39</v>
      </c>
      <c r="AH467" s="6">
        <f ca="1">DATEDIF(Member_export_20241206_173759_f48b0b31c0417006138ce4576f294a066f7c[[#This Row],[Birthday]],TODAY(),"Y")</f>
        <v>21</v>
      </c>
      <c r="AI467" s="6">
        <f>DATEDIF(Member_export_20241206_173759_f48b0b31c0417006138ce4576f294a066f7c[[#This Row],[Member since]],Member_export_20241206_173759_f48b0b31c0417006138ce4576f294a066f7c[[#This Row],[Contrac end date C]],"M")</f>
        <v>31</v>
      </c>
      <c r="AJ467" t="str">
        <f>TEXT(Member_export_20241206_173759_f48b0b31c0417006138ce4576f294a066f7c[[#This Row],[Member since]],"DDDD")</f>
        <v>miércoles</v>
      </c>
      <c r="AK467">
        <f>MONTH(Member_export_20241206_173759_f48b0b31c0417006138ce4576f294a066f7c[[#This Row],[Member since]])</f>
        <v>5</v>
      </c>
      <c r="AL467">
        <f>YEAR(Member_export_20241206_173759_f48b0b31c0417006138ce4576f294a066f7c[[#This Row],[Member since]])</f>
        <v>2022</v>
      </c>
    </row>
    <row r="468" spans="1:38" x14ac:dyDescent="0.55000000000000004">
      <c r="A468">
        <v>79788</v>
      </c>
      <c r="B468">
        <v>45989645</v>
      </c>
      <c r="C468" t="s">
        <v>3517</v>
      </c>
      <c r="D468" t="s">
        <v>9</v>
      </c>
      <c r="E468" t="s">
        <v>9</v>
      </c>
      <c r="F468" t="s">
        <v>193</v>
      </c>
      <c r="G468" t="s">
        <v>1800</v>
      </c>
      <c r="H468" t="s">
        <v>4015</v>
      </c>
      <c r="I468" s="1">
        <v>37294</v>
      </c>
      <c r="J468" t="s">
        <v>5220</v>
      </c>
      <c r="K468" t="s">
        <v>5221</v>
      </c>
      <c r="L468">
        <v>28914</v>
      </c>
      <c r="M468" t="s">
        <v>4016</v>
      </c>
      <c r="N468" t="s">
        <v>9</v>
      </c>
      <c r="O468">
        <v>652049268</v>
      </c>
      <c r="P468" t="s">
        <v>1801</v>
      </c>
      <c r="Q468" t="s">
        <v>22</v>
      </c>
      <c r="R468" t="s">
        <v>5222</v>
      </c>
      <c r="S468" t="s">
        <v>4017</v>
      </c>
      <c r="T468" s="1">
        <v>44816</v>
      </c>
      <c r="U468" t="s">
        <v>9</v>
      </c>
      <c r="V468" t="s">
        <v>9</v>
      </c>
      <c r="W468" t="s">
        <v>9</v>
      </c>
      <c r="X468" t="s">
        <v>30</v>
      </c>
      <c r="Y468" s="1">
        <v>44835</v>
      </c>
      <c r="Z468" s="1">
        <v>45657</v>
      </c>
      <c r="AA468">
        <v>4900</v>
      </c>
      <c r="AB468" t="s">
        <v>4017</v>
      </c>
      <c r="AC468">
        <f>MIN(COUNTIF(B:B,Member_export_20241206_173759_f48b0b31c0417006138ce4576f294a066f7c[[#This Row],[Member ID]]),1)-1</f>
        <v>0</v>
      </c>
      <c r="AD468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468" t="str">
        <f>IF(Member_export_20241206_173759_f48b0b31c0417006138ce4576f294a066f7c[[#This Row],[Source]]="","DESCONOCIDA",Member_export_20241206_173759_f48b0b31c0417006138ce4576f294a066f7c[[#This Row],[Source]])</f>
        <v>DESCONOCIDA</v>
      </c>
      <c r="AF468" s="1">
        <v>45657</v>
      </c>
      <c r="AG468" s="1">
        <f>Member_export_20241206_173759_f48b0b31c0417006138ce4576f294a066f7c[[#This Row],[Price]]/100</f>
        <v>49</v>
      </c>
      <c r="AH468" s="6">
        <f ca="1">DATEDIF(Member_export_20241206_173759_f48b0b31c0417006138ce4576f294a066f7c[[#This Row],[Birthday]],TODAY(),"Y")</f>
        <v>22</v>
      </c>
      <c r="AI468" s="6">
        <f>DATEDIF(Member_export_20241206_173759_f48b0b31c0417006138ce4576f294a066f7c[[#This Row],[Member since]],Member_export_20241206_173759_f48b0b31c0417006138ce4576f294a066f7c[[#This Row],[Contrac end date C]],"M")</f>
        <v>27</v>
      </c>
      <c r="AJ468" t="str">
        <f>TEXT(Member_export_20241206_173759_f48b0b31c0417006138ce4576f294a066f7c[[#This Row],[Member since]],"DDDD")</f>
        <v>lunes</v>
      </c>
      <c r="AK468">
        <f>MONTH(Member_export_20241206_173759_f48b0b31c0417006138ce4576f294a066f7c[[#This Row],[Member since]])</f>
        <v>9</v>
      </c>
      <c r="AL468">
        <f>YEAR(Member_export_20241206_173759_f48b0b31c0417006138ce4576f294a066f7c[[#This Row],[Member since]])</f>
        <v>2022</v>
      </c>
    </row>
    <row r="469" spans="1:38" x14ac:dyDescent="0.55000000000000004">
      <c r="A469">
        <v>79788</v>
      </c>
      <c r="B469">
        <v>45988462</v>
      </c>
      <c r="C469" t="s">
        <v>3510</v>
      </c>
      <c r="D469" t="s">
        <v>9</v>
      </c>
      <c r="E469" t="s">
        <v>9</v>
      </c>
      <c r="F469" t="s">
        <v>193</v>
      </c>
      <c r="G469" t="s">
        <v>1786</v>
      </c>
      <c r="H469" t="s">
        <v>4015</v>
      </c>
      <c r="I469" s="1">
        <v>25430</v>
      </c>
      <c r="J469" t="s">
        <v>5223</v>
      </c>
      <c r="K469" t="s">
        <v>4095</v>
      </c>
      <c r="L469">
        <v>28914</v>
      </c>
      <c r="M469" t="s">
        <v>4016</v>
      </c>
      <c r="N469" t="s">
        <v>9</v>
      </c>
      <c r="O469">
        <v>626676300</v>
      </c>
      <c r="P469" t="s">
        <v>1134</v>
      </c>
      <c r="Q469" t="s">
        <v>18</v>
      </c>
      <c r="R469" t="s">
        <v>5224</v>
      </c>
      <c r="S469" t="s">
        <v>4017</v>
      </c>
      <c r="T469" s="1">
        <v>43258</v>
      </c>
      <c r="U469" t="s">
        <v>9</v>
      </c>
      <c r="V469" t="s">
        <v>4068</v>
      </c>
      <c r="W469" t="s">
        <v>4024</v>
      </c>
      <c r="X469" t="s">
        <v>48</v>
      </c>
      <c r="Y469" s="1">
        <v>43282</v>
      </c>
      <c r="Z469" s="1">
        <v>45657</v>
      </c>
      <c r="AA469">
        <v>3900</v>
      </c>
      <c r="AB469" t="s">
        <v>4017</v>
      </c>
      <c r="AC469">
        <f>MIN(COUNTIF(B:B,Member_export_20241206_173759_f48b0b31c0417006138ce4576f294a066f7c[[#This Row],[Member ID]]),1)-1</f>
        <v>0</v>
      </c>
      <c r="AD469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46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69" s="1">
        <v>45657</v>
      </c>
      <c r="AG469" s="1">
        <f>Member_export_20241206_173759_f48b0b31c0417006138ce4576f294a066f7c[[#This Row],[Price]]/100</f>
        <v>39</v>
      </c>
      <c r="AH469" s="6">
        <f ca="1">DATEDIF(Member_export_20241206_173759_f48b0b31c0417006138ce4576f294a066f7c[[#This Row],[Birthday]],TODAY(),"Y")</f>
        <v>55</v>
      </c>
      <c r="AI469" s="6">
        <f>DATEDIF(Member_export_20241206_173759_f48b0b31c0417006138ce4576f294a066f7c[[#This Row],[Member since]],Member_export_20241206_173759_f48b0b31c0417006138ce4576f294a066f7c[[#This Row],[Contrac end date C]],"M")</f>
        <v>78</v>
      </c>
      <c r="AJ469" t="str">
        <f>TEXT(Member_export_20241206_173759_f48b0b31c0417006138ce4576f294a066f7c[[#This Row],[Member since]],"DDDD")</f>
        <v>jueves</v>
      </c>
      <c r="AK469">
        <f>MONTH(Member_export_20241206_173759_f48b0b31c0417006138ce4576f294a066f7c[[#This Row],[Member since]])</f>
        <v>6</v>
      </c>
      <c r="AL469">
        <f>YEAR(Member_export_20241206_173759_f48b0b31c0417006138ce4576f294a066f7c[[#This Row],[Member since]])</f>
        <v>2018</v>
      </c>
    </row>
    <row r="470" spans="1:38" x14ac:dyDescent="0.55000000000000004">
      <c r="A470">
        <v>79788</v>
      </c>
      <c r="B470">
        <v>46780166</v>
      </c>
      <c r="C470" t="s">
        <v>2932</v>
      </c>
      <c r="D470" t="s">
        <v>9</v>
      </c>
      <c r="E470" t="s">
        <v>9</v>
      </c>
      <c r="F470" t="s">
        <v>326</v>
      </c>
      <c r="G470" t="s">
        <v>327</v>
      </c>
      <c r="H470" t="s">
        <v>4025</v>
      </c>
      <c r="I470" s="1">
        <v>38527</v>
      </c>
      <c r="J470" t="s">
        <v>5225</v>
      </c>
      <c r="K470" t="s">
        <v>4240</v>
      </c>
      <c r="L470">
        <v>28914</v>
      </c>
      <c r="M470" t="s">
        <v>4016</v>
      </c>
      <c r="N470" t="s">
        <v>9</v>
      </c>
      <c r="O470">
        <v>644750258</v>
      </c>
      <c r="P470" t="s">
        <v>329</v>
      </c>
      <c r="Q470" t="s">
        <v>330</v>
      </c>
      <c r="R470" t="s">
        <v>328</v>
      </c>
      <c r="S470" t="s">
        <v>4017</v>
      </c>
      <c r="T470" s="1">
        <v>45376</v>
      </c>
      <c r="U470" t="s">
        <v>9</v>
      </c>
      <c r="V470" t="s">
        <v>4023</v>
      </c>
      <c r="W470" t="s">
        <v>4024</v>
      </c>
      <c r="X470" t="s">
        <v>12</v>
      </c>
      <c r="Y470" s="1">
        <v>45444</v>
      </c>
      <c r="Z470" s="1">
        <v>45657</v>
      </c>
      <c r="AA470">
        <v>5200</v>
      </c>
      <c r="AB470" t="s">
        <v>4017</v>
      </c>
      <c r="AC470">
        <f>MIN(COUNTIF(B:B,Member_export_20241206_173759_f48b0b31c0417006138ce4576f294a066f7c[[#This Row],[Member ID]]),1)-1</f>
        <v>0</v>
      </c>
      <c r="AD47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7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70" s="1">
        <v>45657</v>
      </c>
      <c r="AG470" s="1">
        <f>Member_export_20241206_173759_f48b0b31c0417006138ce4576f294a066f7c[[#This Row],[Price]]/100</f>
        <v>52</v>
      </c>
      <c r="AH470" s="6">
        <f ca="1">DATEDIF(Member_export_20241206_173759_f48b0b31c0417006138ce4576f294a066f7c[[#This Row],[Birthday]],TODAY(),"Y")</f>
        <v>19</v>
      </c>
      <c r="AI470" s="6">
        <f>DATEDIF(Member_export_20241206_173759_f48b0b31c0417006138ce4576f294a066f7c[[#This Row],[Member since]],Member_export_20241206_173759_f48b0b31c0417006138ce4576f294a066f7c[[#This Row],[Contrac end date C]],"M")</f>
        <v>9</v>
      </c>
      <c r="AJ470" t="str">
        <f>TEXT(Member_export_20241206_173759_f48b0b31c0417006138ce4576f294a066f7c[[#This Row],[Member since]],"DDDD")</f>
        <v>lunes</v>
      </c>
      <c r="AK470">
        <f>MONTH(Member_export_20241206_173759_f48b0b31c0417006138ce4576f294a066f7c[[#This Row],[Member since]])</f>
        <v>3</v>
      </c>
      <c r="AL470">
        <f>YEAR(Member_export_20241206_173759_f48b0b31c0417006138ce4576f294a066f7c[[#This Row],[Member since]])</f>
        <v>2024</v>
      </c>
    </row>
    <row r="471" spans="1:38" x14ac:dyDescent="0.55000000000000004">
      <c r="A471">
        <v>79788</v>
      </c>
      <c r="B471">
        <v>45987175</v>
      </c>
      <c r="C471" t="s">
        <v>3468</v>
      </c>
      <c r="D471" t="s">
        <v>9</v>
      </c>
      <c r="E471" t="s">
        <v>9</v>
      </c>
      <c r="F471" t="s">
        <v>193</v>
      </c>
      <c r="G471" t="s">
        <v>964</v>
      </c>
      <c r="H471" t="s">
        <v>4025</v>
      </c>
      <c r="I471" s="1">
        <v>38447</v>
      </c>
      <c r="J471" t="s">
        <v>5226</v>
      </c>
      <c r="K471" t="s">
        <v>5227</v>
      </c>
      <c r="L471">
        <v>28914</v>
      </c>
      <c r="M471" t="s">
        <v>4016</v>
      </c>
      <c r="N471" t="s">
        <v>9</v>
      </c>
      <c r="O471">
        <v>630901161</v>
      </c>
      <c r="P471" t="s">
        <v>1692</v>
      </c>
      <c r="Q471" t="s">
        <v>26</v>
      </c>
      <c r="R471" t="s">
        <v>5228</v>
      </c>
      <c r="S471" t="s">
        <v>4017</v>
      </c>
      <c r="T471" s="1">
        <v>45183</v>
      </c>
      <c r="U471" t="s">
        <v>9</v>
      </c>
      <c r="V471" t="s">
        <v>4023</v>
      </c>
      <c r="W471" t="s">
        <v>4029</v>
      </c>
      <c r="X471" t="s">
        <v>12</v>
      </c>
      <c r="Y471" s="1">
        <v>45200</v>
      </c>
      <c r="Z471" s="1">
        <v>45657</v>
      </c>
      <c r="AA471">
        <v>5200</v>
      </c>
      <c r="AB471" t="s">
        <v>4017</v>
      </c>
      <c r="AC471">
        <f>MIN(COUNTIF(B:B,Member_export_20241206_173759_f48b0b31c0417006138ce4576f294a066f7c[[#This Row],[Member ID]]),1)-1</f>
        <v>0</v>
      </c>
      <c r="AD47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7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71" s="1">
        <v>45657</v>
      </c>
      <c r="AG471" s="1">
        <f>Member_export_20241206_173759_f48b0b31c0417006138ce4576f294a066f7c[[#This Row],[Price]]/100</f>
        <v>52</v>
      </c>
      <c r="AH471" s="6">
        <f ca="1">DATEDIF(Member_export_20241206_173759_f48b0b31c0417006138ce4576f294a066f7c[[#This Row],[Birthday]],TODAY(),"Y")</f>
        <v>19</v>
      </c>
      <c r="AI471" s="6">
        <f>DATEDIF(Member_export_20241206_173759_f48b0b31c0417006138ce4576f294a066f7c[[#This Row],[Member since]],Member_export_20241206_173759_f48b0b31c0417006138ce4576f294a066f7c[[#This Row],[Contrac end date C]],"M")</f>
        <v>15</v>
      </c>
      <c r="AJ471" t="str">
        <f>TEXT(Member_export_20241206_173759_f48b0b31c0417006138ce4576f294a066f7c[[#This Row],[Member since]],"DDDD")</f>
        <v>jueves</v>
      </c>
      <c r="AK471">
        <f>MONTH(Member_export_20241206_173759_f48b0b31c0417006138ce4576f294a066f7c[[#This Row],[Member since]])</f>
        <v>9</v>
      </c>
      <c r="AL471">
        <f>YEAR(Member_export_20241206_173759_f48b0b31c0417006138ce4576f294a066f7c[[#This Row],[Member since]])</f>
        <v>2023</v>
      </c>
    </row>
    <row r="472" spans="1:38" x14ac:dyDescent="0.55000000000000004">
      <c r="A472">
        <v>79788</v>
      </c>
      <c r="B472">
        <v>45988916</v>
      </c>
      <c r="C472" t="s">
        <v>3187</v>
      </c>
      <c r="D472" t="s">
        <v>9</v>
      </c>
      <c r="E472" t="s">
        <v>9</v>
      </c>
      <c r="F472" t="s">
        <v>193</v>
      </c>
      <c r="G472" t="s">
        <v>1027</v>
      </c>
      <c r="H472" t="s">
        <v>4025</v>
      </c>
      <c r="I472" s="1">
        <v>38277</v>
      </c>
      <c r="J472" t="s">
        <v>5229</v>
      </c>
      <c r="K472" t="s">
        <v>5230</v>
      </c>
      <c r="L472">
        <v>28914</v>
      </c>
      <c r="M472" t="s">
        <v>4016</v>
      </c>
      <c r="N472" t="s">
        <v>9</v>
      </c>
      <c r="O472">
        <v>637680433</v>
      </c>
      <c r="P472" t="s">
        <v>1028</v>
      </c>
      <c r="Q472" t="s">
        <v>22</v>
      </c>
      <c r="R472" t="s">
        <v>5231</v>
      </c>
      <c r="S472" t="s">
        <v>4017</v>
      </c>
      <c r="T472" s="1">
        <v>44949</v>
      </c>
      <c r="U472" t="s">
        <v>9</v>
      </c>
      <c r="V472" t="s">
        <v>4023</v>
      </c>
      <c r="W472" t="s">
        <v>4029</v>
      </c>
      <c r="X472" t="s">
        <v>12</v>
      </c>
      <c r="Y472" s="1">
        <v>44958</v>
      </c>
      <c r="Z472" s="1">
        <v>45657</v>
      </c>
      <c r="AA472">
        <v>5200</v>
      </c>
      <c r="AB472" t="s">
        <v>4017</v>
      </c>
      <c r="AC472">
        <f>MIN(COUNTIF(B:B,Member_export_20241206_173759_f48b0b31c0417006138ce4576f294a066f7c[[#This Row],[Member ID]]),1)-1</f>
        <v>0</v>
      </c>
      <c r="AD47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7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72" s="1">
        <v>45657</v>
      </c>
      <c r="AG472" s="1">
        <f>Member_export_20241206_173759_f48b0b31c0417006138ce4576f294a066f7c[[#This Row],[Price]]/100</f>
        <v>52</v>
      </c>
      <c r="AH472" s="6">
        <f ca="1">DATEDIF(Member_export_20241206_173759_f48b0b31c0417006138ce4576f294a066f7c[[#This Row],[Birthday]],TODAY(),"Y")</f>
        <v>20</v>
      </c>
      <c r="AI472" s="6">
        <f>DATEDIF(Member_export_20241206_173759_f48b0b31c0417006138ce4576f294a066f7c[[#This Row],[Member since]],Member_export_20241206_173759_f48b0b31c0417006138ce4576f294a066f7c[[#This Row],[Contrac end date C]],"M")</f>
        <v>23</v>
      </c>
      <c r="AJ472" t="str">
        <f>TEXT(Member_export_20241206_173759_f48b0b31c0417006138ce4576f294a066f7c[[#This Row],[Member since]],"DDDD")</f>
        <v>lunes</v>
      </c>
      <c r="AK472">
        <f>MONTH(Member_export_20241206_173759_f48b0b31c0417006138ce4576f294a066f7c[[#This Row],[Member since]])</f>
        <v>1</v>
      </c>
      <c r="AL472">
        <f>YEAR(Member_export_20241206_173759_f48b0b31c0417006138ce4576f294a066f7c[[#This Row],[Member since]])</f>
        <v>2023</v>
      </c>
    </row>
    <row r="473" spans="1:38" x14ac:dyDescent="0.55000000000000004">
      <c r="A473">
        <v>79788</v>
      </c>
      <c r="B473">
        <v>46761018</v>
      </c>
      <c r="C473" t="s">
        <v>3049</v>
      </c>
      <c r="D473" t="s">
        <v>9</v>
      </c>
      <c r="E473" t="s">
        <v>9</v>
      </c>
      <c r="F473" t="s">
        <v>193</v>
      </c>
      <c r="G473" t="s">
        <v>670</v>
      </c>
      <c r="H473" t="s">
        <v>4025</v>
      </c>
      <c r="I473" s="1">
        <v>38581</v>
      </c>
      <c r="J473" t="s">
        <v>5232</v>
      </c>
      <c r="K473" t="s">
        <v>5233</v>
      </c>
      <c r="L473">
        <v>28914</v>
      </c>
      <c r="M473" t="s">
        <v>4016</v>
      </c>
      <c r="N473" t="s">
        <v>9</v>
      </c>
      <c r="O473">
        <v>684260033</v>
      </c>
      <c r="P473" t="s">
        <v>671</v>
      </c>
      <c r="Q473" t="s">
        <v>45</v>
      </c>
      <c r="R473" t="s">
        <v>5234</v>
      </c>
      <c r="S473" t="s">
        <v>4017</v>
      </c>
      <c r="T473" s="1">
        <v>45412</v>
      </c>
      <c r="U473" t="s">
        <v>9</v>
      </c>
      <c r="V473" t="s">
        <v>4023</v>
      </c>
      <c r="W473" t="s">
        <v>4024</v>
      </c>
      <c r="X473" t="s">
        <v>12</v>
      </c>
      <c r="Y473" s="1">
        <v>45444</v>
      </c>
      <c r="Z473" s="1">
        <v>45657</v>
      </c>
      <c r="AA473">
        <v>5200</v>
      </c>
      <c r="AB473" t="s">
        <v>4017</v>
      </c>
      <c r="AC473">
        <f>MIN(COUNTIF(B:B,Member_export_20241206_173759_f48b0b31c0417006138ce4576f294a066f7c[[#This Row],[Member ID]]),1)-1</f>
        <v>0</v>
      </c>
      <c r="AD47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7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73" s="1">
        <v>45657</v>
      </c>
      <c r="AG473" s="1">
        <f>Member_export_20241206_173759_f48b0b31c0417006138ce4576f294a066f7c[[#This Row],[Price]]/100</f>
        <v>52</v>
      </c>
      <c r="AH473" s="6">
        <f ca="1">DATEDIF(Member_export_20241206_173759_f48b0b31c0417006138ce4576f294a066f7c[[#This Row],[Birthday]],TODAY(),"Y")</f>
        <v>19</v>
      </c>
      <c r="AI473" s="6">
        <f>DATEDIF(Member_export_20241206_173759_f48b0b31c0417006138ce4576f294a066f7c[[#This Row],[Member since]],Member_export_20241206_173759_f48b0b31c0417006138ce4576f294a066f7c[[#This Row],[Contrac end date C]],"M")</f>
        <v>8</v>
      </c>
      <c r="AJ473" t="str">
        <f>TEXT(Member_export_20241206_173759_f48b0b31c0417006138ce4576f294a066f7c[[#This Row],[Member since]],"DDDD")</f>
        <v>martes</v>
      </c>
      <c r="AK473">
        <f>MONTH(Member_export_20241206_173759_f48b0b31c0417006138ce4576f294a066f7c[[#This Row],[Member since]])</f>
        <v>4</v>
      </c>
      <c r="AL473">
        <f>YEAR(Member_export_20241206_173759_f48b0b31c0417006138ce4576f294a066f7c[[#This Row],[Member since]])</f>
        <v>2024</v>
      </c>
    </row>
    <row r="474" spans="1:38" x14ac:dyDescent="0.55000000000000004">
      <c r="A474">
        <v>79788</v>
      </c>
      <c r="B474">
        <v>45987168</v>
      </c>
      <c r="C474" t="s">
        <v>3928</v>
      </c>
      <c r="D474" t="s">
        <v>9</v>
      </c>
      <c r="E474" t="s">
        <v>9</v>
      </c>
      <c r="F474" t="s">
        <v>193</v>
      </c>
      <c r="G474" t="s">
        <v>2683</v>
      </c>
      <c r="H474" t="s">
        <v>4025</v>
      </c>
      <c r="I474" s="1">
        <v>37134</v>
      </c>
      <c r="J474" t="s">
        <v>5235</v>
      </c>
      <c r="K474" t="s">
        <v>4991</v>
      </c>
      <c r="L474">
        <v>28914</v>
      </c>
      <c r="M474" t="s">
        <v>4016</v>
      </c>
      <c r="N474" t="s">
        <v>9</v>
      </c>
      <c r="O474">
        <v>722411431</v>
      </c>
      <c r="P474" t="s">
        <v>2684</v>
      </c>
      <c r="Q474" t="s">
        <v>45</v>
      </c>
      <c r="R474" t="s">
        <v>5236</v>
      </c>
      <c r="S474" t="s">
        <v>4017</v>
      </c>
      <c r="T474" s="1">
        <v>44306</v>
      </c>
      <c r="U474" t="s">
        <v>9</v>
      </c>
      <c r="V474" t="s">
        <v>4068</v>
      </c>
      <c r="W474" t="s">
        <v>4024</v>
      </c>
      <c r="X474" t="s">
        <v>30</v>
      </c>
      <c r="Y474" s="1">
        <v>44317</v>
      </c>
      <c r="Z474" s="1">
        <v>45657</v>
      </c>
      <c r="AA474">
        <v>4900</v>
      </c>
      <c r="AB474" t="s">
        <v>4017</v>
      </c>
      <c r="AC474">
        <f>MIN(COUNTIF(B:B,Member_export_20241206_173759_f48b0b31c0417006138ce4576f294a066f7c[[#This Row],[Member ID]]),1)-1</f>
        <v>0</v>
      </c>
      <c r="AD474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47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74" s="1">
        <v>45657</v>
      </c>
      <c r="AG474" s="1">
        <f>Member_export_20241206_173759_f48b0b31c0417006138ce4576f294a066f7c[[#This Row],[Price]]/100</f>
        <v>49</v>
      </c>
      <c r="AH474" s="6">
        <f ca="1">DATEDIF(Member_export_20241206_173759_f48b0b31c0417006138ce4576f294a066f7c[[#This Row],[Birthday]],TODAY(),"Y")</f>
        <v>23</v>
      </c>
      <c r="AI474" s="6">
        <f>DATEDIF(Member_export_20241206_173759_f48b0b31c0417006138ce4576f294a066f7c[[#This Row],[Member since]],Member_export_20241206_173759_f48b0b31c0417006138ce4576f294a066f7c[[#This Row],[Contrac end date C]],"M")</f>
        <v>44</v>
      </c>
      <c r="AJ474" t="str">
        <f>TEXT(Member_export_20241206_173759_f48b0b31c0417006138ce4576f294a066f7c[[#This Row],[Member since]],"DDDD")</f>
        <v>martes</v>
      </c>
      <c r="AK474">
        <f>MONTH(Member_export_20241206_173759_f48b0b31c0417006138ce4576f294a066f7c[[#This Row],[Member since]])</f>
        <v>4</v>
      </c>
      <c r="AL474">
        <f>YEAR(Member_export_20241206_173759_f48b0b31c0417006138ce4576f294a066f7c[[#This Row],[Member since]])</f>
        <v>2021</v>
      </c>
    </row>
    <row r="475" spans="1:38" x14ac:dyDescent="0.55000000000000004">
      <c r="A475">
        <v>79788</v>
      </c>
      <c r="B475">
        <v>45988382</v>
      </c>
      <c r="C475" t="s">
        <v>3041</v>
      </c>
      <c r="D475" t="s">
        <v>9</v>
      </c>
      <c r="E475" t="s">
        <v>9</v>
      </c>
      <c r="F475" t="s">
        <v>193</v>
      </c>
      <c r="G475" t="s">
        <v>649</v>
      </c>
      <c r="H475" t="s">
        <v>4015</v>
      </c>
      <c r="I475" s="1">
        <v>34569</v>
      </c>
      <c r="J475" t="s">
        <v>5237</v>
      </c>
      <c r="K475" t="s">
        <v>5238</v>
      </c>
      <c r="L475">
        <v>28914</v>
      </c>
      <c r="M475" t="s">
        <v>4016</v>
      </c>
      <c r="N475" t="s">
        <v>9</v>
      </c>
      <c r="O475">
        <v>675908421</v>
      </c>
      <c r="P475" t="s">
        <v>650</v>
      </c>
      <c r="Q475" t="s">
        <v>22</v>
      </c>
      <c r="R475" t="s">
        <v>5239</v>
      </c>
      <c r="S475" t="s">
        <v>4017</v>
      </c>
      <c r="T475" s="1">
        <v>44333</v>
      </c>
      <c r="U475" t="s">
        <v>9</v>
      </c>
      <c r="V475" t="s">
        <v>4040</v>
      </c>
      <c r="W475" t="s">
        <v>4029</v>
      </c>
      <c r="X475" t="s">
        <v>12</v>
      </c>
      <c r="Y475" s="1">
        <v>44348</v>
      </c>
      <c r="Z475" s="1">
        <v>45657</v>
      </c>
      <c r="AA475">
        <v>5200</v>
      </c>
      <c r="AB475" t="s">
        <v>4017</v>
      </c>
      <c r="AC475">
        <f>MIN(COUNTIF(B:B,Member_export_20241206_173759_f48b0b31c0417006138ce4576f294a066f7c[[#This Row],[Member ID]]),1)-1</f>
        <v>0</v>
      </c>
      <c r="AD475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47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75" s="1">
        <v>45657</v>
      </c>
      <c r="AG475" s="1">
        <f>Member_export_20241206_173759_f48b0b31c0417006138ce4576f294a066f7c[[#This Row],[Price]]/100</f>
        <v>52</v>
      </c>
      <c r="AH475" s="6">
        <f ca="1">DATEDIF(Member_export_20241206_173759_f48b0b31c0417006138ce4576f294a066f7c[[#This Row],[Birthday]],TODAY(),"Y")</f>
        <v>30</v>
      </c>
      <c r="AI475" s="6">
        <f>DATEDIF(Member_export_20241206_173759_f48b0b31c0417006138ce4576f294a066f7c[[#This Row],[Member since]],Member_export_20241206_173759_f48b0b31c0417006138ce4576f294a066f7c[[#This Row],[Contrac end date C]],"M")</f>
        <v>43</v>
      </c>
      <c r="AJ475" t="str">
        <f>TEXT(Member_export_20241206_173759_f48b0b31c0417006138ce4576f294a066f7c[[#This Row],[Member since]],"DDDD")</f>
        <v>lunes</v>
      </c>
      <c r="AK475">
        <f>MONTH(Member_export_20241206_173759_f48b0b31c0417006138ce4576f294a066f7c[[#This Row],[Member since]])</f>
        <v>5</v>
      </c>
      <c r="AL475">
        <f>YEAR(Member_export_20241206_173759_f48b0b31c0417006138ce4576f294a066f7c[[#This Row],[Member since]])</f>
        <v>2021</v>
      </c>
    </row>
    <row r="476" spans="1:38" x14ac:dyDescent="0.55000000000000004">
      <c r="A476">
        <v>79788</v>
      </c>
      <c r="B476">
        <v>45987288</v>
      </c>
      <c r="C476" t="s">
        <v>3875</v>
      </c>
      <c r="D476" t="s">
        <v>9</v>
      </c>
      <c r="E476" t="s">
        <v>9</v>
      </c>
      <c r="F476" t="s">
        <v>193</v>
      </c>
      <c r="G476" t="s">
        <v>2577</v>
      </c>
      <c r="H476" t="s">
        <v>4025</v>
      </c>
      <c r="I476" s="1">
        <v>39227</v>
      </c>
      <c r="J476" t="s">
        <v>5240</v>
      </c>
      <c r="K476" t="s">
        <v>5241</v>
      </c>
      <c r="L476">
        <v>28914</v>
      </c>
      <c r="M476" t="s">
        <v>4016</v>
      </c>
      <c r="N476" t="s">
        <v>9</v>
      </c>
      <c r="O476">
        <v>669939695</v>
      </c>
      <c r="P476" t="s">
        <v>1015</v>
      </c>
      <c r="Q476" t="s">
        <v>261</v>
      </c>
      <c r="R476" t="s">
        <v>5242</v>
      </c>
      <c r="S476" t="s">
        <v>4017</v>
      </c>
      <c r="T476" s="1">
        <v>45083</v>
      </c>
      <c r="U476" t="s">
        <v>9</v>
      </c>
      <c r="V476" t="s">
        <v>4023</v>
      </c>
      <c r="W476" t="s">
        <v>4029</v>
      </c>
      <c r="X476" t="s">
        <v>48</v>
      </c>
      <c r="Y476" s="1">
        <v>45108</v>
      </c>
      <c r="Z476" s="1">
        <v>45657</v>
      </c>
      <c r="AA476">
        <v>3900</v>
      </c>
      <c r="AB476" t="s">
        <v>4017</v>
      </c>
      <c r="AC476">
        <f>MIN(COUNTIF(B:B,Member_export_20241206_173759_f48b0b31c0417006138ce4576f294a066f7c[[#This Row],[Member ID]]),1)-1</f>
        <v>0</v>
      </c>
      <c r="AD47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7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76" s="1">
        <v>45657</v>
      </c>
      <c r="AG476" s="1">
        <f>Member_export_20241206_173759_f48b0b31c0417006138ce4576f294a066f7c[[#This Row],[Price]]/100</f>
        <v>39</v>
      </c>
      <c r="AH476" s="6">
        <f ca="1">DATEDIF(Member_export_20241206_173759_f48b0b31c0417006138ce4576f294a066f7c[[#This Row],[Birthday]],TODAY(),"Y")</f>
        <v>17</v>
      </c>
      <c r="AI476" s="6">
        <f>DATEDIF(Member_export_20241206_173759_f48b0b31c0417006138ce4576f294a066f7c[[#This Row],[Member since]],Member_export_20241206_173759_f48b0b31c0417006138ce4576f294a066f7c[[#This Row],[Contrac end date C]],"M")</f>
        <v>18</v>
      </c>
      <c r="AJ476" t="str">
        <f>TEXT(Member_export_20241206_173759_f48b0b31c0417006138ce4576f294a066f7c[[#This Row],[Member since]],"DDDD")</f>
        <v>martes</v>
      </c>
      <c r="AK476">
        <f>MONTH(Member_export_20241206_173759_f48b0b31c0417006138ce4576f294a066f7c[[#This Row],[Member since]])</f>
        <v>6</v>
      </c>
      <c r="AL476">
        <f>YEAR(Member_export_20241206_173759_f48b0b31c0417006138ce4576f294a066f7c[[#This Row],[Member since]])</f>
        <v>2023</v>
      </c>
    </row>
    <row r="477" spans="1:38" x14ac:dyDescent="0.55000000000000004">
      <c r="A477">
        <v>79788</v>
      </c>
      <c r="B477">
        <v>45988694</v>
      </c>
      <c r="C477" t="s">
        <v>3381</v>
      </c>
      <c r="D477" t="s">
        <v>9</v>
      </c>
      <c r="E477" t="s">
        <v>9</v>
      </c>
      <c r="F477" t="s">
        <v>193</v>
      </c>
      <c r="G477" t="s">
        <v>959</v>
      </c>
      <c r="H477" t="s">
        <v>4025</v>
      </c>
      <c r="I477" s="1">
        <v>38671</v>
      </c>
      <c r="J477" t="s">
        <v>5243</v>
      </c>
      <c r="K477" t="s">
        <v>5244</v>
      </c>
      <c r="L477">
        <v>28914</v>
      </c>
      <c r="M477" t="s">
        <v>4016</v>
      </c>
      <c r="N477" t="s">
        <v>9</v>
      </c>
      <c r="O477">
        <v>637657361</v>
      </c>
      <c r="P477" t="s">
        <v>1501</v>
      </c>
      <c r="Q477" t="s">
        <v>18</v>
      </c>
      <c r="R477" t="s">
        <v>5245</v>
      </c>
      <c r="S477" t="s">
        <v>4017</v>
      </c>
      <c r="T477" s="1">
        <v>44516</v>
      </c>
      <c r="U477" t="s">
        <v>9</v>
      </c>
      <c r="V477" t="s">
        <v>4023</v>
      </c>
      <c r="W477" t="s">
        <v>4024</v>
      </c>
      <c r="X477" t="s">
        <v>48</v>
      </c>
      <c r="Y477" s="1">
        <v>44531</v>
      </c>
      <c r="Z477" s="1">
        <v>45657</v>
      </c>
      <c r="AA477">
        <v>3900</v>
      </c>
      <c r="AB477" t="s">
        <v>4017</v>
      </c>
      <c r="AC477">
        <f>MIN(COUNTIF(B:B,Member_export_20241206_173759_f48b0b31c0417006138ce4576f294a066f7c[[#This Row],[Member ID]]),1)-1</f>
        <v>0</v>
      </c>
      <c r="AD47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7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77" s="1">
        <v>45657</v>
      </c>
      <c r="AG477" s="1">
        <f>Member_export_20241206_173759_f48b0b31c0417006138ce4576f294a066f7c[[#This Row],[Price]]/100</f>
        <v>39</v>
      </c>
      <c r="AH477" s="6">
        <f ca="1">DATEDIF(Member_export_20241206_173759_f48b0b31c0417006138ce4576f294a066f7c[[#This Row],[Birthday]],TODAY(),"Y")</f>
        <v>19</v>
      </c>
      <c r="AI477" s="6">
        <f>DATEDIF(Member_export_20241206_173759_f48b0b31c0417006138ce4576f294a066f7c[[#This Row],[Member since]],Member_export_20241206_173759_f48b0b31c0417006138ce4576f294a066f7c[[#This Row],[Contrac end date C]],"M")</f>
        <v>37</v>
      </c>
      <c r="AJ477" t="str">
        <f>TEXT(Member_export_20241206_173759_f48b0b31c0417006138ce4576f294a066f7c[[#This Row],[Member since]],"DDDD")</f>
        <v>martes</v>
      </c>
      <c r="AK477">
        <f>MONTH(Member_export_20241206_173759_f48b0b31c0417006138ce4576f294a066f7c[[#This Row],[Member since]])</f>
        <v>11</v>
      </c>
      <c r="AL477">
        <f>YEAR(Member_export_20241206_173759_f48b0b31c0417006138ce4576f294a066f7c[[#This Row],[Member since]])</f>
        <v>2021</v>
      </c>
    </row>
    <row r="478" spans="1:38" x14ac:dyDescent="0.55000000000000004">
      <c r="A478">
        <v>79788</v>
      </c>
      <c r="B478">
        <v>45987727</v>
      </c>
      <c r="C478" t="s">
        <v>3613</v>
      </c>
      <c r="D478" t="s">
        <v>9</v>
      </c>
      <c r="E478" t="s">
        <v>9</v>
      </c>
      <c r="F478" t="s">
        <v>193</v>
      </c>
      <c r="G478" t="s">
        <v>2003</v>
      </c>
      <c r="H478" t="s">
        <v>4025</v>
      </c>
      <c r="I478" s="1">
        <v>35442</v>
      </c>
      <c r="J478" t="s">
        <v>5246</v>
      </c>
      <c r="K478" t="s">
        <v>5247</v>
      </c>
      <c r="L478">
        <v>28914</v>
      </c>
      <c r="M478" t="s">
        <v>4016</v>
      </c>
      <c r="N478" t="s">
        <v>9</v>
      </c>
      <c r="O478">
        <v>645489500</v>
      </c>
      <c r="P478" t="s">
        <v>2004</v>
      </c>
      <c r="Q478" t="s">
        <v>11</v>
      </c>
      <c r="R478" t="s">
        <v>5248</v>
      </c>
      <c r="S478" t="s">
        <v>4017</v>
      </c>
      <c r="T478" s="1">
        <v>45239</v>
      </c>
      <c r="U478" t="s">
        <v>9</v>
      </c>
      <c r="V478" t="s">
        <v>4023</v>
      </c>
      <c r="W478" t="s">
        <v>4024</v>
      </c>
      <c r="X478" t="s">
        <v>12</v>
      </c>
      <c r="Y478" s="1">
        <v>45261</v>
      </c>
      <c r="Z478" s="1">
        <v>45657</v>
      </c>
      <c r="AA478">
        <v>5200</v>
      </c>
      <c r="AB478" t="s">
        <v>4017</v>
      </c>
      <c r="AC478">
        <f>MIN(COUNTIF(B:B,Member_export_20241206_173759_f48b0b31c0417006138ce4576f294a066f7c[[#This Row],[Member ID]]),1)-1</f>
        <v>0</v>
      </c>
      <c r="AD47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7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78" s="1">
        <v>45657</v>
      </c>
      <c r="AG478" s="1">
        <f>Member_export_20241206_173759_f48b0b31c0417006138ce4576f294a066f7c[[#This Row],[Price]]/100</f>
        <v>52</v>
      </c>
      <c r="AH478" s="6">
        <f ca="1">DATEDIF(Member_export_20241206_173759_f48b0b31c0417006138ce4576f294a066f7c[[#This Row],[Birthday]],TODAY(),"Y")</f>
        <v>27</v>
      </c>
      <c r="AI478" s="6">
        <f>DATEDIF(Member_export_20241206_173759_f48b0b31c0417006138ce4576f294a066f7c[[#This Row],[Member since]],Member_export_20241206_173759_f48b0b31c0417006138ce4576f294a066f7c[[#This Row],[Contrac end date C]],"M")</f>
        <v>13</v>
      </c>
      <c r="AJ478" t="str">
        <f>TEXT(Member_export_20241206_173759_f48b0b31c0417006138ce4576f294a066f7c[[#This Row],[Member since]],"DDDD")</f>
        <v>jueves</v>
      </c>
      <c r="AK478">
        <f>MONTH(Member_export_20241206_173759_f48b0b31c0417006138ce4576f294a066f7c[[#This Row],[Member since]])</f>
        <v>11</v>
      </c>
      <c r="AL478">
        <f>YEAR(Member_export_20241206_173759_f48b0b31c0417006138ce4576f294a066f7c[[#This Row],[Member since]])</f>
        <v>2023</v>
      </c>
    </row>
    <row r="479" spans="1:38" x14ac:dyDescent="0.55000000000000004">
      <c r="A479">
        <v>79788</v>
      </c>
      <c r="B479">
        <v>45988105</v>
      </c>
      <c r="C479" t="s">
        <v>3191</v>
      </c>
      <c r="D479" t="s">
        <v>9</v>
      </c>
      <c r="E479" t="s">
        <v>9</v>
      </c>
      <c r="F479" t="s">
        <v>1038</v>
      </c>
      <c r="G479" t="s">
        <v>1039</v>
      </c>
      <c r="H479" t="s">
        <v>4022</v>
      </c>
      <c r="I479" s="1">
        <v>36455</v>
      </c>
      <c r="J479" t="s">
        <v>5249</v>
      </c>
      <c r="K479" t="s">
        <v>5203</v>
      </c>
      <c r="L479">
        <v>28914</v>
      </c>
      <c r="M479" t="s">
        <v>4016</v>
      </c>
      <c r="N479" t="s">
        <v>9</v>
      </c>
      <c r="O479">
        <v>688912299</v>
      </c>
      <c r="P479" t="s">
        <v>1040</v>
      </c>
      <c r="Q479" t="s">
        <v>189</v>
      </c>
      <c r="R479" t="s">
        <v>5250</v>
      </c>
      <c r="S479" t="s">
        <v>4017</v>
      </c>
      <c r="T479" s="1">
        <v>45334</v>
      </c>
      <c r="U479" t="s">
        <v>9</v>
      </c>
      <c r="V479" t="s">
        <v>4023</v>
      </c>
      <c r="W479" t="s">
        <v>4024</v>
      </c>
      <c r="X479" t="s">
        <v>30</v>
      </c>
      <c r="Y479" s="1">
        <v>45352</v>
      </c>
      <c r="Z479" s="1">
        <v>45657</v>
      </c>
      <c r="AA479">
        <v>4900</v>
      </c>
      <c r="AB479" t="s">
        <v>4017</v>
      </c>
      <c r="AC479">
        <f>MIN(COUNTIF(B:B,Member_export_20241206_173759_f48b0b31c0417006138ce4576f294a066f7c[[#This Row],[Member ID]]),1)-1</f>
        <v>0</v>
      </c>
      <c r="AD47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7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79" s="1">
        <v>45657</v>
      </c>
      <c r="AG479" s="1">
        <f>Member_export_20241206_173759_f48b0b31c0417006138ce4576f294a066f7c[[#This Row],[Price]]/100</f>
        <v>49</v>
      </c>
      <c r="AH479" s="6">
        <f ca="1">DATEDIF(Member_export_20241206_173759_f48b0b31c0417006138ce4576f294a066f7c[[#This Row],[Birthday]],TODAY(),"Y")</f>
        <v>25</v>
      </c>
      <c r="AI479" s="6">
        <f>DATEDIF(Member_export_20241206_173759_f48b0b31c0417006138ce4576f294a066f7c[[#This Row],[Member since]],Member_export_20241206_173759_f48b0b31c0417006138ce4576f294a066f7c[[#This Row],[Contrac end date C]],"M")</f>
        <v>10</v>
      </c>
      <c r="AJ479" t="str">
        <f>TEXT(Member_export_20241206_173759_f48b0b31c0417006138ce4576f294a066f7c[[#This Row],[Member since]],"DDDD")</f>
        <v>lunes</v>
      </c>
      <c r="AK479">
        <f>MONTH(Member_export_20241206_173759_f48b0b31c0417006138ce4576f294a066f7c[[#This Row],[Member since]])</f>
        <v>2</v>
      </c>
      <c r="AL479">
        <f>YEAR(Member_export_20241206_173759_f48b0b31c0417006138ce4576f294a066f7c[[#This Row],[Member since]])</f>
        <v>2024</v>
      </c>
    </row>
    <row r="480" spans="1:38" x14ac:dyDescent="0.55000000000000004">
      <c r="A480">
        <v>79788</v>
      </c>
      <c r="B480">
        <v>48269200</v>
      </c>
      <c r="C480" t="s">
        <v>3127</v>
      </c>
      <c r="D480" t="s">
        <v>9</v>
      </c>
      <c r="E480" t="s">
        <v>9</v>
      </c>
      <c r="F480" t="s">
        <v>54</v>
      </c>
      <c r="G480" t="s">
        <v>875</v>
      </c>
      <c r="H480" t="s">
        <v>4025</v>
      </c>
      <c r="I480" s="1">
        <v>28197</v>
      </c>
      <c r="J480" t="s">
        <v>5251</v>
      </c>
      <c r="K480" t="s">
        <v>5252</v>
      </c>
      <c r="L480">
        <v>28914</v>
      </c>
      <c r="M480" t="s">
        <v>4016</v>
      </c>
      <c r="N480" t="s">
        <v>9</v>
      </c>
      <c r="O480">
        <v>600284890</v>
      </c>
      <c r="P480" t="s">
        <v>876</v>
      </c>
      <c r="Q480" t="s">
        <v>9</v>
      </c>
      <c r="R480" t="s">
        <v>9</v>
      </c>
      <c r="S480" t="s">
        <v>4017</v>
      </c>
      <c r="T480" s="1">
        <v>45554</v>
      </c>
      <c r="U480" t="s">
        <v>9</v>
      </c>
      <c r="V480" t="s">
        <v>4068</v>
      </c>
      <c r="W480" t="s">
        <v>4024</v>
      </c>
      <c r="X480" t="s">
        <v>299</v>
      </c>
      <c r="Y480" s="1">
        <v>45566</v>
      </c>
      <c r="Z480" s="1">
        <v>45657</v>
      </c>
      <c r="AA480">
        <v>6900</v>
      </c>
      <c r="AB480" t="s">
        <v>4017</v>
      </c>
      <c r="AC480">
        <f>MIN(COUNTIF(B:B,Member_export_20241206_173759_f48b0b31c0417006138ce4576f294a066f7c[[#This Row],[Member ID]]),1)-1</f>
        <v>0</v>
      </c>
      <c r="AD480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48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80" s="1">
        <v>45657</v>
      </c>
      <c r="AG480" s="1">
        <f>Member_export_20241206_173759_f48b0b31c0417006138ce4576f294a066f7c[[#This Row],[Price]]/100</f>
        <v>69</v>
      </c>
      <c r="AH480" s="6">
        <f ca="1">DATEDIF(Member_export_20241206_173759_f48b0b31c0417006138ce4576f294a066f7c[[#This Row],[Birthday]],TODAY(),"Y")</f>
        <v>47</v>
      </c>
      <c r="AI480" s="6">
        <f>DATEDIF(Member_export_20241206_173759_f48b0b31c0417006138ce4576f294a066f7c[[#This Row],[Member since]],Member_export_20241206_173759_f48b0b31c0417006138ce4576f294a066f7c[[#This Row],[Contrac end date C]],"M")</f>
        <v>3</v>
      </c>
      <c r="AJ480" t="str">
        <f>TEXT(Member_export_20241206_173759_f48b0b31c0417006138ce4576f294a066f7c[[#This Row],[Member since]],"DDDD")</f>
        <v>jueves</v>
      </c>
      <c r="AK480">
        <f>MONTH(Member_export_20241206_173759_f48b0b31c0417006138ce4576f294a066f7c[[#This Row],[Member since]])</f>
        <v>9</v>
      </c>
      <c r="AL480">
        <f>YEAR(Member_export_20241206_173759_f48b0b31c0417006138ce4576f294a066f7c[[#This Row],[Member since]])</f>
        <v>2024</v>
      </c>
    </row>
    <row r="481" spans="1:38" x14ac:dyDescent="0.55000000000000004">
      <c r="A481">
        <v>79788</v>
      </c>
      <c r="B481">
        <v>45988369</v>
      </c>
      <c r="C481" t="s">
        <v>2845</v>
      </c>
      <c r="D481" t="s">
        <v>9</v>
      </c>
      <c r="E481" t="s">
        <v>9</v>
      </c>
      <c r="F481" t="s">
        <v>54</v>
      </c>
      <c r="G481" t="s">
        <v>55</v>
      </c>
      <c r="H481" t="s">
        <v>4025</v>
      </c>
      <c r="I481" s="1">
        <v>27349</v>
      </c>
      <c r="J481" t="s">
        <v>5253</v>
      </c>
      <c r="K481" t="s">
        <v>5254</v>
      </c>
      <c r="L481">
        <v>28914</v>
      </c>
      <c r="M481" t="s">
        <v>4016</v>
      </c>
      <c r="N481" t="s">
        <v>9</v>
      </c>
      <c r="O481">
        <v>647577700</v>
      </c>
      <c r="P481" t="s">
        <v>56</v>
      </c>
      <c r="Q481" t="s">
        <v>11</v>
      </c>
      <c r="R481" t="s">
        <v>5255</v>
      </c>
      <c r="S481" t="s">
        <v>4017</v>
      </c>
      <c r="T481" s="1">
        <v>43479</v>
      </c>
      <c r="U481" t="s">
        <v>9</v>
      </c>
      <c r="V481" t="s">
        <v>4023</v>
      </c>
      <c r="W481" t="s">
        <v>4024</v>
      </c>
      <c r="X481" t="s">
        <v>30</v>
      </c>
      <c r="Y481" s="1">
        <v>45597</v>
      </c>
      <c r="Z481" s="1">
        <v>45657</v>
      </c>
      <c r="AA481">
        <v>4900</v>
      </c>
      <c r="AB481" t="s">
        <v>4017</v>
      </c>
      <c r="AC481">
        <f>MIN(COUNTIF(B:B,Member_export_20241206_173759_f48b0b31c0417006138ce4576f294a066f7c[[#This Row],[Member ID]]),1)-1</f>
        <v>0</v>
      </c>
      <c r="AD48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8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81" s="1">
        <v>45657</v>
      </c>
      <c r="AG481" s="1">
        <f>Member_export_20241206_173759_f48b0b31c0417006138ce4576f294a066f7c[[#This Row],[Price]]/100</f>
        <v>49</v>
      </c>
      <c r="AH481" s="6">
        <f ca="1">DATEDIF(Member_export_20241206_173759_f48b0b31c0417006138ce4576f294a066f7c[[#This Row],[Birthday]],TODAY(),"Y")</f>
        <v>50</v>
      </c>
      <c r="AI481" s="6">
        <f>DATEDIF(Member_export_20241206_173759_f48b0b31c0417006138ce4576f294a066f7c[[#This Row],[Member since]],Member_export_20241206_173759_f48b0b31c0417006138ce4576f294a066f7c[[#This Row],[Contrac end date C]],"M")</f>
        <v>71</v>
      </c>
      <c r="AJ481" t="str">
        <f>TEXT(Member_export_20241206_173759_f48b0b31c0417006138ce4576f294a066f7c[[#This Row],[Member since]],"DDDD")</f>
        <v>lunes</v>
      </c>
      <c r="AK481">
        <f>MONTH(Member_export_20241206_173759_f48b0b31c0417006138ce4576f294a066f7c[[#This Row],[Member since]])</f>
        <v>1</v>
      </c>
      <c r="AL481">
        <f>YEAR(Member_export_20241206_173759_f48b0b31c0417006138ce4576f294a066f7c[[#This Row],[Member since]])</f>
        <v>2019</v>
      </c>
    </row>
    <row r="482" spans="1:38" x14ac:dyDescent="0.55000000000000004">
      <c r="A482">
        <v>79788</v>
      </c>
      <c r="B482">
        <v>45989629</v>
      </c>
      <c r="C482" t="s">
        <v>3749</v>
      </c>
      <c r="D482" t="s">
        <v>9</v>
      </c>
      <c r="E482" t="s">
        <v>9</v>
      </c>
      <c r="F482" t="s">
        <v>2316</v>
      </c>
      <c r="G482" t="s">
        <v>2317</v>
      </c>
      <c r="H482" t="s">
        <v>4025</v>
      </c>
      <c r="I482" s="1">
        <v>31559</v>
      </c>
      <c r="J482" t="s">
        <v>5256</v>
      </c>
      <c r="K482" t="s">
        <v>5257</v>
      </c>
      <c r="L482">
        <v>28914</v>
      </c>
      <c r="M482" t="s">
        <v>4016</v>
      </c>
      <c r="N482" t="s">
        <v>9</v>
      </c>
      <c r="O482">
        <v>685625429</v>
      </c>
      <c r="P482" t="s">
        <v>2318</v>
      </c>
      <c r="Q482" t="s">
        <v>22</v>
      </c>
      <c r="R482" t="s">
        <v>5258</v>
      </c>
      <c r="S482" t="s">
        <v>4017</v>
      </c>
      <c r="T482" s="1">
        <v>43257</v>
      </c>
      <c r="U482" t="s">
        <v>9</v>
      </c>
      <c r="V482" t="s">
        <v>4023</v>
      </c>
      <c r="W482" t="s">
        <v>4024</v>
      </c>
      <c r="X482" t="s">
        <v>12</v>
      </c>
      <c r="Y482" s="1">
        <v>43282</v>
      </c>
      <c r="Z482" s="1">
        <v>45657</v>
      </c>
      <c r="AA482">
        <v>5200</v>
      </c>
      <c r="AB482" t="s">
        <v>4017</v>
      </c>
      <c r="AC482">
        <f>MIN(COUNTIF(B:B,Member_export_20241206_173759_f48b0b31c0417006138ce4576f294a066f7c[[#This Row],[Member ID]]),1)-1</f>
        <v>0</v>
      </c>
      <c r="AD48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8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82" s="1">
        <v>45657</v>
      </c>
      <c r="AG482" s="1">
        <f>Member_export_20241206_173759_f48b0b31c0417006138ce4576f294a066f7c[[#This Row],[Price]]/100</f>
        <v>52</v>
      </c>
      <c r="AH482" s="6">
        <f ca="1">DATEDIF(Member_export_20241206_173759_f48b0b31c0417006138ce4576f294a066f7c[[#This Row],[Birthday]],TODAY(),"Y")</f>
        <v>38</v>
      </c>
      <c r="AI482" s="6">
        <f>DATEDIF(Member_export_20241206_173759_f48b0b31c0417006138ce4576f294a066f7c[[#This Row],[Member since]],Member_export_20241206_173759_f48b0b31c0417006138ce4576f294a066f7c[[#This Row],[Contrac end date C]],"M")</f>
        <v>78</v>
      </c>
      <c r="AJ482" t="str">
        <f>TEXT(Member_export_20241206_173759_f48b0b31c0417006138ce4576f294a066f7c[[#This Row],[Member since]],"DDDD")</f>
        <v>miércoles</v>
      </c>
      <c r="AK482">
        <f>MONTH(Member_export_20241206_173759_f48b0b31c0417006138ce4576f294a066f7c[[#This Row],[Member since]])</f>
        <v>6</v>
      </c>
      <c r="AL482">
        <f>YEAR(Member_export_20241206_173759_f48b0b31c0417006138ce4576f294a066f7c[[#This Row],[Member since]])</f>
        <v>2018</v>
      </c>
    </row>
    <row r="483" spans="1:38" x14ac:dyDescent="0.55000000000000004">
      <c r="A483">
        <v>79788</v>
      </c>
      <c r="B483">
        <v>45987936</v>
      </c>
      <c r="C483" t="s">
        <v>2875</v>
      </c>
      <c r="D483" t="s">
        <v>9</v>
      </c>
      <c r="E483" t="s">
        <v>9</v>
      </c>
      <c r="F483" t="s">
        <v>153</v>
      </c>
      <c r="G483" t="s">
        <v>39</v>
      </c>
      <c r="H483" t="s">
        <v>4025</v>
      </c>
      <c r="I483" s="1">
        <v>34670</v>
      </c>
      <c r="J483" t="s">
        <v>5259</v>
      </c>
      <c r="K483" t="s">
        <v>5260</v>
      </c>
      <c r="L483">
        <v>28914</v>
      </c>
      <c r="M483" t="s">
        <v>4016</v>
      </c>
      <c r="N483" t="s">
        <v>9</v>
      </c>
      <c r="O483">
        <v>686076218</v>
      </c>
      <c r="P483" t="s">
        <v>154</v>
      </c>
      <c r="Q483" t="s">
        <v>22</v>
      </c>
      <c r="R483" t="s">
        <v>5261</v>
      </c>
      <c r="S483" t="s">
        <v>4017</v>
      </c>
      <c r="T483" s="1">
        <v>45247</v>
      </c>
      <c r="U483" t="s">
        <v>9</v>
      </c>
      <c r="V483" t="s">
        <v>4023</v>
      </c>
      <c r="W483" t="s">
        <v>4029</v>
      </c>
      <c r="X483" t="s">
        <v>12</v>
      </c>
      <c r="Y483" s="1">
        <v>45261</v>
      </c>
      <c r="Z483" s="1">
        <v>45657</v>
      </c>
      <c r="AA483">
        <v>5200</v>
      </c>
      <c r="AB483" t="s">
        <v>4017</v>
      </c>
      <c r="AC483">
        <f>MIN(COUNTIF(B:B,Member_export_20241206_173759_f48b0b31c0417006138ce4576f294a066f7c[[#This Row],[Member ID]]),1)-1</f>
        <v>0</v>
      </c>
      <c r="AD48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8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83" s="1">
        <v>45657</v>
      </c>
      <c r="AG483" s="1">
        <f>Member_export_20241206_173759_f48b0b31c0417006138ce4576f294a066f7c[[#This Row],[Price]]/100</f>
        <v>52</v>
      </c>
      <c r="AH483" s="6">
        <f ca="1">DATEDIF(Member_export_20241206_173759_f48b0b31c0417006138ce4576f294a066f7c[[#This Row],[Birthday]],TODAY(),"Y")</f>
        <v>30</v>
      </c>
      <c r="AI483" s="6">
        <f>DATEDIF(Member_export_20241206_173759_f48b0b31c0417006138ce4576f294a066f7c[[#This Row],[Member since]],Member_export_20241206_173759_f48b0b31c0417006138ce4576f294a066f7c[[#This Row],[Contrac end date C]],"M")</f>
        <v>13</v>
      </c>
      <c r="AJ483" t="str">
        <f>TEXT(Member_export_20241206_173759_f48b0b31c0417006138ce4576f294a066f7c[[#This Row],[Member since]],"DDDD")</f>
        <v>viernes</v>
      </c>
      <c r="AK483">
        <f>MONTH(Member_export_20241206_173759_f48b0b31c0417006138ce4576f294a066f7c[[#This Row],[Member since]])</f>
        <v>11</v>
      </c>
      <c r="AL483">
        <f>YEAR(Member_export_20241206_173759_f48b0b31c0417006138ce4576f294a066f7c[[#This Row],[Member since]])</f>
        <v>2023</v>
      </c>
    </row>
    <row r="484" spans="1:38" x14ac:dyDescent="0.55000000000000004">
      <c r="A484">
        <v>79788</v>
      </c>
      <c r="B484">
        <v>45987795</v>
      </c>
      <c r="C484" t="s">
        <v>3181</v>
      </c>
      <c r="D484" t="s">
        <v>9</v>
      </c>
      <c r="E484" t="s">
        <v>9</v>
      </c>
      <c r="F484" t="s">
        <v>153</v>
      </c>
      <c r="G484" t="s">
        <v>1011</v>
      </c>
      <c r="H484" t="s">
        <v>4015</v>
      </c>
      <c r="I484" s="1">
        <v>38395</v>
      </c>
      <c r="J484" t="s">
        <v>5262</v>
      </c>
      <c r="K484" t="s">
        <v>5263</v>
      </c>
      <c r="L484">
        <v>28914</v>
      </c>
      <c r="M484" t="s">
        <v>4016</v>
      </c>
      <c r="N484" t="s">
        <v>9</v>
      </c>
      <c r="O484">
        <v>645070245</v>
      </c>
      <c r="P484" t="s">
        <v>1012</v>
      </c>
      <c r="Q484" t="s">
        <v>22</v>
      </c>
      <c r="R484" t="s">
        <v>5264</v>
      </c>
      <c r="S484" t="s">
        <v>4017</v>
      </c>
      <c r="T484" s="1">
        <v>44837</v>
      </c>
      <c r="U484" t="s">
        <v>9</v>
      </c>
      <c r="V484" t="s">
        <v>4023</v>
      </c>
      <c r="W484" t="s">
        <v>4029</v>
      </c>
      <c r="X484" t="s">
        <v>12</v>
      </c>
      <c r="Y484" s="1">
        <v>44866</v>
      </c>
      <c r="Z484" s="1">
        <v>45657</v>
      </c>
      <c r="AA484">
        <v>5200</v>
      </c>
      <c r="AB484" t="s">
        <v>4017</v>
      </c>
      <c r="AC484">
        <f>MIN(COUNTIF(B:B,Member_export_20241206_173759_f48b0b31c0417006138ce4576f294a066f7c[[#This Row],[Member ID]]),1)-1</f>
        <v>0</v>
      </c>
      <c r="AD48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8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84" s="1">
        <v>45657</v>
      </c>
      <c r="AG484" s="1">
        <f>Member_export_20241206_173759_f48b0b31c0417006138ce4576f294a066f7c[[#This Row],[Price]]/100</f>
        <v>52</v>
      </c>
      <c r="AH484" s="6">
        <f ca="1">DATEDIF(Member_export_20241206_173759_f48b0b31c0417006138ce4576f294a066f7c[[#This Row],[Birthday]],TODAY(),"Y")</f>
        <v>19</v>
      </c>
      <c r="AI484" s="6">
        <f>DATEDIF(Member_export_20241206_173759_f48b0b31c0417006138ce4576f294a066f7c[[#This Row],[Member since]],Member_export_20241206_173759_f48b0b31c0417006138ce4576f294a066f7c[[#This Row],[Contrac end date C]],"M")</f>
        <v>26</v>
      </c>
      <c r="AJ484" t="str">
        <f>TEXT(Member_export_20241206_173759_f48b0b31c0417006138ce4576f294a066f7c[[#This Row],[Member since]],"DDDD")</f>
        <v>lunes</v>
      </c>
      <c r="AK484">
        <f>MONTH(Member_export_20241206_173759_f48b0b31c0417006138ce4576f294a066f7c[[#This Row],[Member since]])</f>
        <v>10</v>
      </c>
      <c r="AL484">
        <f>YEAR(Member_export_20241206_173759_f48b0b31c0417006138ce4576f294a066f7c[[#This Row],[Member since]])</f>
        <v>2022</v>
      </c>
    </row>
    <row r="485" spans="1:38" x14ac:dyDescent="0.55000000000000004">
      <c r="A485">
        <v>79788</v>
      </c>
      <c r="B485">
        <v>45988200</v>
      </c>
      <c r="C485" t="s">
        <v>3898</v>
      </c>
      <c r="D485" t="s">
        <v>9</v>
      </c>
      <c r="E485" t="s">
        <v>9</v>
      </c>
      <c r="F485" t="s">
        <v>2622</v>
      </c>
      <c r="G485" t="s">
        <v>2623</v>
      </c>
      <c r="H485" t="s">
        <v>4025</v>
      </c>
      <c r="I485" s="1">
        <v>32715</v>
      </c>
      <c r="J485" t="s">
        <v>5266</v>
      </c>
      <c r="K485" t="s">
        <v>5267</v>
      </c>
      <c r="L485">
        <v>28914</v>
      </c>
      <c r="M485" t="s">
        <v>4016</v>
      </c>
      <c r="N485" t="s">
        <v>9</v>
      </c>
      <c r="O485">
        <v>646783540</v>
      </c>
      <c r="P485" t="s">
        <v>2624</v>
      </c>
      <c r="Q485" t="s">
        <v>22</v>
      </c>
      <c r="R485" t="s">
        <v>5268</v>
      </c>
      <c r="S485" t="s">
        <v>4017</v>
      </c>
      <c r="T485" s="1">
        <v>44627</v>
      </c>
      <c r="U485" t="s">
        <v>9</v>
      </c>
      <c r="V485" t="s">
        <v>9</v>
      </c>
      <c r="W485" t="s">
        <v>9</v>
      </c>
      <c r="X485" t="s">
        <v>12</v>
      </c>
      <c r="Y485" s="1">
        <v>44652</v>
      </c>
      <c r="Z485" s="1">
        <v>45657</v>
      </c>
      <c r="AA485">
        <v>5200</v>
      </c>
      <c r="AB485" t="s">
        <v>4017</v>
      </c>
      <c r="AC485">
        <f>MIN(COUNTIF(B:B,Member_export_20241206_173759_f48b0b31c0417006138ce4576f294a066f7c[[#This Row],[Member ID]]),1)-1</f>
        <v>0</v>
      </c>
      <c r="AD485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485" t="str">
        <f>IF(Member_export_20241206_173759_f48b0b31c0417006138ce4576f294a066f7c[[#This Row],[Source]]="","DESCONOCIDA",Member_export_20241206_173759_f48b0b31c0417006138ce4576f294a066f7c[[#This Row],[Source]])</f>
        <v>DESCONOCIDA</v>
      </c>
      <c r="AF485" s="1">
        <v>45657</v>
      </c>
      <c r="AG485" s="1">
        <f>Member_export_20241206_173759_f48b0b31c0417006138ce4576f294a066f7c[[#This Row],[Price]]/100</f>
        <v>52</v>
      </c>
      <c r="AH485" s="6">
        <f ca="1">DATEDIF(Member_export_20241206_173759_f48b0b31c0417006138ce4576f294a066f7c[[#This Row],[Birthday]],TODAY(),"Y")</f>
        <v>35</v>
      </c>
      <c r="AI485" s="6">
        <f>DATEDIF(Member_export_20241206_173759_f48b0b31c0417006138ce4576f294a066f7c[[#This Row],[Member since]],Member_export_20241206_173759_f48b0b31c0417006138ce4576f294a066f7c[[#This Row],[Contrac end date C]],"M")</f>
        <v>33</v>
      </c>
      <c r="AJ485" t="str">
        <f>TEXT(Member_export_20241206_173759_f48b0b31c0417006138ce4576f294a066f7c[[#This Row],[Member since]],"DDDD")</f>
        <v>lunes</v>
      </c>
      <c r="AK485">
        <f>MONTH(Member_export_20241206_173759_f48b0b31c0417006138ce4576f294a066f7c[[#This Row],[Member since]])</f>
        <v>3</v>
      </c>
      <c r="AL485">
        <f>YEAR(Member_export_20241206_173759_f48b0b31c0417006138ce4576f294a066f7c[[#This Row],[Member since]])</f>
        <v>2022</v>
      </c>
    </row>
    <row r="486" spans="1:38" x14ac:dyDescent="0.55000000000000004">
      <c r="A486">
        <v>79788</v>
      </c>
      <c r="B486">
        <v>45987222</v>
      </c>
      <c r="C486" t="s">
        <v>3058</v>
      </c>
      <c r="D486" t="s">
        <v>9</v>
      </c>
      <c r="E486" t="s">
        <v>9</v>
      </c>
      <c r="F486" t="s">
        <v>371</v>
      </c>
      <c r="G486" t="s">
        <v>697</v>
      </c>
      <c r="H486" t="s">
        <v>4025</v>
      </c>
      <c r="I486" s="1">
        <v>30952</v>
      </c>
      <c r="J486" t="s">
        <v>5269</v>
      </c>
      <c r="K486" t="s">
        <v>5270</v>
      </c>
      <c r="L486">
        <v>28907</v>
      </c>
      <c r="M486" t="s">
        <v>4018</v>
      </c>
      <c r="N486" t="s">
        <v>9</v>
      </c>
      <c r="O486">
        <v>676407024</v>
      </c>
      <c r="P486" t="s">
        <v>698</v>
      </c>
      <c r="Q486" t="s">
        <v>45</v>
      </c>
      <c r="R486" t="s">
        <v>5271</v>
      </c>
      <c r="S486" t="s">
        <v>4017</v>
      </c>
      <c r="T486" s="1">
        <v>45236</v>
      </c>
      <c r="U486" t="s">
        <v>9</v>
      </c>
      <c r="V486" t="s">
        <v>4023</v>
      </c>
      <c r="W486" t="s">
        <v>4024</v>
      </c>
      <c r="X486" t="s">
        <v>30</v>
      </c>
      <c r="Y486" s="1">
        <v>45261</v>
      </c>
      <c r="Z486" s="1">
        <v>45657</v>
      </c>
      <c r="AA486">
        <v>4900</v>
      </c>
      <c r="AB486" t="s">
        <v>4017</v>
      </c>
      <c r="AC486">
        <f>MIN(COUNTIF(B:B,Member_export_20241206_173759_f48b0b31c0417006138ce4576f294a066f7c[[#This Row],[Member ID]]),1)-1</f>
        <v>0</v>
      </c>
      <c r="AD48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8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86" s="1">
        <v>45657</v>
      </c>
      <c r="AG486" s="1">
        <f>Member_export_20241206_173759_f48b0b31c0417006138ce4576f294a066f7c[[#This Row],[Price]]/100</f>
        <v>49</v>
      </c>
      <c r="AH486" s="6">
        <f ca="1">DATEDIF(Member_export_20241206_173759_f48b0b31c0417006138ce4576f294a066f7c[[#This Row],[Birthday]],TODAY(),"Y")</f>
        <v>40</v>
      </c>
      <c r="AI486" s="6">
        <f>DATEDIF(Member_export_20241206_173759_f48b0b31c0417006138ce4576f294a066f7c[[#This Row],[Member since]],Member_export_20241206_173759_f48b0b31c0417006138ce4576f294a066f7c[[#This Row],[Contrac end date C]],"M")</f>
        <v>13</v>
      </c>
      <c r="AJ486" t="str">
        <f>TEXT(Member_export_20241206_173759_f48b0b31c0417006138ce4576f294a066f7c[[#This Row],[Member since]],"DDDD")</f>
        <v>lunes</v>
      </c>
      <c r="AK486">
        <f>MONTH(Member_export_20241206_173759_f48b0b31c0417006138ce4576f294a066f7c[[#This Row],[Member since]])</f>
        <v>11</v>
      </c>
      <c r="AL486">
        <f>YEAR(Member_export_20241206_173759_f48b0b31c0417006138ce4576f294a066f7c[[#This Row],[Member since]])</f>
        <v>2023</v>
      </c>
    </row>
    <row r="487" spans="1:38" x14ac:dyDescent="0.55000000000000004">
      <c r="A487">
        <v>79788</v>
      </c>
      <c r="B487">
        <v>45989801</v>
      </c>
      <c r="C487" t="s">
        <v>3375</v>
      </c>
      <c r="D487" t="s">
        <v>9</v>
      </c>
      <c r="E487" t="s">
        <v>9</v>
      </c>
      <c r="F487" t="s">
        <v>371</v>
      </c>
      <c r="G487" t="s">
        <v>1489</v>
      </c>
      <c r="H487" t="s">
        <v>4015</v>
      </c>
      <c r="I487" s="1">
        <v>31508</v>
      </c>
      <c r="J487" t="s">
        <v>5272</v>
      </c>
      <c r="K487" t="s">
        <v>5273</v>
      </c>
      <c r="L487">
        <v>28914</v>
      </c>
      <c r="M487" t="s">
        <v>4016</v>
      </c>
      <c r="N487" t="s">
        <v>9</v>
      </c>
      <c r="O487">
        <v>637364090</v>
      </c>
      <c r="P487" t="s">
        <v>1491</v>
      </c>
      <c r="Q487" t="s">
        <v>45</v>
      </c>
      <c r="R487" t="s">
        <v>1490</v>
      </c>
      <c r="S487" t="s">
        <v>4017</v>
      </c>
      <c r="T487" s="1">
        <v>45355</v>
      </c>
      <c r="U487" t="s">
        <v>9</v>
      </c>
      <c r="V487" t="s">
        <v>9</v>
      </c>
      <c r="W487" t="s">
        <v>9</v>
      </c>
      <c r="X487" t="s">
        <v>30</v>
      </c>
      <c r="Y487" s="1">
        <v>45383</v>
      </c>
      <c r="Z487" s="1">
        <v>45657</v>
      </c>
      <c r="AA487">
        <v>4900</v>
      </c>
      <c r="AB487" t="s">
        <v>4017</v>
      </c>
      <c r="AC487">
        <f>MIN(COUNTIF(B:B,Member_export_20241206_173759_f48b0b31c0417006138ce4576f294a066f7c[[#This Row],[Member ID]]),1)-1</f>
        <v>0</v>
      </c>
      <c r="AD487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487" t="str">
        <f>IF(Member_export_20241206_173759_f48b0b31c0417006138ce4576f294a066f7c[[#This Row],[Source]]="","DESCONOCIDA",Member_export_20241206_173759_f48b0b31c0417006138ce4576f294a066f7c[[#This Row],[Source]])</f>
        <v>DESCONOCIDA</v>
      </c>
      <c r="AF487" s="1">
        <v>45657</v>
      </c>
      <c r="AG487" s="1">
        <f>Member_export_20241206_173759_f48b0b31c0417006138ce4576f294a066f7c[[#This Row],[Price]]/100</f>
        <v>49</v>
      </c>
      <c r="AH487" s="6">
        <f ca="1">DATEDIF(Member_export_20241206_173759_f48b0b31c0417006138ce4576f294a066f7c[[#This Row],[Birthday]],TODAY(),"Y")</f>
        <v>38</v>
      </c>
      <c r="AI487" s="6">
        <f>DATEDIF(Member_export_20241206_173759_f48b0b31c0417006138ce4576f294a066f7c[[#This Row],[Member since]],Member_export_20241206_173759_f48b0b31c0417006138ce4576f294a066f7c[[#This Row],[Contrac end date C]],"M")</f>
        <v>9</v>
      </c>
      <c r="AJ487" t="str">
        <f>TEXT(Member_export_20241206_173759_f48b0b31c0417006138ce4576f294a066f7c[[#This Row],[Member since]],"DDDD")</f>
        <v>lunes</v>
      </c>
      <c r="AK487">
        <f>MONTH(Member_export_20241206_173759_f48b0b31c0417006138ce4576f294a066f7c[[#This Row],[Member since]])</f>
        <v>3</v>
      </c>
      <c r="AL487">
        <f>YEAR(Member_export_20241206_173759_f48b0b31c0417006138ce4576f294a066f7c[[#This Row],[Member since]])</f>
        <v>2024</v>
      </c>
    </row>
    <row r="488" spans="1:38" x14ac:dyDescent="0.55000000000000004">
      <c r="A488">
        <v>79788</v>
      </c>
      <c r="B488">
        <v>45988996</v>
      </c>
      <c r="C488" t="s">
        <v>3474</v>
      </c>
      <c r="D488" t="s">
        <v>9</v>
      </c>
      <c r="E488" t="s">
        <v>9</v>
      </c>
      <c r="F488" t="s">
        <v>371</v>
      </c>
      <c r="G488" t="s">
        <v>1704</v>
      </c>
      <c r="H488" t="s">
        <v>4025</v>
      </c>
      <c r="I488" s="1">
        <v>31994</v>
      </c>
      <c r="J488" t="s">
        <v>5274</v>
      </c>
      <c r="K488" t="s">
        <v>5275</v>
      </c>
      <c r="L488">
        <v>28914</v>
      </c>
      <c r="M488" t="s">
        <v>4016</v>
      </c>
      <c r="N488" t="s">
        <v>9</v>
      </c>
      <c r="O488">
        <v>610273454</v>
      </c>
      <c r="P488" t="s">
        <v>1706</v>
      </c>
      <c r="Q488" t="s">
        <v>22</v>
      </c>
      <c r="R488" t="s">
        <v>1705</v>
      </c>
      <c r="S488" t="s">
        <v>4017</v>
      </c>
      <c r="T488" s="1">
        <v>43850</v>
      </c>
      <c r="U488" t="s">
        <v>9</v>
      </c>
      <c r="V488" t="s">
        <v>4023</v>
      </c>
      <c r="W488" t="s">
        <v>4024</v>
      </c>
      <c r="X488" t="s">
        <v>30</v>
      </c>
      <c r="Y488" s="1">
        <v>43862</v>
      </c>
      <c r="Z488" s="1">
        <v>45657</v>
      </c>
      <c r="AA488">
        <v>4900</v>
      </c>
      <c r="AB488" t="s">
        <v>4017</v>
      </c>
      <c r="AC488">
        <f>MIN(COUNTIF(B:B,Member_export_20241206_173759_f48b0b31c0417006138ce4576f294a066f7c[[#This Row],[Member ID]]),1)-1</f>
        <v>0</v>
      </c>
      <c r="AD48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8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88" s="1">
        <v>45657</v>
      </c>
      <c r="AG488" s="1">
        <f>Member_export_20241206_173759_f48b0b31c0417006138ce4576f294a066f7c[[#This Row],[Price]]/100</f>
        <v>49</v>
      </c>
      <c r="AH488" s="6">
        <f ca="1">DATEDIF(Member_export_20241206_173759_f48b0b31c0417006138ce4576f294a066f7c[[#This Row],[Birthday]],TODAY(),"Y")</f>
        <v>37</v>
      </c>
      <c r="AI488" s="6">
        <f>DATEDIF(Member_export_20241206_173759_f48b0b31c0417006138ce4576f294a066f7c[[#This Row],[Member since]],Member_export_20241206_173759_f48b0b31c0417006138ce4576f294a066f7c[[#This Row],[Contrac end date C]],"M")</f>
        <v>59</v>
      </c>
      <c r="AJ488" t="str">
        <f>TEXT(Member_export_20241206_173759_f48b0b31c0417006138ce4576f294a066f7c[[#This Row],[Member since]],"DDDD")</f>
        <v>lunes</v>
      </c>
      <c r="AK488">
        <f>MONTH(Member_export_20241206_173759_f48b0b31c0417006138ce4576f294a066f7c[[#This Row],[Member since]])</f>
        <v>1</v>
      </c>
      <c r="AL488">
        <f>YEAR(Member_export_20241206_173759_f48b0b31c0417006138ce4576f294a066f7c[[#This Row],[Member since]])</f>
        <v>2020</v>
      </c>
    </row>
    <row r="489" spans="1:38" x14ac:dyDescent="0.55000000000000004">
      <c r="A489">
        <v>79788</v>
      </c>
      <c r="B489">
        <v>45987329</v>
      </c>
      <c r="C489" t="s">
        <v>3730</v>
      </c>
      <c r="D489" t="s">
        <v>9</v>
      </c>
      <c r="E489" t="s">
        <v>9</v>
      </c>
      <c r="F489" t="s">
        <v>371</v>
      </c>
      <c r="G489" t="s">
        <v>2270</v>
      </c>
      <c r="H489" t="s">
        <v>4025</v>
      </c>
      <c r="I489" s="1">
        <v>26167</v>
      </c>
      <c r="J489" t="s">
        <v>5276</v>
      </c>
      <c r="K489" t="s">
        <v>5277</v>
      </c>
      <c r="L489">
        <v>28914</v>
      </c>
      <c r="M489" t="s">
        <v>4163</v>
      </c>
      <c r="N489" t="s">
        <v>9</v>
      </c>
      <c r="O489">
        <v>630132804</v>
      </c>
      <c r="P489" t="s">
        <v>2272</v>
      </c>
      <c r="Q489" t="s">
        <v>22</v>
      </c>
      <c r="R489" t="s">
        <v>2271</v>
      </c>
      <c r="S489" t="s">
        <v>4017</v>
      </c>
      <c r="T489" s="1">
        <v>43272</v>
      </c>
      <c r="U489" t="s">
        <v>9</v>
      </c>
      <c r="V489" t="s">
        <v>4023</v>
      </c>
      <c r="W489" t="s">
        <v>4024</v>
      </c>
      <c r="X489" t="s">
        <v>12</v>
      </c>
      <c r="Y489" s="1">
        <v>45627</v>
      </c>
      <c r="Z489" s="1">
        <v>45657</v>
      </c>
      <c r="AA489">
        <v>5200</v>
      </c>
      <c r="AB489" t="s">
        <v>4017</v>
      </c>
      <c r="AC489">
        <f>MIN(COUNTIF(B:B,Member_export_20241206_173759_f48b0b31c0417006138ce4576f294a066f7c[[#This Row],[Member ID]]),1)-1</f>
        <v>0</v>
      </c>
      <c r="AD48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8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89" s="1">
        <v>45657</v>
      </c>
      <c r="AG489" s="1">
        <f>Member_export_20241206_173759_f48b0b31c0417006138ce4576f294a066f7c[[#This Row],[Price]]/100</f>
        <v>52</v>
      </c>
      <c r="AH489" s="6">
        <f ca="1">DATEDIF(Member_export_20241206_173759_f48b0b31c0417006138ce4576f294a066f7c[[#This Row],[Birthday]],TODAY(),"Y")</f>
        <v>53</v>
      </c>
      <c r="AI489" s="6">
        <f>DATEDIF(Member_export_20241206_173759_f48b0b31c0417006138ce4576f294a066f7c[[#This Row],[Member since]],Member_export_20241206_173759_f48b0b31c0417006138ce4576f294a066f7c[[#This Row],[Contrac end date C]],"M")</f>
        <v>78</v>
      </c>
      <c r="AJ489" t="str">
        <f>TEXT(Member_export_20241206_173759_f48b0b31c0417006138ce4576f294a066f7c[[#This Row],[Member since]],"DDDD")</f>
        <v>jueves</v>
      </c>
      <c r="AK489">
        <f>MONTH(Member_export_20241206_173759_f48b0b31c0417006138ce4576f294a066f7c[[#This Row],[Member since]])</f>
        <v>6</v>
      </c>
      <c r="AL489">
        <f>YEAR(Member_export_20241206_173759_f48b0b31c0417006138ce4576f294a066f7c[[#This Row],[Member since]])</f>
        <v>2018</v>
      </c>
    </row>
    <row r="490" spans="1:38" x14ac:dyDescent="0.55000000000000004">
      <c r="A490">
        <v>79788</v>
      </c>
      <c r="B490">
        <v>45988706</v>
      </c>
      <c r="C490" t="s">
        <v>3647</v>
      </c>
      <c r="D490" t="s">
        <v>9</v>
      </c>
      <c r="E490" t="s">
        <v>9</v>
      </c>
      <c r="F490" t="s">
        <v>371</v>
      </c>
      <c r="G490" t="s">
        <v>2084</v>
      </c>
      <c r="H490" t="s">
        <v>4015</v>
      </c>
      <c r="I490" s="1">
        <v>28841</v>
      </c>
      <c r="J490" t="s">
        <v>5278</v>
      </c>
      <c r="K490" t="s">
        <v>5279</v>
      </c>
      <c r="L490">
        <v>28914</v>
      </c>
      <c r="M490" t="s">
        <v>4016</v>
      </c>
      <c r="N490" t="s">
        <v>9</v>
      </c>
      <c r="O490">
        <v>635799055</v>
      </c>
      <c r="P490" t="s">
        <v>2085</v>
      </c>
      <c r="Q490" t="s">
        <v>11</v>
      </c>
      <c r="R490" t="s">
        <v>5280</v>
      </c>
      <c r="S490" t="s">
        <v>4017</v>
      </c>
      <c r="T490" s="1">
        <v>45181</v>
      </c>
      <c r="U490" t="s">
        <v>9</v>
      </c>
      <c r="V490" t="s">
        <v>9</v>
      </c>
      <c r="W490" t="s">
        <v>9</v>
      </c>
      <c r="X490" t="s">
        <v>12</v>
      </c>
      <c r="Y490" s="1">
        <v>45200</v>
      </c>
      <c r="Z490" s="1">
        <v>45657</v>
      </c>
      <c r="AA490">
        <v>5200</v>
      </c>
      <c r="AB490" t="s">
        <v>4017</v>
      </c>
      <c r="AC490">
        <f>MIN(COUNTIF(B:B,Member_export_20241206_173759_f48b0b31c0417006138ce4576f294a066f7c[[#This Row],[Member ID]]),1)-1</f>
        <v>0</v>
      </c>
      <c r="AD490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490" t="str">
        <f>IF(Member_export_20241206_173759_f48b0b31c0417006138ce4576f294a066f7c[[#This Row],[Source]]="","DESCONOCIDA",Member_export_20241206_173759_f48b0b31c0417006138ce4576f294a066f7c[[#This Row],[Source]])</f>
        <v>DESCONOCIDA</v>
      </c>
      <c r="AF490" s="1">
        <v>45657</v>
      </c>
      <c r="AG490" s="1">
        <f>Member_export_20241206_173759_f48b0b31c0417006138ce4576f294a066f7c[[#This Row],[Price]]/100</f>
        <v>52</v>
      </c>
      <c r="AH490" s="6">
        <f ca="1">DATEDIF(Member_export_20241206_173759_f48b0b31c0417006138ce4576f294a066f7c[[#This Row],[Birthday]],TODAY(),"Y")</f>
        <v>45</v>
      </c>
      <c r="AI490" s="6">
        <f>DATEDIF(Member_export_20241206_173759_f48b0b31c0417006138ce4576f294a066f7c[[#This Row],[Member since]],Member_export_20241206_173759_f48b0b31c0417006138ce4576f294a066f7c[[#This Row],[Contrac end date C]],"M")</f>
        <v>15</v>
      </c>
      <c r="AJ490" t="str">
        <f>TEXT(Member_export_20241206_173759_f48b0b31c0417006138ce4576f294a066f7c[[#This Row],[Member since]],"DDDD")</f>
        <v>martes</v>
      </c>
      <c r="AK490">
        <f>MONTH(Member_export_20241206_173759_f48b0b31c0417006138ce4576f294a066f7c[[#This Row],[Member since]])</f>
        <v>9</v>
      </c>
      <c r="AL490">
        <f>YEAR(Member_export_20241206_173759_f48b0b31c0417006138ce4576f294a066f7c[[#This Row],[Member since]])</f>
        <v>2023</v>
      </c>
    </row>
    <row r="491" spans="1:38" x14ac:dyDescent="0.55000000000000004">
      <c r="A491">
        <v>79788</v>
      </c>
      <c r="B491">
        <v>45988505</v>
      </c>
      <c r="C491" t="s">
        <v>3007</v>
      </c>
      <c r="D491" t="s">
        <v>9</v>
      </c>
      <c r="E491" t="s">
        <v>9</v>
      </c>
      <c r="F491" t="s">
        <v>371</v>
      </c>
      <c r="G491" t="s">
        <v>547</v>
      </c>
      <c r="H491" t="s">
        <v>4025</v>
      </c>
      <c r="I491" s="1">
        <v>28382</v>
      </c>
      <c r="J491" t="s">
        <v>5281</v>
      </c>
      <c r="K491" t="s">
        <v>5282</v>
      </c>
      <c r="L491">
        <v>28914</v>
      </c>
      <c r="M491" t="s">
        <v>4016</v>
      </c>
      <c r="N491" t="s">
        <v>9</v>
      </c>
      <c r="O491">
        <v>660484654</v>
      </c>
      <c r="P491" t="s">
        <v>548</v>
      </c>
      <c r="Q491" t="s">
        <v>45</v>
      </c>
      <c r="R491" t="s">
        <v>5283</v>
      </c>
      <c r="S491" t="s">
        <v>4017</v>
      </c>
      <c r="T491" s="1">
        <v>44579</v>
      </c>
      <c r="U491" t="s">
        <v>9</v>
      </c>
      <c r="V491" t="s">
        <v>4023</v>
      </c>
      <c r="W491" t="s">
        <v>4029</v>
      </c>
      <c r="X491" t="s">
        <v>12</v>
      </c>
      <c r="Y491" s="1">
        <v>28157</v>
      </c>
      <c r="Z491" s="1">
        <v>45657</v>
      </c>
      <c r="AA491">
        <v>5200</v>
      </c>
      <c r="AB491" t="s">
        <v>4017</v>
      </c>
      <c r="AC491">
        <f>MIN(COUNTIF(B:B,Member_export_20241206_173759_f48b0b31c0417006138ce4576f294a066f7c[[#This Row],[Member ID]]),1)-1</f>
        <v>0</v>
      </c>
      <c r="AD49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9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91" s="1">
        <v>45657</v>
      </c>
      <c r="AG491" s="1">
        <f>Member_export_20241206_173759_f48b0b31c0417006138ce4576f294a066f7c[[#This Row],[Price]]/100</f>
        <v>52</v>
      </c>
      <c r="AH491" s="6">
        <f ca="1">DATEDIF(Member_export_20241206_173759_f48b0b31c0417006138ce4576f294a066f7c[[#This Row],[Birthday]],TODAY(),"Y")</f>
        <v>47</v>
      </c>
      <c r="AI491" s="6">
        <f>DATEDIF(Member_export_20241206_173759_f48b0b31c0417006138ce4576f294a066f7c[[#This Row],[Member since]],Member_export_20241206_173759_f48b0b31c0417006138ce4576f294a066f7c[[#This Row],[Contrac end date C]],"M")</f>
        <v>35</v>
      </c>
      <c r="AJ491" t="str">
        <f>TEXT(Member_export_20241206_173759_f48b0b31c0417006138ce4576f294a066f7c[[#This Row],[Member since]],"DDDD")</f>
        <v>martes</v>
      </c>
      <c r="AK491">
        <f>MONTH(Member_export_20241206_173759_f48b0b31c0417006138ce4576f294a066f7c[[#This Row],[Member since]])</f>
        <v>1</v>
      </c>
      <c r="AL491">
        <f>YEAR(Member_export_20241206_173759_f48b0b31c0417006138ce4576f294a066f7c[[#This Row],[Member since]])</f>
        <v>2022</v>
      </c>
    </row>
    <row r="492" spans="1:38" x14ac:dyDescent="0.55000000000000004">
      <c r="A492">
        <v>79788</v>
      </c>
      <c r="B492">
        <v>45989213</v>
      </c>
      <c r="C492" t="s">
        <v>3660</v>
      </c>
      <c r="D492" t="s">
        <v>9</v>
      </c>
      <c r="E492" t="s">
        <v>9</v>
      </c>
      <c r="F492" t="s">
        <v>371</v>
      </c>
      <c r="G492" t="s">
        <v>2113</v>
      </c>
      <c r="H492" t="s">
        <v>4025</v>
      </c>
      <c r="I492" s="1">
        <v>37511</v>
      </c>
      <c r="J492" t="s">
        <v>5284</v>
      </c>
      <c r="K492" t="s">
        <v>4054</v>
      </c>
      <c r="L492">
        <v>28914</v>
      </c>
      <c r="M492" t="s">
        <v>4016</v>
      </c>
      <c r="N492" t="s">
        <v>9</v>
      </c>
      <c r="O492">
        <v>664643797</v>
      </c>
      <c r="P492" t="s">
        <v>2114</v>
      </c>
      <c r="Q492" t="s">
        <v>11</v>
      </c>
      <c r="R492" t="s">
        <v>5285</v>
      </c>
      <c r="S492" t="s">
        <v>4017</v>
      </c>
      <c r="T492" s="1">
        <v>43762</v>
      </c>
      <c r="U492" t="s">
        <v>9</v>
      </c>
      <c r="V492" t="s">
        <v>4023</v>
      </c>
      <c r="W492" t="s">
        <v>4024</v>
      </c>
      <c r="X492" t="s">
        <v>12</v>
      </c>
      <c r="Y492" s="1">
        <v>43770</v>
      </c>
      <c r="Z492" s="1">
        <v>45657</v>
      </c>
      <c r="AA492">
        <v>5200</v>
      </c>
      <c r="AB492" t="s">
        <v>4017</v>
      </c>
      <c r="AC492">
        <f>MIN(COUNTIF(B:B,Member_export_20241206_173759_f48b0b31c0417006138ce4576f294a066f7c[[#This Row],[Member ID]]),1)-1</f>
        <v>0</v>
      </c>
      <c r="AD49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9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92" s="1">
        <v>45657</v>
      </c>
      <c r="AG492" s="1">
        <f>Member_export_20241206_173759_f48b0b31c0417006138ce4576f294a066f7c[[#This Row],[Price]]/100</f>
        <v>52</v>
      </c>
      <c r="AH492" s="6">
        <f ca="1">DATEDIF(Member_export_20241206_173759_f48b0b31c0417006138ce4576f294a066f7c[[#This Row],[Birthday]],TODAY(),"Y")</f>
        <v>22</v>
      </c>
      <c r="AI492" s="6">
        <f>DATEDIF(Member_export_20241206_173759_f48b0b31c0417006138ce4576f294a066f7c[[#This Row],[Member since]],Member_export_20241206_173759_f48b0b31c0417006138ce4576f294a066f7c[[#This Row],[Contrac end date C]],"M")</f>
        <v>62</v>
      </c>
      <c r="AJ492" t="str">
        <f>TEXT(Member_export_20241206_173759_f48b0b31c0417006138ce4576f294a066f7c[[#This Row],[Member since]],"DDDD")</f>
        <v>jueves</v>
      </c>
      <c r="AK492">
        <f>MONTH(Member_export_20241206_173759_f48b0b31c0417006138ce4576f294a066f7c[[#This Row],[Member since]])</f>
        <v>10</v>
      </c>
      <c r="AL492">
        <f>YEAR(Member_export_20241206_173759_f48b0b31c0417006138ce4576f294a066f7c[[#This Row],[Member since]])</f>
        <v>2019</v>
      </c>
    </row>
    <row r="493" spans="1:38" x14ac:dyDescent="0.55000000000000004">
      <c r="A493">
        <v>79788</v>
      </c>
      <c r="B493">
        <v>48152129</v>
      </c>
      <c r="C493" t="s">
        <v>3830</v>
      </c>
      <c r="D493" t="s">
        <v>9</v>
      </c>
      <c r="E493" t="s">
        <v>9</v>
      </c>
      <c r="F493" t="s">
        <v>371</v>
      </c>
      <c r="G493" t="s">
        <v>2483</v>
      </c>
      <c r="H493" t="s">
        <v>4025</v>
      </c>
      <c r="I493" s="1">
        <v>38959</v>
      </c>
      <c r="J493" t="s">
        <v>5286</v>
      </c>
      <c r="K493" t="s">
        <v>5287</v>
      </c>
      <c r="L493">
        <v>28914</v>
      </c>
      <c r="M493" t="s">
        <v>4016</v>
      </c>
      <c r="N493" t="s">
        <v>9</v>
      </c>
      <c r="O493">
        <v>696105752</v>
      </c>
      <c r="P493" t="s">
        <v>2484</v>
      </c>
      <c r="Q493" t="s">
        <v>45</v>
      </c>
      <c r="R493" t="s">
        <v>9</v>
      </c>
      <c r="S493" t="s">
        <v>4017</v>
      </c>
      <c r="T493" s="1">
        <v>45546</v>
      </c>
      <c r="U493" t="s">
        <v>9</v>
      </c>
      <c r="V493" t="s">
        <v>4023</v>
      </c>
      <c r="W493" t="s">
        <v>4024</v>
      </c>
      <c r="X493" t="s">
        <v>12</v>
      </c>
      <c r="Y493" s="1">
        <v>45566</v>
      </c>
      <c r="Z493" s="1">
        <v>45657</v>
      </c>
      <c r="AA493">
        <v>5200</v>
      </c>
      <c r="AB493" t="s">
        <v>4017</v>
      </c>
      <c r="AC493">
        <f>MIN(COUNTIF(B:B,Member_export_20241206_173759_f48b0b31c0417006138ce4576f294a066f7c[[#This Row],[Member ID]]),1)-1</f>
        <v>0</v>
      </c>
      <c r="AD49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9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93" s="1">
        <v>45657</v>
      </c>
      <c r="AG493" s="1">
        <f>Member_export_20241206_173759_f48b0b31c0417006138ce4576f294a066f7c[[#This Row],[Price]]/100</f>
        <v>52</v>
      </c>
      <c r="AH493" s="6">
        <f ca="1">DATEDIF(Member_export_20241206_173759_f48b0b31c0417006138ce4576f294a066f7c[[#This Row],[Birthday]],TODAY(),"Y")</f>
        <v>18</v>
      </c>
      <c r="AI493" s="6">
        <f>DATEDIF(Member_export_20241206_173759_f48b0b31c0417006138ce4576f294a066f7c[[#This Row],[Member since]],Member_export_20241206_173759_f48b0b31c0417006138ce4576f294a066f7c[[#This Row],[Contrac end date C]],"M")</f>
        <v>3</v>
      </c>
      <c r="AJ493" t="str">
        <f>TEXT(Member_export_20241206_173759_f48b0b31c0417006138ce4576f294a066f7c[[#This Row],[Member since]],"DDDD")</f>
        <v>miércoles</v>
      </c>
      <c r="AK493">
        <f>MONTH(Member_export_20241206_173759_f48b0b31c0417006138ce4576f294a066f7c[[#This Row],[Member since]])</f>
        <v>9</v>
      </c>
      <c r="AL493">
        <f>YEAR(Member_export_20241206_173759_f48b0b31c0417006138ce4576f294a066f7c[[#This Row],[Member since]])</f>
        <v>2024</v>
      </c>
    </row>
    <row r="494" spans="1:38" x14ac:dyDescent="0.55000000000000004">
      <c r="A494">
        <v>79788</v>
      </c>
      <c r="B494">
        <v>45989791</v>
      </c>
      <c r="C494" t="s">
        <v>3543</v>
      </c>
      <c r="D494" t="s">
        <v>9</v>
      </c>
      <c r="E494" t="s">
        <v>9</v>
      </c>
      <c r="F494" t="s">
        <v>371</v>
      </c>
      <c r="G494" t="s">
        <v>1849</v>
      </c>
      <c r="H494" t="s">
        <v>4025</v>
      </c>
      <c r="I494" s="1">
        <v>28949</v>
      </c>
      <c r="J494" t="s">
        <v>5288</v>
      </c>
      <c r="K494" t="s">
        <v>5289</v>
      </c>
      <c r="L494">
        <v>28914</v>
      </c>
      <c r="M494" t="s">
        <v>4016</v>
      </c>
      <c r="N494" t="s">
        <v>9</v>
      </c>
      <c r="O494">
        <v>605865041</v>
      </c>
      <c r="P494" t="s">
        <v>1419</v>
      </c>
      <c r="Q494" t="s">
        <v>45</v>
      </c>
      <c r="R494" t="s">
        <v>5290</v>
      </c>
      <c r="S494" t="s">
        <v>4017</v>
      </c>
      <c r="T494" s="1">
        <v>45349</v>
      </c>
      <c r="U494" t="s">
        <v>9</v>
      </c>
      <c r="V494" t="s">
        <v>4068</v>
      </c>
      <c r="W494" t="s">
        <v>4029</v>
      </c>
      <c r="X494" t="s">
        <v>30</v>
      </c>
      <c r="Y494" s="1">
        <v>45352</v>
      </c>
      <c r="Z494" s="1">
        <v>45657</v>
      </c>
      <c r="AA494">
        <v>4900</v>
      </c>
      <c r="AB494" t="s">
        <v>4017</v>
      </c>
      <c r="AC494">
        <f>MIN(COUNTIF(B:B,Member_export_20241206_173759_f48b0b31c0417006138ce4576f294a066f7c[[#This Row],[Member ID]]),1)-1</f>
        <v>0</v>
      </c>
      <c r="AD494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49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94" s="1">
        <v>45657</v>
      </c>
      <c r="AG494" s="1">
        <f>Member_export_20241206_173759_f48b0b31c0417006138ce4576f294a066f7c[[#This Row],[Price]]/100</f>
        <v>49</v>
      </c>
      <c r="AH494" s="6">
        <f ca="1">DATEDIF(Member_export_20241206_173759_f48b0b31c0417006138ce4576f294a066f7c[[#This Row],[Birthday]],TODAY(),"Y")</f>
        <v>45</v>
      </c>
      <c r="AI494" s="6">
        <f>DATEDIF(Member_export_20241206_173759_f48b0b31c0417006138ce4576f294a066f7c[[#This Row],[Member since]],Member_export_20241206_173759_f48b0b31c0417006138ce4576f294a066f7c[[#This Row],[Contrac end date C]],"M")</f>
        <v>10</v>
      </c>
      <c r="AJ494" t="str">
        <f>TEXT(Member_export_20241206_173759_f48b0b31c0417006138ce4576f294a066f7c[[#This Row],[Member since]],"DDDD")</f>
        <v>martes</v>
      </c>
      <c r="AK494">
        <f>MONTH(Member_export_20241206_173759_f48b0b31c0417006138ce4576f294a066f7c[[#This Row],[Member since]])</f>
        <v>2</v>
      </c>
      <c r="AL494">
        <f>YEAR(Member_export_20241206_173759_f48b0b31c0417006138ce4576f294a066f7c[[#This Row],[Member since]])</f>
        <v>2024</v>
      </c>
    </row>
    <row r="495" spans="1:38" x14ac:dyDescent="0.55000000000000004">
      <c r="A495">
        <v>79788</v>
      </c>
      <c r="B495">
        <v>45987464</v>
      </c>
      <c r="C495" t="s">
        <v>3255</v>
      </c>
      <c r="D495" t="s">
        <v>9</v>
      </c>
      <c r="E495" t="s">
        <v>9</v>
      </c>
      <c r="F495" t="s">
        <v>371</v>
      </c>
      <c r="G495" t="s">
        <v>1196</v>
      </c>
      <c r="H495" t="s">
        <v>4025</v>
      </c>
      <c r="I495" s="1">
        <v>35814</v>
      </c>
      <c r="J495" t="s">
        <v>5292</v>
      </c>
      <c r="K495" t="s">
        <v>4156</v>
      </c>
      <c r="L495">
        <v>28914</v>
      </c>
      <c r="M495" t="s">
        <v>4016</v>
      </c>
      <c r="N495" t="s">
        <v>9</v>
      </c>
      <c r="O495">
        <v>681068697</v>
      </c>
      <c r="P495" t="s">
        <v>1197</v>
      </c>
      <c r="Q495" t="s">
        <v>45</v>
      </c>
      <c r="R495" t="s">
        <v>5293</v>
      </c>
      <c r="S495" t="s">
        <v>4017</v>
      </c>
      <c r="T495" s="1">
        <v>44077</v>
      </c>
      <c r="U495" t="s">
        <v>9</v>
      </c>
      <c r="V495" t="s">
        <v>4023</v>
      </c>
      <c r="W495" t="s">
        <v>4024</v>
      </c>
      <c r="X495" t="s">
        <v>30</v>
      </c>
      <c r="Y495" s="1">
        <v>45597</v>
      </c>
      <c r="Z495" s="1">
        <v>45657</v>
      </c>
      <c r="AA495">
        <v>4900</v>
      </c>
      <c r="AB495" t="s">
        <v>4017</v>
      </c>
      <c r="AC495">
        <f>MIN(COUNTIF(B:B,Member_export_20241206_173759_f48b0b31c0417006138ce4576f294a066f7c[[#This Row],[Member ID]]),1)-1</f>
        <v>0</v>
      </c>
      <c r="AD49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9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495" s="1">
        <v>45657</v>
      </c>
      <c r="AG495" s="1">
        <f>Member_export_20241206_173759_f48b0b31c0417006138ce4576f294a066f7c[[#This Row],[Price]]/100</f>
        <v>49</v>
      </c>
      <c r="AH495" s="6">
        <f ca="1">DATEDIF(Member_export_20241206_173759_f48b0b31c0417006138ce4576f294a066f7c[[#This Row],[Birthday]],TODAY(),"Y")</f>
        <v>26</v>
      </c>
      <c r="AI495" s="6">
        <f>DATEDIF(Member_export_20241206_173759_f48b0b31c0417006138ce4576f294a066f7c[[#This Row],[Member since]],Member_export_20241206_173759_f48b0b31c0417006138ce4576f294a066f7c[[#This Row],[Contrac end date C]],"M")</f>
        <v>51</v>
      </c>
      <c r="AJ495" t="str">
        <f>TEXT(Member_export_20241206_173759_f48b0b31c0417006138ce4576f294a066f7c[[#This Row],[Member since]],"DDDD")</f>
        <v>jueves</v>
      </c>
      <c r="AK495">
        <f>MONTH(Member_export_20241206_173759_f48b0b31c0417006138ce4576f294a066f7c[[#This Row],[Member since]])</f>
        <v>9</v>
      </c>
      <c r="AL495">
        <f>YEAR(Member_export_20241206_173759_f48b0b31c0417006138ce4576f294a066f7c[[#This Row],[Member since]])</f>
        <v>2020</v>
      </c>
    </row>
    <row r="496" spans="1:38" x14ac:dyDescent="0.55000000000000004">
      <c r="A496">
        <v>79788</v>
      </c>
      <c r="B496">
        <v>45988117</v>
      </c>
      <c r="C496" t="s">
        <v>3161</v>
      </c>
      <c r="D496" t="s">
        <v>9</v>
      </c>
      <c r="E496" t="s">
        <v>9</v>
      </c>
      <c r="F496" t="s">
        <v>371</v>
      </c>
      <c r="G496" t="s">
        <v>959</v>
      </c>
      <c r="H496" t="s">
        <v>4025</v>
      </c>
      <c r="I496" s="1">
        <v>36292</v>
      </c>
      <c r="J496" t="s">
        <v>5294</v>
      </c>
      <c r="K496" t="s">
        <v>4317</v>
      </c>
      <c r="L496">
        <v>28914</v>
      </c>
      <c r="M496" t="s">
        <v>4016</v>
      </c>
      <c r="N496" t="s">
        <v>9</v>
      </c>
      <c r="O496">
        <v>648515600</v>
      </c>
      <c r="P496" t="s">
        <v>960</v>
      </c>
      <c r="Q496" t="s">
        <v>26</v>
      </c>
      <c r="R496" t="s">
        <v>5295</v>
      </c>
      <c r="S496" t="s">
        <v>4017</v>
      </c>
      <c r="T496" s="1">
        <v>44174</v>
      </c>
      <c r="U496" t="s">
        <v>9</v>
      </c>
      <c r="V496" t="s">
        <v>4040</v>
      </c>
      <c r="W496" t="s">
        <v>4029</v>
      </c>
      <c r="X496" t="s">
        <v>30</v>
      </c>
      <c r="Y496" s="1">
        <v>44197</v>
      </c>
      <c r="Z496" s="1">
        <v>45657</v>
      </c>
      <c r="AA496">
        <v>4900</v>
      </c>
      <c r="AB496" t="s">
        <v>4017</v>
      </c>
      <c r="AC496">
        <f>MIN(COUNTIF(B:B,Member_export_20241206_173759_f48b0b31c0417006138ce4576f294a066f7c[[#This Row],[Member ID]]),1)-1</f>
        <v>0</v>
      </c>
      <c r="AD496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49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96" s="1">
        <v>45657</v>
      </c>
      <c r="AG496" s="1">
        <f>Member_export_20241206_173759_f48b0b31c0417006138ce4576f294a066f7c[[#This Row],[Price]]/100</f>
        <v>49</v>
      </c>
      <c r="AH496" s="6">
        <f ca="1">DATEDIF(Member_export_20241206_173759_f48b0b31c0417006138ce4576f294a066f7c[[#This Row],[Birthday]],TODAY(),"Y")</f>
        <v>25</v>
      </c>
      <c r="AI496" s="6">
        <f>DATEDIF(Member_export_20241206_173759_f48b0b31c0417006138ce4576f294a066f7c[[#This Row],[Member since]],Member_export_20241206_173759_f48b0b31c0417006138ce4576f294a066f7c[[#This Row],[Contrac end date C]],"M")</f>
        <v>48</v>
      </c>
      <c r="AJ496" t="str">
        <f>TEXT(Member_export_20241206_173759_f48b0b31c0417006138ce4576f294a066f7c[[#This Row],[Member since]],"DDDD")</f>
        <v>miércoles</v>
      </c>
      <c r="AK496">
        <f>MONTH(Member_export_20241206_173759_f48b0b31c0417006138ce4576f294a066f7c[[#This Row],[Member since]])</f>
        <v>12</v>
      </c>
      <c r="AL496">
        <f>YEAR(Member_export_20241206_173759_f48b0b31c0417006138ce4576f294a066f7c[[#This Row],[Member since]])</f>
        <v>2020</v>
      </c>
    </row>
    <row r="497" spans="1:38" x14ac:dyDescent="0.55000000000000004">
      <c r="A497">
        <v>79788</v>
      </c>
      <c r="B497">
        <v>45988608</v>
      </c>
      <c r="C497" t="s">
        <v>2947</v>
      </c>
      <c r="D497" t="s">
        <v>9</v>
      </c>
      <c r="E497" t="s">
        <v>9</v>
      </c>
      <c r="F497" t="s">
        <v>371</v>
      </c>
      <c r="G497" t="s">
        <v>372</v>
      </c>
      <c r="H497" t="s">
        <v>4025</v>
      </c>
      <c r="I497" s="1">
        <v>36004</v>
      </c>
      <c r="J497" t="s">
        <v>5296</v>
      </c>
      <c r="K497" t="s">
        <v>5297</v>
      </c>
      <c r="L497">
        <v>28971</v>
      </c>
      <c r="M497" t="s">
        <v>4099</v>
      </c>
      <c r="N497" t="s">
        <v>9</v>
      </c>
      <c r="O497">
        <v>608814597</v>
      </c>
      <c r="P497" t="s">
        <v>374</v>
      </c>
      <c r="Q497" t="s">
        <v>22</v>
      </c>
      <c r="R497" t="s">
        <v>373</v>
      </c>
      <c r="S497" t="s">
        <v>4017</v>
      </c>
      <c r="T497" s="1">
        <v>45229</v>
      </c>
      <c r="U497" t="s">
        <v>9</v>
      </c>
      <c r="V497" t="s">
        <v>4023</v>
      </c>
      <c r="W497" t="s">
        <v>4029</v>
      </c>
      <c r="X497" t="s">
        <v>12</v>
      </c>
      <c r="Y497" s="1">
        <v>45231</v>
      </c>
      <c r="Z497" s="1">
        <v>45657</v>
      </c>
      <c r="AA497">
        <v>5200</v>
      </c>
      <c r="AB497" t="s">
        <v>4017</v>
      </c>
      <c r="AC497">
        <f>MIN(COUNTIF(B:B,Member_export_20241206_173759_f48b0b31c0417006138ce4576f294a066f7c[[#This Row],[Member ID]]),1)-1</f>
        <v>0</v>
      </c>
      <c r="AD49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49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97" s="1">
        <v>45657</v>
      </c>
      <c r="AG497" s="1">
        <f>Member_export_20241206_173759_f48b0b31c0417006138ce4576f294a066f7c[[#This Row],[Price]]/100</f>
        <v>52</v>
      </c>
      <c r="AH497" s="6">
        <f ca="1">DATEDIF(Member_export_20241206_173759_f48b0b31c0417006138ce4576f294a066f7c[[#This Row],[Birthday]],TODAY(),"Y")</f>
        <v>26</v>
      </c>
      <c r="AI497" s="6">
        <f>DATEDIF(Member_export_20241206_173759_f48b0b31c0417006138ce4576f294a066f7c[[#This Row],[Member since]],Member_export_20241206_173759_f48b0b31c0417006138ce4576f294a066f7c[[#This Row],[Contrac end date C]],"M")</f>
        <v>14</v>
      </c>
      <c r="AJ497" t="str">
        <f>TEXT(Member_export_20241206_173759_f48b0b31c0417006138ce4576f294a066f7c[[#This Row],[Member since]],"DDDD")</f>
        <v>lunes</v>
      </c>
      <c r="AK497">
        <f>MONTH(Member_export_20241206_173759_f48b0b31c0417006138ce4576f294a066f7c[[#This Row],[Member since]])</f>
        <v>10</v>
      </c>
      <c r="AL497">
        <f>YEAR(Member_export_20241206_173759_f48b0b31c0417006138ce4576f294a066f7c[[#This Row],[Member since]])</f>
        <v>2023</v>
      </c>
    </row>
    <row r="498" spans="1:38" x14ac:dyDescent="0.55000000000000004">
      <c r="A498">
        <v>79788</v>
      </c>
      <c r="B498">
        <v>45989273</v>
      </c>
      <c r="C498" t="s">
        <v>3862</v>
      </c>
      <c r="D498" t="s">
        <v>9</v>
      </c>
      <c r="E498" t="s">
        <v>9</v>
      </c>
      <c r="F498" t="s">
        <v>371</v>
      </c>
      <c r="G498" t="s">
        <v>714</v>
      </c>
      <c r="H498" t="s">
        <v>4025</v>
      </c>
      <c r="I498" s="1">
        <v>38483</v>
      </c>
      <c r="J498" t="s">
        <v>5298</v>
      </c>
      <c r="K498" t="s">
        <v>4480</v>
      </c>
      <c r="L498">
        <v>28914</v>
      </c>
      <c r="M498" t="s">
        <v>4016</v>
      </c>
      <c r="N498" t="s">
        <v>9</v>
      </c>
      <c r="O498">
        <v>689869479</v>
      </c>
      <c r="P498" t="s">
        <v>337</v>
      </c>
      <c r="Q498" t="s">
        <v>22</v>
      </c>
      <c r="R498" t="s">
        <v>5299</v>
      </c>
      <c r="S498" t="s">
        <v>4017</v>
      </c>
      <c r="T498" s="1">
        <v>45203</v>
      </c>
      <c r="U498" t="s">
        <v>9</v>
      </c>
      <c r="V498" t="s">
        <v>4040</v>
      </c>
      <c r="W498" t="s">
        <v>4029</v>
      </c>
      <c r="X498" t="s">
        <v>48</v>
      </c>
      <c r="Y498" s="1">
        <v>45231</v>
      </c>
      <c r="Z498" s="1">
        <v>45657</v>
      </c>
      <c r="AA498">
        <v>3900</v>
      </c>
      <c r="AB498" t="s">
        <v>4017</v>
      </c>
      <c r="AC498">
        <f>MIN(COUNTIF(B:B,Member_export_20241206_173759_f48b0b31c0417006138ce4576f294a066f7c[[#This Row],[Member ID]]),1)-1</f>
        <v>0</v>
      </c>
      <c r="AD498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49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498" s="1">
        <v>45657</v>
      </c>
      <c r="AG498" s="1">
        <f>Member_export_20241206_173759_f48b0b31c0417006138ce4576f294a066f7c[[#This Row],[Price]]/100</f>
        <v>39</v>
      </c>
      <c r="AH498" s="6">
        <f ca="1">DATEDIF(Member_export_20241206_173759_f48b0b31c0417006138ce4576f294a066f7c[[#This Row],[Birthday]],TODAY(),"Y")</f>
        <v>19</v>
      </c>
      <c r="AI498" s="6">
        <f>DATEDIF(Member_export_20241206_173759_f48b0b31c0417006138ce4576f294a066f7c[[#This Row],[Member since]],Member_export_20241206_173759_f48b0b31c0417006138ce4576f294a066f7c[[#This Row],[Contrac end date C]],"M")</f>
        <v>14</v>
      </c>
      <c r="AJ498" t="str">
        <f>TEXT(Member_export_20241206_173759_f48b0b31c0417006138ce4576f294a066f7c[[#This Row],[Member since]],"DDDD")</f>
        <v>miércoles</v>
      </c>
      <c r="AK498">
        <f>MONTH(Member_export_20241206_173759_f48b0b31c0417006138ce4576f294a066f7c[[#This Row],[Member since]])</f>
        <v>10</v>
      </c>
      <c r="AL498">
        <f>YEAR(Member_export_20241206_173759_f48b0b31c0417006138ce4576f294a066f7c[[#This Row],[Member since]])</f>
        <v>2023</v>
      </c>
    </row>
    <row r="499" spans="1:38" x14ac:dyDescent="0.55000000000000004">
      <c r="A499">
        <v>79788</v>
      </c>
      <c r="B499">
        <v>45987109</v>
      </c>
      <c r="C499" t="s">
        <v>3983</v>
      </c>
      <c r="D499" t="s">
        <v>9</v>
      </c>
      <c r="E499" t="s">
        <v>9</v>
      </c>
      <c r="F499" t="s">
        <v>2794</v>
      </c>
      <c r="G499" t="s">
        <v>2795</v>
      </c>
      <c r="H499" t="s">
        <v>4015</v>
      </c>
      <c r="I499" s="1">
        <v>35840</v>
      </c>
      <c r="J499" t="s">
        <v>5300</v>
      </c>
      <c r="K499" t="s">
        <v>5301</v>
      </c>
      <c r="L499">
        <v>28905</v>
      </c>
      <c r="M499" t="s">
        <v>4018</v>
      </c>
      <c r="N499" t="s">
        <v>9</v>
      </c>
      <c r="O499">
        <v>722705300</v>
      </c>
      <c r="P499" t="s">
        <v>2796</v>
      </c>
      <c r="Q499" t="s">
        <v>22</v>
      </c>
      <c r="R499" t="s">
        <v>5302</v>
      </c>
      <c r="S499" t="s">
        <v>4017</v>
      </c>
      <c r="T499" s="1">
        <v>44904</v>
      </c>
      <c r="U499" t="s">
        <v>9</v>
      </c>
      <c r="V499" t="s">
        <v>9</v>
      </c>
      <c r="W499" t="s">
        <v>9</v>
      </c>
      <c r="X499" t="s">
        <v>30</v>
      </c>
      <c r="Y499" s="1">
        <v>44927</v>
      </c>
      <c r="Z499" s="1">
        <v>45657</v>
      </c>
      <c r="AA499">
        <v>4900</v>
      </c>
      <c r="AB499" t="s">
        <v>4017</v>
      </c>
      <c r="AC499">
        <f>MIN(COUNTIF(B:B,Member_export_20241206_173759_f48b0b31c0417006138ce4576f294a066f7c[[#This Row],[Member ID]]),1)-1</f>
        <v>0</v>
      </c>
      <c r="AD499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499" t="str">
        <f>IF(Member_export_20241206_173759_f48b0b31c0417006138ce4576f294a066f7c[[#This Row],[Source]]="","DESCONOCIDA",Member_export_20241206_173759_f48b0b31c0417006138ce4576f294a066f7c[[#This Row],[Source]])</f>
        <v>DESCONOCIDA</v>
      </c>
      <c r="AF499" s="1">
        <v>45657</v>
      </c>
      <c r="AG499" s="1">
        <f>Member_export_20241206_173759_f48b0b31c0417006138ce4576f294a066f7c[[#This Row],[Price]]/100</f>
        <v>49</v>
      </c>
      <c r="AH499" s="6">
        <f ca="1">DATEDIF(Member_export_20241206_173759_f48b0b31c0417006138ce4576f294a066f7c[[#This Row],[Birthday]],TODAY(),"Y")</f>
        <v>26</v>
      </c>
      <c r="AI499" s="6">
        <f>DATEDIF(Member_export_20241206_173759_f48b0b31c0417006138ce4576f294a066f7c[[#This Row],[Member since]],Member_export_20241206_173759_f48b0b31c0417006138ce4576f294a066f7c[[#This Row],[Contrac end date C]],"M")</f>
        <v>24</v>
      </c>
      <c r="AJ499" t="str">
        <f>TEXT(Member_export_20241206_173759_f48b0b31c0417006138ce4576f294a066f7c[[#This Row],[Member since]],"DDDD")</f>
        <v>viernes</v>
      </c>
      <c r="AK499">
        <f>MONTH(Member_export_20241206_173759_f48b0b31c0417006138ce4576f294a066f7c[[#This Row],[Member since]])</f>
        <v>12</v>
      </c>
      <c r="AL499">
        <f>YEAR(Member_export_20241206_173759_f48b0b31c0417006138ce4576f294a066f7c[[#This Row],[Member since]])</f>
        <v>2022</v>
      </c>
    </row>
    <row r="500" spans="1:38" x14ac:dyDescent="0.55000000000000004">
      <c r="A500">
        <v>79788</v>
      </c>
      <c r="B500">
        <v>48659677</v>
      </c>
      <c r="C500" t="s">
        <v>3965</v>
      </c>
      <c r="D500" t="s">
        <v>9</v>
      </c>
      <c r="E500" t="s">
        <v>9</v>
      </c>
      <c r="F500" t="s">
        <v>2754</v>
      </c>
      <c r="G500" t="s">
        <v>2755</v>
      </c>
      <c r="H500" t="s">
        <v>4025</v>
      </c>
      <c r="I500" s="1">
        <v>32731</v>
      </c>
      <c r="J500" t="s">
        <v>5303</v>
      </c>
      <c r="K500" t="s">
        <v>5304</v>
      </c>
      <c r="L500">
        <v>28911</v>
      </c>
      <c r="M500" t="s">
        <v>4016</v>
      </c>
      <c r="N500" t="s">
        <v>9</v>
      </c>
      <c r="O500">
        <v>676990570</v>
      </c>
      <c r="P500" t="s">
        <v>2756</v>
      </c>
      <c r="Q500" t="s">
        <v>45</v>
      </c>
      <c r="R500" t="s">
        <v>9</v>
      </c>
      <c r="S500" t="s">
        <v>4017</v>
      </c>
      <c r="T500" s="1">
        <v>45567</v>
      </c>
      <c r="U500" t="s">
        <v>9</v>
      </c>
      <c r="V500" t="s">
        <v>4023</v>
      </c>
      <c r="W500" t="s">
        <v>4024</v>
      </c>
      <c r="X500" t="s">
        <v>30</v>
      </c>
      <c r="Y500" s="1">
        <v>45597</v>
      </c>
      <c r="Z500" s="1">
        <v>45657</v>
      </c>
      <c r="AA500">
        <v>4900</v>
      </c>
      <c r="AB500" t="s">
        <v>4017</v>
      </c>
      <c r="AC500">
        <f>MIN(COUNTIF(B:B,Member_export_20241206_173759_f48b0b31c0417006138ce4576f294a066f7c[[#This Row],[Member ID]]),1)-1</f>
        <v>0</v>
      </c>
      <c r="AD50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0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00" s="1">
        <v>45657</v>
      </c>
      <c r="AG500" s="1">
        <f>Member_export_20241206_173759_f48b0b31c0417006138ce4576f294a066f7c[[#This Row],[Price]]/100</f>
        <v>49</v>
      </c>
      <c r="AH500" s="6">
        <f ca="1">DATEDIF(Member_export_20241206_173759_f48b0b31c0417006138ce4576f294a066f7c[[#This Row],[Birthday]],TODAY(),"Y")</f>
        <v>35</v>
      </c>
      <c r="AI500" s="6">
        <f>DATEDIF(Member_export_20241206_173759_f48b0b31c0417006138ce4576f294a066f7c[[#This Row],[Member since]],Member_export_20241206_173759_f48b0b31c0417006138ce4576f294a066f7c[[#This Row],[Contrac end date C]],"M")</f>
        <v>2</v>
      </c>
      <c r="AJ500" t="str">
        <f>TEXT(Member_export_20241206_173759_f48b0b31c0417006138ce4576f294a066f7c[[#This Row],[Member since]],"DDDD")</f>
        <v>miércoles</v>
      </c>
      <c r="AK500">
        <f>MONTH(Member_export_20241206_173759_f48b0b31c0417006138ce4576f294a066f7c[[#This Row],[Member since]])</f>
        <v>10</v>
      </c>
      <c r="AL500">
        <f>YEAR(Member_export_20241206_173759_f48b0b31c0417006138ce4576f294a066f7c[[#This Row],[Member since]])</f>
        <v>2024</v>
      </c>
    </row>
    <row r="501" spans="1:38" x14ac:dyDescent="0.55000000000000004">
      <c r="A501">
        <v>79788</v>
      </c>
      <c r="B501">
        <v>45987769</v>
      </c>
      <c r="C501" t="s">
        <v>3240</v>
      </c>
      <c r="D501" t="s">
        <v>9</v>
      </c>
      <c r="E501" t="s">
        <v>9</v>
      </c>
      <c r="F501" t="s">
        <v>1161</v>
      </c>
      <c r="G501" t="s">
        <v>1162</v>
      </c>
      <c r="H501" t="s">
        <v>4025</v>
      </c>
      <c r="I501" s="1">
        <v>35741</v>
      </c>
      <c r="J501" t="s">
        <v>5305</v>
      </c>
      <c r="K501" t="s">
        <v>4110</v>
      </c>
      <c r="L501">
        <v>28914</v>
      </c>
      <c r="M501" t="s">
        <v>4016</v>
      </c>
      <c r="N501" t="s">
        <v>9</v>
      </c>
      <c r="O501">
        <v>652027483</v>
      </c>
      <c r="P501" t="s">
        <v>1163</v>
      </c>
      <c r="Q501" t="s">
        <v>22</v>
      </c>
      <c r="R501" t="s">
        <v>5306</v>
      </c>
      <c r="S501" t="s">
        <v>4017</v>
      </c>
      <c r="T501" s="1">
        <v>44585</v>
      </c>
      <c r="U501" t="s">
        <v>9</v>
      </c>
      <c r="V501" t="s">
        <v>4023</v>
      </c>
      <c r="W501" t="s">
        <v>4029</v>
      </c>
      <c r="X501" t="s">
        <v>30</v>
      </c>
      <c r="Y501" s="1">
        <v>44593</v>
      </c>
      <c r="Z501" s="1">
        <v>45657</v>
      </c>
      <c r="AA501">
        <v>4900</v>
      </c>
      <c r="AB501" t="s">
        <v>4017</v>
      </c>
      <c r="AC501">
        <f>MIN(COUNTIF(B:B,Member_export_20241206_173759_f48b0b31c0417006138ce4576f294a066f7c[[#This Row],[Member ID]]),1)-1</f>
        <v>0</v>
      </c>
      <c r="AD50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0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01" s="1">
        <v>45657</v>
      </c>
      <c r="AG501" s="1">
        <f>Member_export_20241206_173759_f48b0b31c0417006138ce4576f294a066f7c[[#This Row],[Price]]/100</f>
        <v>49</v>
      </c>
      <c r="AH501" s="6">
        <f ca="1">DATEDIF(Member_export_20241206_173759_f48b0b31c0417006138ce4576f294a066f7c[[#This Row],[Birthday]],TODAY(),"Y")</f>
        <v>27</v>
      </c>
      <c r="AI501" s="6">
        <f>DATEDIF(Member_export_20241206_173759_f48b0b31c0417006138ce4576f294a066f7c[[#This Row],[Member since]],Member_export_20241206_173759_f48b0b31c0417006138ce4576f294a066f7c[[#This Row],[Contrac end date C]],"M")</f>
        <v>35</v>
      </c>
      <c r="AJ501" t="str">
        <f>TEXT(Member_export_20241206_173759_f48b0b31c0417006138ce4576f294a066f7c[[#This Row],[Member since]],"DDDD")</f>
        <v>lunes</v>
      </c>
      <c r="AK501">
        <f>MONTH(Member_export_20241206_173759_f48b0b31c0417006138ce4576f294a066f7c[[#This Row],[Member since]])</f>
        <v>1</v>
      </c>
      <c r="AL501">
        <f>YEAR(Member_export_20241206_173759_f48b0b31c0417006138ce4576f294a066f7c[[#This Row],[Member since]])</f>
        <v>2022</v>
      </c>
    </row>
    <row r="502" spans="1:38" x14ac:dyDescent="0.55000000000000004">
      <c r="A502">
        <v>79788</v>
      </c>
      <c r="B502">
        <v>45987968</v>
      </c>
      <c r="C502" t="s">
        <v>3061</v>
      </c>
      <c r="D502" t="s">
        <v>9</v>
      </c>
      <c r="E502" t="s">
        <v>9</v>
      </c>
      <c r="F502" t="s">
        <v>702</v>
      </c>
      <c r="G502" t="s">
        <v>703</v>
      </c>
      <c r="H502" t="s">
        <v>4022</v>
      </c>
      <c r="I502" s="1">
        <v>25881</v>
      </c>
      <c r="J502" t="s">
        <v>5307</v>
      </c>
      <c r="K502" t="s">
        <v>5308</v>
      </c>
      <c r="L502">
        <v>28914</v>
      </c>
      <c r="M502" t="s">
        <v>4016</v>
      </c>
      <c r="N502" t="s">
        <v>9</v>
      </c>
      <c r="O502">
        <v>647408182</v>
      </c>
      <c r="P502" t="s">
        <v>705</v>
      </c>
      <c r="Q502" t="s">
        <v>18</v>
      </c>
      <c r="R502" t="s">
        <v>704</v>
      </c>
      <c r="S502" t="s">
        <v>4017</v>
      </c>
      <c r="T502" s="1">
        <v>43435</v>
      </c>
      <c r="U502" t="s">
        <v>9</v>
      </c>
      <c r="V502" t="s">
        <v>4023</v>
      </c>
      <c r="W502" t="s">
        <v>4029</v>
      </c>
      <c r="X502" t="s">
        <v>12</v>
      </c>
      <c r="Y502" s="1">
        <v>45566</v>
      </c>
      <c r="Z502" s="1">
        <v>45657</v>
      </c>
      <c r="AA502">
        <v>5200</v>
      </c>
      <c r="AB502" t="s">
        <v>4017</v>
      </c>
      <c r="AC502">
        <f>MIN(COUNTIF(B:B,Member_export_20241206_173759_f48b0b31c0417006138ce4576f294a066f7c[[#This Row],[Member ID]]),1)-1</f>
        <v>0</v>
      </c>
      <c r="AD50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0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02" s="1">
        <v>45657</v>
      </c>
      <c r="AG502" s="1">
        <f>Member_export_20241206_173759_f48b0b31c0417006138ce4576f294a066f7c[[#This Row],[Price]]/100</f>
        <v>52</v>
      </c>
      <c r="AH502" s="6">
        <f ca="1">DATEDIF(Member_export_20241206_173759_f48b0b31c0417006138ce4576f294a066f7c[[#This Row],[Birthday]],TODAY(),"Y")</f>
        <v>54</v>
      </c>
      <c r="AI502" s="6">
        <f>DATEDIF(Member_export_20241206_173759_f48b0b31c0417006138ce4576f294a066f7c[[#This Row],[Member since]],Member_export_20241206_173759_f48b0b31c0417006138ce4576f294a066f7c[[#This Row],[Contrac end date C]],"M")</f>
        <v>72</v>
      </c>
      <c r="AJ502" t="str">
        <f>TEXT(Member_export_20241206_173759_f48b0b31c0417006138ce4576f294a066f7c[[#This Row],[Member since]],"DDDD")</f>
        <v>sábado</v>
      </c>
      <c r="AK502">
        <f>MONTH(Member_export_20241206_173759_f48b0b31c0417006138ce4576f294a066f7c[[#This Row],[Member since]])</f>
        <v>12</v>
      </c>
      <c r="AL502">
        <f>YEAR(Member_export_20241206_173759_f48b0b31c0417006138ce4576f294a066f7c[[#This Row],[Member since]])</f>
        <v>2018</v>
      </c>
    </row>
    <row r="503" spans="1:38" x14ac:dyDescent="0.55000000000000004">
      <c r="A503">
        <v>79788</v>
      </c>
      <c r="B503">
        <v>46821698</v>
      </c>
      <c r="C503" t="s">
        <v>3132</v>
      </c>
      <c r="D503" t="s">
        <v>9</v>
      </c>
      <c r="E503" t="s">
        <v>9</v>
      </c>
      <c r="F503" t="s">
        <v>887</v>
      </c>
      <c r="G503" t="s">
        <v>888</v>
      </c>
      <c r="H503" t="s">
        <v>4022</v>
      </c>
      <c r="I503" s="1">
        <v>28272</v>
      </c>
      <c r="J503" t="s">
        <v>5309</v>
      </c>
      <c r="K503" t="s">
        <v>5310</v>
      </c>
      <c r="L503">
        <v>28914</v>
      </c>
      <c r="M503" t="s">
        <v>4016</v>
      </c>
      <c r="N503" t="s">
        <v>9</v>
      </c>
      <c r="O503">
        <v>638160271</v>
      </c>
      <c r="P503" t="s">
        <v>889</v>
      </c>
      <c r="Q503" t="s">
        <v>45</v>
      </c>
      <c r="R503" t="s">
        <v>5311</v>
      </c>
      <c r="S503" t="s">
        <v>4017</v>
      </c>
      <c r="T503" s="1">
        <v>45443</v>
      </c>
      <c r="U503" t="s">
        <v>9</v>
      </c>
      <c r="V503" t="s">
        <v>4023</v>
      </c>
      <c r="W503" t="s">
        <v>4029</v>
      </c>
      <c r="X503" t="s">
        <v>12</v>
      </c>
      <c r="Y503" s="1">
        <v>45444</v>
      </c>
      <c r="Z503" s="1">
        <v>45657</v>
      </c>
      <c r="AA503">
        <v>5200</v>
      </c>
      <c r="AB503" t="s">
        <v>4017</v>
      </c>
      <c r="AC503">
        <f>MIN(COUNTIF(B:B,Member_export_20241206_173759_f48b0b31c0417006138ce4576f294a066f7c[[#This Row],[Member ID]]),1)-1</f>
        <v>0</v>
      </c>
      <c r="AD50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0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03" s="1">
        <v>45657</v>
      </c>
      <c r="AG503" s="1">
        <f>Member_export_20241206_173759_f48b0b31c0417006138ce4576f294a066f7c[[#This Row],[Price]]/100</f>
        <v>52</v>
      </c>
      <c r="AH503" s="6">
        <f ca="1">DATEDIF(Member_export_20241206_173759_f48b0b31c0417006138ce4576f294a066f7c[[#This Row],[Birthday]],TODAY(),"Y")</f>
        <v>47</v>
      </c>
      <c r="AI503" s="6">
        <f>DATEDIF(Member_export_20241206_173759_f48b0b31c0417006138ce4576f294a066f7c[[#This Row],[Member since]],Member_export_20241206_173759_f48b0b31c0417006138ce4576f294a066f7c[[#This Row],[Contrac end date C]],"M")</f>
        <v>7</v>
      </c>
      <c r="AJ503" t="str">
        <f>TEXT(Member_export_20241206_173759_f48b0b31c0417006138ce4576f294a066f7c[[#This Row],[Member since]],"DDDD")</f>
        <v>viernes</v>
      </c>
      <c r="AK503">
        <f>MONTH(Member_export_20241206_173759_f48b0b31c0417006138ce4576f294a066f7c[[#This Row],[Member since]])</f>
        <v>5</v>
      </c>
      <c r="AL503">
        <f>YEAR(Member_export_20241206_173759_f48b0b31c0417006138ce4576f294a066f7c[[#This Row],[Member since]])</f>
        <v>2024</v>
      </c>
    </row>
    <row r="504" spans="1:38" x14ac:dyDescent="0.55000000000000004">
      <c r="A504">
        <v>79788</v>
      </c>
      <c r="B504">
        <v>45989086</v>
      </c>
      <c r="C504" t="s">
        <v>3844</v>
      </c>
      <c r="D504" t="s">
        <v>9</v>
      </c>
      <c r="E504" t="s">
        <v>9</v>
      </c>
      <c r="F504" t="s">
        <v>2515</v>
      </c>
      <c r="G504" t="s">
        <v>2516</v>
      </c>
      <c r="H504" t="s">
        <v>4022</v>
      </c>
      <c r="I504" s="1">
        <v>38891</v>
      </c>
      <c r="J504" t="s">
        <v>5312</v>
      </c>
      <c r="K504" t="s">
        <v>5313</v>
      </c>
      <c r="L504">
        <v>28914</v>
      </c>
      <c r="M504" t="s">
        <v>4016</v>
      </c>
      <c r="N504" t="s">
        <v>9</v>
      </c>
      <c r="O504">
        <v>619658792</v>
      </c>
      <c r="P504" t="s">
        <v>2517</v>
      </c>
      <c r="Q504" t="s">
        <v>458</v>
      </c>
      <c r="R504" t="s">
        <v>5314</v>
      </c>
      <c r="S504" t="s">
        <v>4017</v>
      </c>
      <c r="T504" s="1">
        <v>45173</v>
      </c>
      <c r="U504" t="s">
        <v>9</v>
      </c>
      <c r="V504" t="s">
        <v>4023</v>
      </c>
      <c r="W504" t="s">
        <v>4024</v>
      </c>
      <c r="X504" t="s">
        <v>30</v>
      </c>
      <c r="Y504" s="1">
        <v>45200</v>
      </c>
      <c r="Z504" s="1">
        <v>45657</v>
      </c>
      <c r="AA504">
        <v>4900</v>
      </c>
      <c r="AB504" t="s">
        <v>4017</v>
      </c>
      <c r="AC504">
        <f>MIN(COUNTIF(B:B,Member_export_20241206_173759_f48b0b31c0417006138ce4576f294a066f7c[[#This Row],[Member ID]]),1)-1</f>
        <v>0</v>
      </c>
      <c r="AD50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0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04" s="1">
        <v>45657</v>
      </c>
      <c r="AG504" s="1">
        <f>Member_export_20241206_173759_f48b0b31c0417006138ce4576f294a066f7c[[#This Row],[Price]]/100</f>
        <v>49</v>
      </c>
      <c r="AH504" s="6">
        <f ca="1">DATEDIF(Member_export_20241206_173759_f48b0b31c0417006138ce4576f294a066f7c[[#This Row],[Birthday]],TODAY(),"Y")</f>
        <v>18</v>
      </c>
      <c r="AI504" s="6">
        <f>DATEDIF(Member_export_20241206_173759_f48b0b31c0417006138ce4576f294a066f7c[[#This Row],[Member since]],Member_export_20241206_173759_f48b0b31c0417006138ce4576f294a066f7c[[#This Row],[Contrac end date C]],"M")</f>
        <v>15</v>
      </c>
      <c r="AJ504" t="str">
        <f>TEXT(Member_export_20241206_173759_f48b0b31c0417006138ce4576f294a066f7c[[#This Row],[Member since]],"DDDD")</f>
        <v>lunes</v>
      </c>
      <c r="AK504">
        <f>MONTH(Member_export_20241206_173759_f48b0b31c0417006138ce4576f294a066f7c[[#This Row],[Member since]])</f>
        <v>9</v>
      </c>
      <c r="AL504">
        <f>YEAR(Member_export_20241206_173759_f48b0b31c0417006138ce4576f294a066f7c[[#This Row],[Member since]])</f>
        <v>2023</v>
      </c>
    </row>
    <row r="505" spans="1:38" x14ac:dyDescent="0.55000000000000004">
      <c r="A505">
        <v>79788</v>
      </c>
      <c r="B505">
        <v>47151538</v>
      </c>
      <c r="C505" t="s">
        <v>3440</v>
      </c>
      <c r="D505" t="s">
        <v>9</v>
      </c>
      <c r="E505" t="s">
        <v>9</v>
      </c>
      <c r="F505" t="s">
        <v>1629</v>
      </c>
      <c r="G505" t="s">
        <v>1630</v>
      </c>
      <c r="H505" t="s">
        <v>4022</v>
      </c>
      <c r="I505" s="1">
        <v>34025</v>
      </c>
      <c r="J505" t="s">
        <v>5315</v>
      </c>
      <c r="K505" t="s">
        <v>5011</v>
      </c>
      <c r="L505">
        <v>28914</v>
      </c>
      <c r="M505" t="s">
        <v>4016</v>
      </c>
      <c r="N505" t="s">
        <v>9</v>
      </c>
      <c r="O505">
        <v>630165046</v>
      </c>
      <c r="P505" t="s">
        <v>1632</v>
      </c>
      <c r="Q505" t="s">
        <v>9</v>
      </c>
      <c r="R505" t="s">
        <v>1631</v>
      </c>
      <c r="S505" t="s">
        <v>4017</v>
      </c>
      <c r="T505" s="1">
        <v>45471</v>
      </c>
      <c r="U505" t="s">
        <v>9</v>
      </c>
      <c r="V505" t="s">
        <v>4068</v>
      </c>
      <c r="W505" t="s">
        <v>4029</v>
      </c>
      <c r="X505" t="s">
        <v>30</v>
      </c>
      <c r="Y505" s="1">
        <v>45474</v>
      </c>
      <c r="Z505" s="1">
        <v>45657</v>
      </c>
      <c r="AA505">
        <v>4900</v>
      </c>
      <c r="AB505" t="s">
        <v>4017</v>
      </c>
      <c r="AC505">
        <f>MIN(COUNTIF(B:B,Member_export_20241206_173759_f48b0b31c0417006138ce4576f294a066f7c[[#This Row],[Member ID]]),1)-1</f>
        <v>0</v>
      </c>
      <c r="AD505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50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05" s="1">
        <v>45657</v>
      </c>
      <c r="AG505" s="1">
        <f>Member_export_20241206_173759_f48b0b31c0417006138ce4576f294a066f7c[[#This Row],[Price]]/100</f>
        <v>49</v>
      </c>
      <c r="AH505" s="6">
        <f ca="1">DATEDIF(Member_export_20241206_173759_f48b0b31c0417006138ce4576f294a066f7c[[#This Row],[Birthday]],TODAY(),"Y")</f>
        <v>31</v>
      </c>
      <c r="AI505" s="6">
        <f>DATEDIF(Member_export_20241206_173759_f48b0b31c0417006138ce4576f294a066f7c[[#This Row],[Member since]],Member_export_20241206_173759_f48b0b31c0417006138ce4576f294a066f7c[[#This Row],[Contrac end date C]],"M")</f>
        <v>6</v>
      </c>
      <c r="AJ505" t="str">
        <f>TEXT(Member_export_20241206_173759_f48b0b31c0417006138ce4576f294a066f7c[[#This Row],[Member since]],"DDDD")</f>
        <v>viernes</v>
      </c>
      <c r="AK505">
        <f>MONTH(Member_export_20241206_173759_f48b0b31c0417006138ce4576f294a066f7c[[#This Row],[Member since]])</f>
        <v>6</v>
      </c>
      <c r="AL505">
        <f>YEAR(Member_export_20241206_173759_f48b0b31c0417006138ce4576f294a066f7c[[#This Row],[Member since]])</f>
        <v>2024</v>
      </c>
    </row>
    <row r="506" spans="1:38" x14ac:dyDescent="0.55000000000000004">
      <c r="A506">
        <v>79788</v>
      </c>
      <c r="B506">
        <v>45989692</v>
      </c>
      <c r="C506" t="s">
        <v>3321</v>
      </c>
      <c r="D506" t="s">
        <v>9</v>
      </c>
      <c r="E506" t="s">
        <v>9</v>
      </c>
      <c r="F506" t="s">
        <v>1352</v>
      </c>
      <c r="G506" t="s">
        <v>1353</v>
      </c>
      <c r="H506" t="s">
        <v>4025</v>
      </c>
      <c r="I506" s="1">
        <v>26220</v>
      </c>
      <c r="J506" t="s">
        <v>5316</v>
      </c>
      <c r="K506" t="s">
        <v>4256</v>
      </c>
      <c r="L506">
        <v>28914</v>
      </c>
      <c r="M506" t="s">
        <v>4016</v>
      </c>
      <c r="N506" t="s">
        <v>9</v>
      </c>
      <c r="O506">
        <v>654969788</v>
      </c>
      <c r="P506" t="s">
        <v>1354</v>
      </c>
      <c r="Q506" t="s">
        <v>11</v>
      </c>
      <c r="R506" t="s">
        <v>5317</v>
      </c>
      <c r="S506" t="s">
        <v>4017</v>
      </c>
      <c r="T506" s="1">
        <v>45341</v>
      </c>
      <c r="U506" t="s">
        <v>9</v>
      </c>
      <c r="V506" t="s">
        <v>4023</v>
      </c>
      <c r="W506" t="s">
        <v>4029</v>
      </c>
      <c r="X506" t="s">
        <v>299</v>
      </c>
      <c r="Y506" s="1">
        <v>45352</v>
      </c>
      <c r="Z506" s="1">
        <v>45657</v>
      </c>
      <c r="AA506">
        <v>6900</v>
      </c>
      <c r="AB506" t="s">
        <v>4017</v>
      </c>
      <c r="AC506">
        <f>MIN(COUNTIF(B:B,Member_export_20241206_173759_f48b0b31c0417006138ce4576f294a066f7c[[#This Row],[Member ID]]),1)-1</f>
        <v>0</v>
      </c>
      <c r="AD50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0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06" s="1">
        <v>45657</v>
      </c>
      <c r="AG506" s="1">
        <f>Member_export_20241206_173759_f48b0b31c0417006138ce4576f294a066f7c[[#This Row],[Price]]/100</f>
        <v>69</v>
      </c>
      <c r="AH506" s="6">
        <f ca="1">DATEDIF(Member_export_20241206_173759_f48b0b31c0417006138ce4576f294a066f7c[[#This Row],[Birthday]],TODAY(),"Y")</f>
        <v>53</v>
      </c>
      <c r="AI506" s="6">
        <f>DATEDIF(Member_export_20241206_173759_f48b0b31c0417006138ce4576f294a066f7c[[#This Row],[Member since]],Member_export_20241206_173759_f48b0b31c0417006138ce4576f294a066f7c[[#This Row],[Contrac end date C]],"M")</f>
        <v>10</v>
      </c>
      <c r="AJ506" t="str">
        <f>TEXT(Member_export_20241206_173759_f48b0b31c0417006138ce4576f294a066f7c[[#This Row],[Member since]],"DDDD")</f>
        <v>lunes</v>
      </c>
      <c r="AK506">
        <f>MONTH(Member_export_20241206_173759_f48b0b31c0417006138ce4576f294a066f7c[[#This Row],[Member since]])</f>
        <v>2</v>
      </c>
      <c r="AL506">
        <f>YEAR(Member_export_20241206_173759_f48b0b31c0417006138ce4576f294a066f7c[[#This Row],[Member since]])</f>
        <v>2024</v>
      </c>
    </row>
    <row r="507" spans="1:38" x14ac:dyDescent="0.55000000000000004">
      <c r="A507">
        <v>79788</v>
      </c>
      <c r="B507">
        <v>45987450</v>
      </c>
      <c r="C507" t="s">
        <v>3394</v>
      </c>
      <c r="D507" t="s">
        <v>9</v>
      </c>
      <c r="E507" t="s">
        <v>9</v>
      </c>
      <c r="F507" t="s">
        <v>1530</v>
      </c>
      <c r="G507" t="s">
        <v>1531</v>
      </c>
      <c r="H507" t="s">
        <v>4025</v>
      </c>
      <c r="I507" s="1">
        <v>31009</v>
      </c>
      <c r="J507" t="s">
        <v>5318</v>
      </c>
      <c r="K507" t="s">
        <v>5319</v>
      </c>
      <c r="L507">
        <v>28914</v>
      </c>
      <c r="M507" t="s">
        <v>4016</v>
      </c>
      <c r="N507" t="s">
        <v>9</v>
      </c>
      <c r="O507">
        <v>660152778</v>
      </c>
      <c r="P507" t="s">
        <v>1532</v>
      </c>
      <c r="Q507" t="s">
        <v>22</v>
      </c>
      <c r="R507" t="s">
        <v>5320</v>
      </c>
      <c r="S507" t="s">
        <v>4017</v>
      </c>
      <c r="T507" s="1">
        <v>45212</v>
      </c>
      <c r="U507" t="s">
        <v>9</v>
      </c>
      <c r="V507" t="s">
        <v>4023</v>
      </c>
      <c r="W507" t="s">
        <v>4024</v>
      </c>
      <c r="X507" t="s">
        <v>12</v>
      </c>
      <c r="Y507" s="1">
        <v>45597</v>
      </c>
      <c r="Z507" s="1">
        <v>45657</v>
      </c>
      <c r="AA507">
        <v>5200</v>
      </c>
      <c r="AB507" t="s">
        <v>4017</v>
      </c>
      <c r="AC507">
        <f>MIN(COUNTIF(B:B,Member_export_20241206_173759_f48b0b31c0417006138ce4576f294a066f7c[[#This Row],[Member ID]]),1)-1</f>
        <v>0</v>
      </c>
      <c r="AD50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0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07" s="1">
        <v>45657</v>
      </c>
      <c r="AG507" s="1">
        <f>Member_export_20241206_173759_f48b0b31c0417006138ce4576f294a066f7c[[#This Row],[Price]]/100</f>
        <v>52</v>
      </c>
      <c r="AH507" s="6">
        <f ca="1">DATEDIF(Member_export_20241206_173759_f48b0b31c0417006138ce4576f294a066f7c[[#This Row],[Birthday]],TODAY(),"Y")</f>
        <v>40</v>
      </c>
      <c r="AI507" s="6">
        <f>DATEDIF(Member_export_20241206_173759_f48b0b31c0417006138ce4576f294a066f7c[[#This Row],[Member since]],Member_export_20241206_173759_f48b0b31c0417006138ce4576f294a066f7c[[#This Row],[Contrac end date C]],"M")</f>
        <v>14</v>
      </c>
      <c r="AJ507" t="str">
        <f>TEXT(Member_export_20241206_173759_f48b0b31c0417006138ce4576f294a066f7c[[#This Row],[Member since]],"DDDD")</f>
        <v>viernes</v>
      </c>
      <c r="AK507">
        <f>MONTH(Member_export_20241206_173759_f48b0b31c0417006138ce4576f294a066f7c[[#This Row],[Member since]])</f>
        <v>10</v>
      </c>
      <c r="AL507">
        <f>YEAR(Member_export_20241206_173759_f48b0b31c0417006138ce4576f294a066f7c[[#This Row],[Member since]])</f>
        <v>2023</v>
      </c>
    </row>
    <row r="508" spans="1:38" x14ac:dyDescent="0.55000000000000004">
      <c r="A508">
        <v>79788</v>
      </c>
      <c r="B508">
        <v>45987471</v>
      </c>
      <c r="C508" t="s">
        <v>2857</v>
      </c>
      <c r="D508" t="s">
        <v>9</v>
      </c>
      <c r="E508" t="s">
        <v>9</v>
      </c>
      <c r="F508" t="s">
        <v>99</v>
      </c>
      <c r="G508" t="s">
        <v>100</v>
      </c>
      <c r="H508" t="s">
        <v>4025</v>
      </c>
      <c r="I508" s="1">
        <v>27090</v>
      </c>
      <c r="J508" t="s">
        <v>5321</v>
      </c>
      <c r="K508" t="s">
        <v>5322</v>
      </c>
      <c r="L508">
        <v>28914</v>
      </c>
      <c r="M508" t="s">
        <v>4016</v>
      </c>
      <c r="N508" t="s">
        <v>9</v>
      </c>
      <c r="O508">
        <v>676660531</v>
      </c>
      <c r="P508" t="s">
        <v>101</v>
      </c>
      <c r="Q508" t="s">
        <v>22</v>
      </c>
      <c r="R508" t="s">
        <v>5323</v>
      </c>
      <c r="S508" t="s">
        <v>4017</v>
      </c>
      <c r="T508" s="1">
        <v>43297</v>
      </c>
      <c r="U508" t="s">
        <v>9</v>
      </c>
      <c r="V508" t="s">
        <v>4023</v>
      </c>
      <c r="W508" t="s">
        <v>4024</v>
      </c>
      <c r="X508" t="s">
        <v>12</v>
      </c>
      <c r="Y508" s="1">
        <v>43313</v>
      </c>
      <c r="Z508" s="1">
        <v>45657</v>
      </c>
      <c r="AA508">
        <v>5200</v>
      </c>
      <c r="AB508" t="s">
        <v>4017</v>
      </c>
      <c r="AC508">
        <f>MIN(COUNTIF(B:B,Member_export_20241206_173759_f48b0b31c0417006138ce4576f294a066f7c[[#This Row],[Member ID]]),1)-1</f>
        <v>0</v>
      </c>
      <c r="AD50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0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08" s="1">
        <v>45657</v>
      </c>
      <c r="AG508" s="1">
        <f>Member_export_20241206_173759_f48b0b31c0417006138ce4576f294a066f7c[[#This Row],[Price]]/100</f>
        <v>52</v>
      </c>
      <c r="AH508" s="6">
        <f ca="1">DATEDIF(Member_export_20241206_173759_f48b0b31c0417006138ce4576f294a066f7c[[#This Row],[Birthday]],TODAY(),"Y")</f>
        <v>50</v>
      </c>
      <c r="AI508" s="6">
        <f>DATEDIF(Member_export_20241206_173759_f48b0b31c0417006138ce4576f294a066f7c[[#This Row],[Member since]],Member_export_20241206_173759_f48b0b31c0417006138ce4576f294a066f7c[[#This Row],[Contrac end date C]],"M")</f>
        <v>77</v>
      </c>
      <c r="AJ508" t="str">
        <f>TEXT(Member_export_20241206_173759_f48b0b31c0417006138ce4576f294a066f7c[[#This Row],[Member since]],"DDDD")</f>
        <v>lunes</v>
      </c>
      <c r="AK508">
        <f>MONTH(Member_export_20241206_173759_f48b0b31c0417006138ce4576f294a066f7c[[#This Row],[Member since]])</f>
        <v>7</v>
      </c>
      <c r="AL508">
        <f>YEAR(Member_export_20241206_173759_f48b0b31c0417006138ce4576f294a066f7c[[#This Row],[Member since]])</f>
        <v>2018</v>
      </c>
    </row>
    <row r="509" spans="1:38" x14ac:dyDescent="0.55000000000000004">
      <c r="A509">
        <v>79788</v>
      </c>
      <c r="B509">
        <v>45988337</v>
      </c>
      <c r="C509" t="s">
        <v>3817</v>
      </c>
      <c r="D509" t="s">
        <v>9</v>
      </c>
      <c r="E509" t="s">
        <v>9</v>
      </c>
      <c r="F509" t="s">
        <v>1858</v>
      </c>
      <c r="G509" t="s">
        <v>2451</v>
      </c>
      <c r="H509" t="s">
        <v>4025</v>
      </c>
      <c r="I509" s="1">
        <v>21008</v>
      </c>
      <c r="J509" t="s">
        <v>5324</v>
      </c>
      <c r="K509" t="s">
        <v>5325</v>
      </c>
      <c r="L509">
        <v>28914</v>
      </c>
      <c r="M509" t="s">
        <v>4016</v>
      </c>
      <c r="N509" t="s">
        <v>9</v>
      </c>
      <c r="O509">
        <v>616926567</v>
      </c>
      <c r="P509" t="s">
        <v>2453</v>
      </c>
      <c r="Q509" t="s">
        <v>26</v>
      </c>
      <c r="R509" t="s">
        <v>2452</v>
      </c>
      <c r="S509" t="s">
        <v>4017</v>
      </c>
      <c r="T509" s="1">
        <v>45146</v>
      </c>
      <c r="U509" t="s">
        <v>9</v>
      </c>
      <c r="V509" t="s">
        <v>4040</v>
      </c>
      <c r="W509" t="s">
        <v>4024</v>
      </c>
      <c r="X509" t="s">
        <v>12</v>
      </c>
      <c r="Y509" s="1">
        <v>45170</v>
      </c>
      <c r="Z509" s="1">
        <v>45657</v>
      </c>
      <c r="AA509">
        <v>5200</v>
      </c>
      <c r="AB509" t="s">
        <v>4017</v>
      </c>
      <c r="AC509">
        <f>MIN(COUNTIF(B:B,Member_export_20241206_173759_f48b0b31c0417006138ce4576f294a066f7c[[#This Row],[Member ID]]),1)-1</f>
        <v>0</v>
      </c>
      <c r="AD509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50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09" s="1">
        <v>45657</v>
      </c>
      <c r="AG509" s="1">
        <f>Member_export_20241206_173759_f48b0b31c0417006138ce4576f294a066f7c[[#This Row],[Price]]/100</f>
        <v>52</v>
      </c>
      <c r="AH509" s="6">
        <f ca="1">DATEDIF(Member_export_20241206_173759_f48b0b31c0417006138ce4576f294a066f7c[[#This Row],[Birthday]],TODAY(),"Y")</f>
        <v>67</v>
      </c>
      <c r="AI509" s="6">
        <f>DATEDIF(Member_export_20241206_173759_f48b0b31c0417006138ce4576f294a066f7c[[#This Row],[Member since]],Member_export_20241206_173759_f48b0b31c0417006138ce4576f294a066f7c[[#This Row],[Contrac end date C]],"M")</f>
        <v>16</v>
      </c>
      <c r="AJ509" t="str">
        <f>TEXT(Member_export_20241206_173759_f48b0b31c0417006138ce4576f294a066f7c[[#This Row],[Member since]],"DDDD")</f>
        <v>martes</v>
      </c>
      <c r="AK509">
        <f>MONTH(Member_export_20241206_173759_f48b0b31c0417006138ce4576f294a066f7c[[#This Row],[Member since]])</f>
        <v>8</v>
      </c>
      <c r="AL509">
        <f>YEAR(Member_export_20241206_173759_f48b0b31c0417006138ce4576f294a066f7c[[#This Row],[Member since]])</f>
        <v>2023</v>
      </c>
    </row>
    <row r="510" spans="1:38" x14ac:dyDescent="0.55000000000000004">
      <c r="A510">
        <v>79788</v>
      </c>
      <c r="B510">
        <v>45986969</v>
      </c>
      <c r="C510" t="s">
        <v>3548</v>
      </c>
      <c r="D510" t="s">
        <v>9</v>
      </c>
      <c r="E510" t="s">
        <v>9</v>
      </c>
      <c r="F510" t="s">
        <v>1858</v>
      </c>
      <c r="G510" t="s">
        <v>1859</v>
      </c>
      <c r="H510" t="s">
        <v>4025</v>
      </c>
      <c r="I510" s="1">
        <v>26450</v>
      </c>
      <c r="J510" t="s">
        <v>5326</v>
      </c>
      <c r="K510" t="s">
        <v>5327</v>
      </c>
      <c r="L510">
        <v>28914</v>
      </c>
      <c r="M510" t="s">
        <v>4016</v>
      </c>
      <c r="N510" t="s">
        <v>9</v>
      </c>
      <c r="O510">
        <v>696676278</v>
      </c>
      <c r="P510" t="s">
        <v>337</v>
      </c>
      <c r="Q510" t="s">
        <v>22</v>
      </c>
      <c r="R510" t="s">
        <v>5328</v>
      </c>
      <c r="S510" t="s">
        <v>4017</v>
      </c>
      <c r="T510" s="1">
        <v>45201</v>
      </c>
      <c r="U510" t="s">
        <v>9</v>
      </c>
      <c r="V510" t="s">
        <v>4040</v>
      </c>
      <c r="W510" t="s">
        <v>4024</v>
      </c>
      <c r="X510" t="s">
        <v>30</v>
      </c>
      <c r="Y510" s="1">
        <v>45231</v>
      </c>
      <c r="Z510" s="1">
        <v>45657</v>
      </c>
      <c r="AA510">
        <v>4900</v>
      </c>
      <c r="AB510" t="s">
        <v>4017</v>
      </c>
      <c r="AC510">
        <f>MIN(COUNTIF(B:B,Member_export_20241206_173759_f48b0b31c0417006138ce4576f294a066f7c[[#This Row],[Member ID]]),1)-1</f>
        <v>0</v>
      </c>
      <c r="AD510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51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10" s="1">
        <v>45657</v>
      </c>
      <c r="AG510" s="1">
        <f>Member_export_20241206_173759_f48b0b31c0417006138ce4576f294a066f7c[[#This Row],[Price]]/100</f>
        <v>49</v>
      </c>
      <c r="AH510" s="6">
        <f ca="1">DATEDIF(Member_export_20241206_173759_f48b0b31c0417006138ce4576f294a066f7c[[#This Row],[Birthday]],TODAY(),"Y")</f>
        <v>52</v>
      </c>
      <c r="AI510" s="6">
        <f>DATEDIF(Member_export_20241206_173759_f48b0b31c0417006138ce4576f294a066f7c[[#This Row],[Member since]],Member_export_20241206_173759_f48b0b31c0417006138ce4576f294a066f7c[[#This Row],[Contrac end date C]],"M")</f>
        <v>14</v>
      </c>
      <c r="AJ510" t="str">
        <f>TEXT(Member_export_20241206_173759_f48b0b31c0417006138ce4576f294a066f7c[[#This Row],[Member since]],"DDDD")</f>
        <v>lunes</v>
      </c>
      <c r="AK510">
        <f>MONTH(Member_export_20241206_173759_f48b0b31c0417006138ce4576f294a066f7c[[#This Row],[Member since]])</f>
        <v>10</v>
      </c>
      <c r="AL510">
        <f>YEAR(Member_export_20241206_173759_f48b0b31c0417006138ce4576f294a066f7c[[#This Row],[Member since]])</f>
        <v>2023</v>
      </c>
    </row>
    <row r="511" spans="1:38" x14ac:dyDescent="0.55000000000000004">
      <c r="A511">
        <v>79788</v>
      </c>
      <c r="B511">
        <v>45989435</v>
      </c>
      <c r="C511" t="s">
        <v>3903</v>
      </c>
      <c r="D511" t="s">
        <v>9</v>
      </c>
      <c r="E511" t="s">
        <v>9</v>
      </c>
      <c r="F511" t="s">
        <v>2633</v>
      </c>
      <c r="G511" t="s">
        <v>2634</v>
      </c>
      <c r="H511" t="s">
        <v>4022</v>
      </c>
      <c r="I511" s="1">
        <v>26227</v>
      </c>
      <c r="J511" t="s">
        <v>5329</v>
      </c>
      <c r="K511" t="s">
        <v>5330</v>
      </c>
      <c r="L511">
        <v>28914</v>
      </c>
      <c r="M511" t="s">
        <v>4016</v>
      </c>
      <c r="N511" t="s">
        <v>9</v>
      </c>
      <c r="O511">
        <v>620297558</v>
      </c>
      <c r="P511" t="s">
        <v>2635</v>
      </c>
      <c r="Q511" t="s">
        <v>1805</v>
      </c>
      <c r="R511" t="s">
        <v>5331</v>
      </c>
      <c r="S511" t="s">
        <v>4017</v>
      </c>
      <c r="T511" s="1">
        <v>43360</v>
      </c>
      <c r="U511" t="s">
        <v>9</v>
      </c>
      <c r="V511" t="s">
        <v>4040</v>
      </c>
      <c r="W511" t="s">
        <v>4029</v>
      </c>
      <c r="X511" t="s">
        <v>30</v>
      </c>
      <c r="Y511" s="1">
        <v>43374</v>
      </c>
      <c r="Z511" s="1">
        <v>45657</v>
      </c>
      <c r="AA511">
        <v>4900</v>
      </c>
      <c r="AB511" t="s">
        <v>4017</v>
      </c>
      <c r="AC511">
        <f>MIN(COUNTIF(B:B,Member_export_20241206_173759_f48b0b31c0417006138ce4576f294a066f7c[[#This Row],[Member ID]]),1)-1</f>
        <v>0</v>
      </c>
      <c r="AD511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51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11" s="1">
        <v>45657</v>
      </c>
      <c r="AG511" s="1">
        <f>Member_export_20241206_173759_f48b0b31c0417006138ce4576f294a066f7c[[#This Row],[Price]]/100</f>
        <v>49</v>
      </c>
      <c r="AH511" s="6">
        <f ca="1">DATEDIF(Member_export_20241206_173759_f48b0b31c0417006138ce4576f294a066f7c[[#This Row],[Birthday]],TODAY(),"Y")</f>
        <v>53</v>
      </c>
      <c r="AI511" s="6">
        <f>DATEDIF(Member_export_20241206_173759_f48b0b31c0417006138ce4576f294a066f7c[[#This Row],[Member since]],Member_export_20241206_173759_f48b0b31c0417006138ce4576f294a066f7c[[#This Row],[Contrac end date C]],"M")</f>
        <v>75</v>
      </c>
      <c r="AJ511" t="str">
        <f>TEXT(Member_export_20241206_173759_f48b0b31c0417006138ce4576f294a066f7c[[#This Row],[Member since]],"DDDD")</f>
        <v>lunes</v>
      </c>
      <c r="AK511">
        <f>MONTH(Member_export_20241206_173759_f48b0b31c0417006138ce4576f294a066f7c[[#This Row],[Member since]])</f>
        <v>9</v>
      </c>
      <c r="AL511">
        <f>YEAR(Member_export_20241206_173759_f48b0b31c0417006138ce4576f294a066f7c[[#This Row],[Member since]])</f>
        <v>2018</v>
      </c>
    </row>
    <row r="512" spans="1:38" x14ac:dyDescent="0.55000000000000004">
      <c r="A512">
        <v>79788</v>
      </c>
      <c r="B512">
        <v>45987117</v>
      </c>
      <c r="C512" t="s">
        <v>3364</v>
      </c>
      <c r="D512" t="s">
        <v>9</v>
      </c>
      <c r="E512" t="s">
        <v>9</v>
      </c>
      <c r="F512" t="s">
        <v>1457</v>
      </c>
      <c r="G512" t="s">
        <v>1458</v>
      </c>
      <c r="H512" t="s">
        <v>4022</v>
      </c>
      <c r="I512" s="1">
        <v>21456</v>
      </c>
      <c r="J512" t="s">
        <v>5332</v>
      </c>
      <c r="K512" t="s">
        <v>5333</v>
      </c>
      <c r="L512">
        <v>28914</v>
      </c>
      <c r="M512" t="s">
        <v>4016</v>
      </c>
      <c r="N512" t="s">
        <v>9</v>
      </c>
      <c r="O512">
        <v>627955008</v>
      </c>
      <c r="P512" t="s">
        <v>1404</v>
      </c>
      <c r="Q512" t="s">
        <v>22</v>
      </c>
      <c r="R512" t="s">
        <v>5334</v>
      </c>
      <c r="S512" t="s">
        <v>4017</v>
      </c>
      <c r="T512" s="1">
        <v>45201</v>
      </c>
      <c r="U512" t="s">
        <v>9</v>
      </c>
      <c r="V512" t="s">
        <v>4068</v>
      </c>
      <c r="W512" t="s">
        <v>4024</v>
      </c>
      <c r="X512" t="s">
        <v>30</v>
      </c>
      <c r="Y512" s="1">
        <v>45444</v>
      </c>
      <c r="Z512" s="1">
        <v>45657</v>
      </c>
      <c r="AA512">
        <v>4900</v>
      </c>
      <c r="AB512" t="s">
        <v>4017</v>
      </c>
      <c r="AC512">
        <f>MIN(COUNTIF(B:B,Member_export_20241206_173759_f48b0b31c0417006138ce4576f294a066f7c[[#This Row],[Member ID]]),1)-1</f>
        <v>0</v>
      </c>
      <c r="AD512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51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12" s="1">
        <v>45657</v>
      </c>
      <c r="AG512" s="1">
        <f>Member_export_20241206_173759_f48b0b31c0417006138ce4576f294a066f7c[[#This Row],[Price]]/100</f>
        <v>49</v>
      </c>
      <c r="AH512" s="6">
        <f ca="1">DATEDIF(Member_export_20241206_173759_f48b0b31c0417006138ce4576f294a066f7c[[#This Row],[Birthday]],TODAY(),"Y")</f>
        <v>66</v>
      </c>
      <c r="AI512" s="6">
        <f>DATEDIF(Member_export_20241206_173759_f48b0b31c0417006138ce4576f294a066f7c[[#This Row],[Member since]],Member_export_20241206_173759_f48b0b31c0417006138ce4576f294a066f7c[[#This Row],[Contrac end date C]],"M")</f>
        <v>14</v>
      </c>
      <c r="AJ512" t="str">
        <f>TEXT(Member_export_20241206_173759_f48b0b31c0417006138ce4576f294a066f7c[[#This Row],[Member since]],"DDDD")</f>
        <v>lunes</v>
      </c>
      <c r="AK512">
        <f>MONTH(Member_export_20241206_173759_f48b0b31c0417006138ce4576f294a066f7c[[#This Row],[Member since]])</f>
        <v>10</v>
      </c>
      <c r="AL512">
        <f>YEAR(Member_export_20241206_173759_f48b0b31c0417006138ce4576f294a066f7c[[#This Row],[Member since]])</f>
        <v>2023</v>
      </c>
    </row>
    <row r="513" spans="1:38" x14ac:dyDescent="0.55000000000000004">
      <c r="A513">
        <v>79788</v>
      </c>
      <c r="B513">
        <v>45987367</v>
      </c>
      <c r="C513" t="s">
        <v>3785</v>
      </c>
      <c r="D513" t="s">
        <v>9</v>
      </c>
      <c r="E513" t="s">
        <v>9</v>
      </c>
      <c r="F513" t="s">
        <v>2386</v>
      </c>
      <c r="G513" t="s">
        <v>2387</v>
      </c>
      <c r="H513" t="s">
        <v>4022</v>
      </c>
      <c r="I513" s="1">
        <v>28865</v>
      </c>
      <c r="J513" t="s">
        <v>5335</v>
      </c>
      <c r="K513" t="s">
        <v>5336</v>
      </c>
      <c r="L513">
        <v>28914</v>
      </c>
      <c r="M513" t="s">
        <v>4016</v>
      </c>
      <c r="N513" t="s">
        <v>9</v>
      </c>
      <c r="O513">
        <v>639927204</v>
      </c>
      <c r="P513" t="s">
        <v>2388</v>
      </c>
      <c r="Q513" t="s">
        <v>22</v>
      </c>
      <c r="R513" t="s">
        <v>5337</v>
      </c>
      <c r="S513" t="s">
        <v>4017</v>
      </c>
      <c r="T513" s="1">
        <v>44957</v>
      </c>
      <c r="U513" t="s">
        <v>9</v>
      </c>
      <c r="V513" t="s">
        <v>4040</v>
      </c>
      <c r="W513" t="s">
        <v>4029</v>
      </c>
      <c r="X513" t="s">
        <v>12</v>
      </c>
      <c r="Y513" s="1">
        <v>44958</v>
      </c>
      <c r="Z513" s="1">
        <v>45657</v>
      </c>
      <c r="AA513">
        <v>5200</v>
      </c>
      <c r="AB513" t="s">
        <v>4017</v>
      </c>
      <c r="AC513">
        <f>MIN(COUNTIF(B:B,Member_export_20241206_173759_f48b0b31c0417006138ce4576f294a066f7c[[#This Row],[Member ID]]),1)-1</f>
        <v>0</v>
      </c>
      <c r="AD513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51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13" s="1">
        <v>45657</v>
      </c>
      <c r="AG513" s="1">
        <f>Member_export_20241206_173759_f48b0b31c0417006138ce4576f294a066f7c[[#This Row],[Price]]/100</f>
        <v>52</v>
      </c>
      <c r="AH513" s="6">
        <f ca="1">DATEDIF(Member_export_20241206_173759_f48b0b31c0417006138ce4576f294a066f7c[[#This Row],[Birthday]],TODAY(),"Y")</f>
        <v>45</v>
      </c>
      <c r="AI513" s="6">
        <f>DATEDIF(Member_export_20241206_173759_f48b0b31c0417006138ce4576f294a066f7c[[#This Row],[Member since]],Member_export_20241206_173759_f48b0b31c0417006138ce4576f294a066f7c[[#This Row],[Contrac end date C]],"M")</f>
        <v>23</v>
      </c>
      <c r="AJ513" t="str">
        <f>TEXT(Member_export_20241206_173759_f48b0b31c0417006138ce4576f294a066f7c[[#This Row],[Member since]],"DDDD")</f>
        <v>martes</v>
      </c>
      <c r="AK513">
        <f>MONTH(Member_export_20241206_173759_f48b0b31c0417006138ce4576f294a066f7c[[#This Row],[Member since]])</f>
        <v>1</v>
      </c>
      <c r="AL513">
        <f>YEAR(Member_export_20241206_173759_f48b0b31c0417006138ce4576f294a066f7c[[#This Row],[Member since]])</f>
        <v>2023</v>
      </c>
    </row>
    <row r="514" spans="1:38" x14ac:dyDescent="0.55000000000000004">
      <c r="A514">
        <v>79788</v>
      </c>
      <c r="B514">
        <v>47992299</v>
      </c>
      <c r="C514" t="s">
        <v>3091</v>
      </c>
      <c r="D514" t="s">
        <v>9</v>
      </c>
      <c r="E514" t="s">
        <v>9</v>
      </c>
      <c r="F514" t="s">
        <v>783</v>
      </c>
      <c r="G514" t="s">
        <v>784</v>
      </c>
      <c r="H514" t="s">
        <v>4022</v>
      </c>
      <c r="I514" s="1">
        <v>33322</v>
      </c>
      <c r="J514" t="s">
        <v>5338</v>
      </c>
      <c r="K514" t="s">
        <v>5339</v>
      </c>
      <c r="L514">
        <v>28990</v>
      </c>
      <c r="M514" t="s">
        <v>5340</v>
      </c>
      <c r="N514" t="s">
        <v>9</v>
      </c>
      <c r="O514">
        <v>618486398</v>
      </c>
      <c r="P514" t="s">
        <v>786</v>
      </c>
      <c r="Q514" t="s">
        <v>22</v>
      </c>
      <c r="R514" t="s">
        <v>785</v>
      </c>
      <c r="S514" t="s">
        <v>4017</v>
      </c>
      <c r="T514" s="1">
        <v>45537</v>
      </c>
      <c r="U514" t="s">
        <v>9</v>
      </c>
      <c r="V514" t="s">
        <v>4023</v>
      </c>
      <c r="W514" t="s">
        <v>4024</v>
      </c>
      <c r="X514" t="s">
        <v>12</v>
      </c>
      <c r="Y514" s="1">
        <v>45566</v>
      </c>
      <c r="Z514" s="1">
        <v>45657</v>
      </c>
      <c r="AA514">
        <v>5200</v>
      </c>
      <c r="AB514" t="s">
        <v>4017</v>
      </c>
      <c r="AC514">
        <f>MIN(COUNTIF(B:B,Member_export_20241206_173759_f48b0b31c0417006138ce4576f294a066f7c[[#This Row],[Member ID]]),1)-1</f>
        <v>0</v>
      </c>
      <c r="AD51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1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14" s="1">
        <v>45657</v>
      </c>
      <c r="AG514" s="1">
        <f>Member_export_20241206_173759_f48b0b31c0417006138ce4576f294a066f7c[[#This Row],[Price]]/100</f>
        <v>52</v>
      </c>
      <c r="AH514" s="6">
        <f ca="1">DATEDIF(Member_export_20241206_173759_f48b0b31c0417006138ce4576f294a066f7c[[#This Row],[Birthday]],TODAY(),"Y")</f>
        <v>33</v>
      </c>
      <c r="AI514" s="6">
        <f>DATEDIF(Member_export_20241206_173759_f48b0b31c0417006138ce4576f294a066f7c[[#This Row],[Member since]],Member_export_20241206_173759_f48b0b31c0417006138ce4576f294a066f7c[[#This Row],[Contrac end date C]],"M")</f>
        <v>3</v>
      </c>
      <c r="AJ514" t="str">
        <f>TEXT(Member_export_20241206_173759_f48b0b31c0417006138ce4576f294a066f7c[[#This Row],[Member since]],"DDDD")</f>
        <v>lunes</v>
      </c>
      <c r="AK514">
        <f>MONTH(Member_export_20241206_173759_f48b0b31c0417006138ce4576f294a066f7c[[#This Row],[Member since]])</f>
        <v>9</v>
      </c>
      <c r="AL514">
        <f>YEAR(Member_export_20241206_173759_f48b0b31c0417006138ce4576f294a066f7c[[#This Row],[Member since]])</f>
        <v>2024</v>
      </c>
    </row>
    <row r="515" spans="1:38" x14ac:dyDescent="0.55000000000000004">
      <c r="A515">
        <v>79788</v>
      </c>
      <c r="B515">
        <v>45989528</v>
      </c>
      <c r="C515" t="s">
        <v>3657</v>
      </c>
      <c r="D515" t="s">
        <v>9</v>
      </c>
      <c r="E515" t="s">
        <v>9</v>
      </c>
      <c r="F515" t="s">
        <v>783</v>
      </c>
      <c r="G515" t="s">
        <v>2106</v>
      </c>
      <c r="H515" t="s">
        <v>4022</v>
      </c>
      <c r="I515" s="1">
        <v>23522</v>
      </c>
      <c r="J515" t="s">
        <v>5341</v>
      </c>
      <c r="K515" t="s">
        <v>5342</v>
      </c>
      <c r="L515">
        <v>28914</v>
      </c>
      <c r="M515" t="s">
        <v>4016</v>
      </c>
      <c r="N515" t="s">
        <v>9</v>
      </c>
      <c r="O515">
        <v>655884487</v>
      </c>
      <c r="P515" t="s">
        <v>2107</v>
      </c>
      <c r="Q515" t="s">
        <v>18</v>
      </c>
      <c r="R515" t="s">
        <v>5343</v>
      </c>
      <c r="S515" t="s">
        <v>4017</v>
      </c>
      <c r="T515" s="1">
        <v>44669</v>
      </c>
      <c r="U515" t="s">
        <v>9</v>
      </c>
      <c r="V515" t="s">
        <v>4040</v>
      </c>
      <c r="W515" t="s">
        <v>4029</v>
      </c>
      <c r="X515" t="s">
        <v>30</v>
      </c>
      <c r="Y515" s="1">
        <v>44682</v>
      </c>
      <c r="Z515" s="1">
        <v>45657</v>
      </c>
      <c r="AA515">
        <v>4900</v>
      </c>
      <c r="AB515" t="s">
        <v>4017</v>
      </c>
      <c r="AC515">
        <f>MIN(COUNTIF(B:B,Member_export_20241206_173759_f48b0b31c0417006138ce4576f294a066f7c[[#This Row],[Member ID]]),1)-1</f>
        <v>0</v>
      </c>
      <c r="AD515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51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15" s="1">
        <v>45657</v>
      </c>
      <c r="AG515" s="1">
        <f>Member_export_20241206_173759_f48b0b31c0417006138ce4576f294a066f7c[[#This Row],[Price]]/100</f>
        <v>49</v>
      </c>
      <c r="AH515" s="6">
        <f ca="1">DATEDIF(Member_export_20241206_173759_f48b0b31c0417006138ce4576f294a066f7c[[#This Row],[Birthday]],TODAY(),"Y")</f>
        <v>60</v>
      </c>
      <c r="AI515" s="6">
        <f>DATEDIF(Member_export_20241206_173759_f48b0b31c0417006138ce4576f294a066f7c[[#This Row],[Member since]],Member_export_20241206_173759_f48b0b31c0417006138ce4576f294a066f7c[[#This Row],[Contrac end date C]],"M")</f>
        <v>32</v>
      </c>
      <c r="AJ515" t="str">
        <f>TEXT(Member_export_20241206_173759_f48b0b31c0417006138ce4576f294a066f7c[[#This Row],[Member since]],"DDDD")</f>
        <v>lunes</v>
      </c>
      <c r="AK515">
        <f>MONTH(Member_export_20241206_173759_f48b0b31c0417006138ce4576f294a066f7c[[#This Row],[Member since]])</f>
        <v>4</v>
      </c>
      <c r="AL515">
        <f>YEAR(Member_export_20241206_173759_f48b0b31c0417006138ce4576f294a066f7c[[#This Row],[Member since]])</f>
        <v>2022</v>
      </c>
    </row>
    <row r="516" spans="1:38" x14ac:dyDescent="0.55000000000000004">
      <c r="A516">
        <v>79788</v>
      </c>
      <c r="B516">
        <v>48024509</v>
      </c>
      <c r="C516" t="s">
        <v>3990</v>
      </c>
      <c r="D516" t="s">
        <v>9</v>
      </c>
      <c r="E516" t="s">
        <v>9</v>
      </c>
      <c r="F516" t="s">
        <v>821</v>
      </c>
      <c r="G516" t="s">
        <v>2809</v>
      </c>
      <c r="H516" t="s">
        <v>4022</v>
      </c>
      <c r="I516" s="1">
        <v>25170</v>
      </c>
      <c r="J516" t="s">
        <v>5344</v>
      </c>
      <c r="K516" t="s">
        <v>5345</v>
      </c>
      <c r="L516">
        <v>28914</v>
      </c>
      <c r="M516" t="s">
        <v>4016</v>
      </c>
      <c r="N516" t="s">
        <v>9</v>
      </c>
      <c r="O516">
        <v>679769855</v>
      </c>
      <c r="P516" t="s">
        <v>1663</v>
      </c>
      <c r="Q516" t="s">
        <v>261</v>
      </c>
      <c r="R516" t="s">
        <v>2810</v>
      </c>
      <c r="S516" t="s">
        <v>4017</v>
      </c>
      <c r="T516" s="1">
        <v>45538</v>
      </c>
      <c r="U516" t="s">
        <v>9</v>
      </c>
      <c r="V516" t="s">
        <v>4023</v>
      </c>
      <c r="W516" t="s">
        <v>4024</v>
      </c>
      <c r="X516" t="s">
        <v>12</v>
      </c>
      <c r="Y516" s="1">
        <v>45566</v>
      </c>
      <c r="Z516" s="1">
        <v>45657</v>
      </c>
      <c r="AA516">
        <v>5200</v>
      </c>
      <c r="AB516" t="s">
        <v>4017</v>
      </c>
      <c r="AC516">
        <f>MIN(COUNTIF(B:B,Member_export_20241206_173759_f48b0b31c0417006138ce4576f294a066f7c[[#This Row],[Member ID]]),1)-1</f>
        <v>0</v>
      </c>
      <c r="AD51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1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16" s="1">
        <v>45657</v>
      </c>
      <c r="AG516" s="1">
        <f>Member_export_20241206_173759_f48b0b31c0417006138ce4576f294a066f7c[[#This Row],[Price]]/100</f>
        <v>52</v>
      </c>
      <c r="AH516" s="6">
        <f ca="1">DATEDIF(Member_export_20241206_173759_f48b0b31c0417006138ce4576f294a066f7c[[#This Row],[Birthday]],TODAY(),"Y")</f>
        <v>56</v>
      </c>
      <c r="AI516" s="6">
        <f>DATEDIF(Member_export_20241206_173759_f48b0b31c0417006138ce4576f294a066f7c[[#This Row],[Member since]],Member_export_20241206_173759_f48b0b31c0417006138ce4576f294a066f7c[[#This Row],[Contrac end date C]],"M")</f>
        <v>3</v>
      </c>
      <c r="AJ516" t="str">
        <f>TEXT(Member_export_20241206_173759_f48b0b31c0417006138ce4576f294a066f7c[[#This Row],[Member since]],"DDDD")</f>
        <v>martes</v>
      </c>
      <c r="AK516">
        <f>MONTH(Member_export_20241206_173759_f48b0b31c0417006138ce4576f294a066f7c[[#This Row],[Member since]])</f>
        <v>9</v>
      </c>
      <c r="AL516">
        <f>YEAR(Member_export_20241206_173759_f48b0b31c0417006138ce4576f294a066f7c[[#This Row],[Member since]])</f>
        <v>2024</v>
      </c>
    </row>
    <row r="517" spans="1:38" x14ac:dyDescent="0.55000000000000004">
      <c r="A517">
        <v>79788</v>
      </c>
      <c r="B517">
        <v>45988929</v>
      </c>
      <c r="C517" t="s">
        <v>3106</v>
      </c>
      <c r="D517" t="s">
        <v>9</v>
      </c>
      <c r="E517" t="s">
        <v>9</v>
      </c>
      <c r="F517" t="s">
        <v>821</v>
      </c>
      <c r="G517" t="s">
        <v>822</v>
      </c>
      <c r="H517" t="s">
        <v>4022</v>
      </c>
      <c r="I517" s="1">
        <v>29772</v>
      </c>
      <c r="J517" t="s">
        <v>5346</v>
      </c>
      <c r="K517" t="s">
        <v>4140</v>
      </c>
      <c r="L517">
        <v>28914</v>
      </c>
      <c r="M517" t="s">
        <v>4016</v>
      </c>
      <c r="N517" t="s">
        <v>9</v>
      </c>
      <c r="O517">
        <v>606160061</v>
      </c>
      <c r="P517" t="s">
        <v>823</v>
      </c>
      <c r="Q517" t="s">
        <v>22</v>
      </c>
      <c r="R517" t="s">
        <v>5347</v>
      </c>
      <c r="S517" t="s">
        <v>4017</v>
      </c>
      <c r="T517" s="1">
        <v>44684</v>
      </c>
      <c r="U517" t="s">
        <v>9</v>
      </c>
      <c r="V517" t="s">
        <v>4023</v>
      </c>
      <c r="W517" t="s">
        <v>4029</v>
      </c>
      <c r="X517" t="s">
        <v>30</v>
      </c>
      <c r="Y517" s="1">
        <v>44713</v>
      </c>
      <c r="Z517" s="1">
        <v>45657</v>
      </c>
      <c r="AA517">
        <v>4900</v>
      </c>
      <c r="AB517" t="s">
        <v>4017</v>
      </c>
      <c r="AC517">
        <f>MIN(COUNTIF(B:B,Member_export_20241206_173759_f48b0b31c0417006138ce4576f294a066f7c[[#This Row],[Member ID]]),1)-1</f>
        <v>0</v>
      </c>
      <c r="AD51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1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17" s="1">
        <v>45657</v>
      </c>
      <c r="AG517" s="1">
        <f>Member_export_20241206_173759_f48b0b31c0417006138ce4576f294a066f7c[[#This Row],[Price]]/100</f>
        <v>49</v>
      </c>
      <c r="AH517" s="6">
        <f ca="1">DATEDIF(Member_export_20241206_173759_f48b0b31c0417006138ce4576f294a066f7c[[#This Row],[Birthday]],TODAY(),"Y")</f>
        <v>43</v>
      </c>
      <c r="AI517" s="6">
        <f>DATEDIF(Member_export_20241206_173759_f48b0b31c0417006138ce4576f294a066f7c[[#This Row],[Member since]],Member_export_20241206_173759_f48b0b31c0417006138ce4576f294a066f7c[[#This Row],[Contrac end date C]],"M")</f>
        <v>31</v>
      </c>
      <c r="AJ517" t="str">
        <f>TEXT(Member_export_20241206_173759_f48b0b31c0417006138ce4576f294a066f7c[[#This Row],[Member since]],"DDDD")</f>
        <v>martes</v>
      </c>
      <c r="AK517">
        <f>MONTH(Member_export_20241206_173759_f48b0b31c0417006138ce4576f294a066f7c[[#This Row],[Member since]])</f>
        <v>5</v>
      </c>
      <c r="AL517">
        <f>YEAR(Member_export_20241206_173759_f48b0b31c0417006138ce4576f294a066f7c[[#This Row],[Member since]])</f>
        <v>2022</v>
      </c>
    </row>
    <row r="518" spans="1:38" x14ac:dyDescent="0.55000000000000004">
      <c r="A518">
        <v>79788</v>
      </c>
      <c r="B518">
        <v>45987947</v>
      </c>
      <c r="C518" t="s">
        <v>2994</v>
      </c>
      <c r="D518" t="s">
        <v>9</v>
      </c>
      <c r="E518" t="s">
        <v>9</v>
      </c>
      <c r="F518" t="s">
        <v>511</v>
      </c>
      <c r="G518" t="s">
        <v>512</v>
      </c>
      <c r="H518" t="s">
        <v>4022</v>
      </c>
      <c r="I518" s="1">
        <v>25003</v>
      </c>
      <c r="J518" t="s">
        <v>5349</v>
      </c>
      <c r="K518" t="s">
        <v>5350</v>
      </c>
      <c r="L518">
        <v>28914</v>
      </c>
      <c r="M518" t="s">
        <v>4016</v>
      </c>
      <c r="N518" t="s">
        <v>9</v>
      </c>
      <c r="O518">
        <v>616790400</v>
      </c>
      <c r="P518" t="s">
        <v>514</v>
      </c>
      <c r="Q518" t="s">
        <v>11</v>
      </c>
      <c r="R518" t="s">
        <v>513</v>
      </c>
      <c r="S518" t="s">
        <v>4017</v>
      </c>
      <c r="T518" s="1">
        <v>45077</v>
      </c>
      <c r="U518" t="s">
        <v>9</v>
      </c>
      <c r="V518" t="s">
        <v>4040</v>
      </c>
      <c r="W518" t="s">
        <v>4024</v>
      </c>
      <c r="X518" t="s">
        <v>30</v>
      </c>
      <c r="Y518" s="1">
        <v>45078</v>
      </c>
      <c r="Z518" s="1">
        <v>45657</v>
      </c>
      <c r="AA518">
        <v>4900</v>
      </c>
      <c r="AB518" t="s">
        <v>4017</v>
      </c>
      <c r="AC518">
        <f>MIN(COUNTIF(B:B,Member_export_20241206_173759_f48b0b31c0417006138ce4576f294a066f7c[[#This Row],[Member ID]]),1)-1</f>
        <v>0</v>
      </c>
      <c r="AD518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51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18" s="1">
        <v>45657</v>
      </c>
      <c r="AG518" s="1">
        <f>Member_export_20241206_173759_f48b0b31c0417006138ce4576f294a066f7c[[#This Row],[Price]]/100</f>
        <v>49</v>
      </c>
      <c r="AH518" s="6">
        <f ca="1">DATEDIF(Member_export_20241206_173759_f48b0b31c0417006138ce4576f294a066f7c[[#This Row],[Birthday]],TODAY(),"Y")</f>
        <v>56</v>
      </c>
      <c r="AI518" s="6">
        <f>DATEDIF(Member_export_20241206_173759_f48b0b31c0417006138ce4576f294a066f7c[[#This Row],[Member since]],Member_export_20241206_173759_f48b0b31c0417006138ce4576f294a066f7c[[#This Row],[Contrac end date C]],"M")</f>
        <v>19</v>
      </c>
      <c r="AJ518" t="str">
        <f>TEXT(Member_export_20241206_173759_f48b0b31c0417006138ce4576f294a066f7c[[#This Row],[Member since]],"DDDD")</f>
        <v>miércoles</v>
      </c>
      <c r="AK518">
        <f>MONTH(Member_export_20241206_173759_f48b0b31c0417006138ce4576f294a066f7c[[#This Row],[Member since]])</f>
        <v>5</v>
      </c>
      <c r="AL518">
        <f>YEAR(Member_export_20241206_173759_f48b0b31c0417006138ce4576f294a066f7c[[#This Row],[Member since]])</f>
        <v>2023</v>
      </c>
    </row>
    <row r="519" spans="1:38" x14ac:dyDescent="0.55000000000000004">
      <c r="A519">
        <v>79788</v>
      </c>
      <c r="B519">
        <v>45987295</v>
      </c>
      <c r="C519" t="s">
        <v>3483</v>
      </c>
      <c r="D519" t="s">
        <v>9</v>
      </c>
      <c r="E519" t="s">
        <v>9</v>
      </c>
      <c r="F519" t="s">
        <v>1727</v>
      </c>
      <c r="G519" t="s">
        <v>1728</v>
      </c>
      <c r="H519" t="s">
        <v>4022</v>
      </c>
      <c r="I519" s="1">
        <v>27569</v>
      </c>
      <c r="J519" t="s">
        <v>5351</v>
      </c>
      <c r="K519" t="s">
        <v>5352</v>
      </c>
      <c r="L519">
        <v>28914</v>
      </c>
      <c r="M519" t="s">
        <v>4016</v>
      </c>
      <c r="N519" t="s">
        <v>9</v>
      </c>
      <c r="O519">
        <v>630717585</v>
      </c>
      <c r="P519" t="s">
        <v>1729</v>
      </c>
      <c r="Q519" t="s">
        <v>361</v>
      </c>
      <c r="R519" t="s">
        <v>5353</v>
      </c>
      <c r="S519" t="s">
        <v>4017</v>
      </c>
      <c r="T519" s="1">
        <v>45317</v>
      </c>
      <c r="U519" t="s">
        <v>9</v>
      </c>
      <c r="V519" t="s">
        <v>4040</v>
      </c>
      <c r="W519" t="s">
        <v>4024</v>
      </c>
      <c r="X519" t="s">
        <v>12</v>
      </c>
      <c r="Y519" s="1">
        <v>45323</v>
      </c>
      <c r="Z519" s="1">
        <v>45657</v>
      </c>
      <c r="AA519">
        <v>5200</v>
      </c>
      <c r="AB519" t="s">
        <v>4017</v>
      </c>
      <c r="AC519">
        <f>MIN(COUNTIF(B:B,Member_export_20241206_173759_f48b0b31c0417006138ce4576f294a066f7c[[#This Row],[Member ID]]),1)-1</f>
        <v>0</v>
      </c>
      <c r="AD519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51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19" s="1">
        <v>45657</v>
      </c>
      <c r="AG519" s="1">
        <f>Member_export_20241206_173759_f48b0b31c0417006138ce4576f294a066f7c[[#This Row],[Price]]/100</f>
        <v>52</v>
      </c>
      <c r="AH519" s="6">
        <f ca="1">DATEDIF(Member_export_20241206_173759_f48b0b31c0417006138ce4576f294a066f7c[[#This Row],[Birthday]],TODAY(),"Y")</f>
        <v>49</v>
      </c>
      <c r="AI519" s="6">
        <f>DATEDIF(Member_export_20241206_173759_f48b0b31c0417006138ce4576f294a066f7c[[#This Row],[Member since]],Member_export_20241206_173759_f48b0b31c0417006138ce4576f294a066f7c[[#This Row],[Contrac end date C]],"M")</f>
        <v>11</v>
      </c>
      <c r="AJ519" t="str">
        <f>TEXT(Member_export_20241206_173759_f48b0b31c0417006138ce4576f294a066f7c[[#This Row],[Member since]],"DDDD")</f>
        <v>viernes</v>
      </c>
      <c r="AK519">
        <f>MONTH(Member_export_20241206_173759_f48b0b31c0417006138ce4576f294a066f7c[[#This Row],[Member since]])</f>
        <v>1</v>
      </c>
      <c r="AL519">
        <f>YEAR(Member_export_20241206_173759_f48b0b31c0417006138ce4576f294a066f7c[[#This Row],[Member since]])</f>
        <v>2024</v>
      </c>
    </row>
    <row r="520" spans="1:38" x14ac:dyDescent="0.55000000000000004">
      <c r="A520">
        <v>79788</v>
      </c>
      <c r="B520">
        <v>45989427</v>
      </c>
      <c r="C520" t="s">
        <v>2847</v>
      </c>
      <c r="D520" t="s">
        <v>9</v>
      </c>
      <c r="E520" t="s">
        <v>9</v>
      </c>
      <c r="F520" t="s">
        <v>60</v>
      </c>
      <c r="G520" t="s">
        <v>61</v>
      </c>
      <c r="H520" t="s">
        <v>4022</v>
      </c>
      <c r="I520" s="1">
        <v>27878</v>
      </c>
      <c r="J520" t="s">
        <v>5354</v>
      </c>
      <c r="K520" t="s">
        <v>4324</v>
      </c>
      <c r="L520">
        <v>28914</v>
      </c>
      <c r="M520" t="s">
        <v>4016</v>
      </c>
      <c r="N520" t="s">
        <v>9</v>
      </c>
      <c r="O520">
        <v>637726788</v>
      </c>
      <c r="P520" t="s">
        <v>63</v>
      </c>
      <c r="Q520" t="s">
        <v>22</v>
      </c>
      <c r="R520" t="s">
        <v>62</v>
      </c>
      <c r="S520" t="s">
        <v>4017</v>
      </c>
      <c r="T520" s="1">
        <v>44606</v>
      </c>
      <c r="U520" t="s">
        <v>9</v>
      </c>
      <c r="V520" t="s">
        <v>4068</v>
      </c>
      <c r="W520" t="s">
        <v>4029</v>
      </c>
      <c r="X520" t="s">
        <v>30</v>
      </c>
      <c r="Y520" s="1">
        <v>44621</v>
      </c>
      <c r="Z520" s="1">
        <v>45657</v>
      </c>
      <c r="AA520">
        <v>4900</v>
      </c>
      <c r="AB520" t="s">
        <v>4017</v>
      </c>
      <c r="AC520">
        <f>MIN(COUNTIF(B:B,Member_export_20241206_173759_f48b0b31c0417006138ce4576f294a066f7c[[#This Row],[Member ID]]),1)-1</f>
        <v>0</v>
      </c>
      <c r="AD520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52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20" s="1">
        <v>45657</v>
      </c>
      <c r="AG520" s="1">
        <f>Member_export_20241206_173759_f48b0b31c0417006138ce4576f294a066f7c[[#This Row],[Price]]/100</f>
        <v>49</v>
      </c>
      <c r="AH520" s="6">
        <f ca="1">DATEDIF(Member_export_20241206_173759_f48b0b31c0417006138ce4576f294a066f7c[[#This Row],[Birthday]],TODAY(),"Y")</f>
        <v>48</v>
      </c>
      <c r="AI520" s="6">
        <f>DATEDIF(Member_export_20241206_173759_f48b0b31c0417006138ce4576f294a066f7c[[#This Row],[Member since]],Member_export_20241206_173759_f48b0b31c0417006138ce4576f294a066f7c[[#This Row],[Contrac end date C]],"M")</f>
        <v>34</v>
      </c>
      <c r="AJ520" t="str">
        <f>TEXT(Member_export_20241206_173759_f48b0b31c0417006138ce4576f294a066f7c[[#This Row],[Member since]],"DDDD")</f>
        <v>lunes</v>
      </c>
      <c r="AK520">
        <f>MONTH(Member_export_20241206_173759_f48b0b31c0417006138ce4576f294a066f7c[[#This Row],[Member since]])</f>
        <v>2</v>
      </c>
      <c r="AL520">
        <f>YEAR(Member_export_20241206_173759_f48b0b31c0417006138ce4576f294a066f7c[[#This Row],[Member since]])</f>
        <v>2022</v>
      </c>
    </row>
    <row r="521" spans="1:38" x14ac:dyDescent="0.55000000000000004">
      <c r="A521">
        <v>79788</v>
      </c>
      <c r="B521">
        <v>45987407</v>
      </c>
      <c r="C521" t="s">
        <v>3286</v>
      </c>
      <c r="D521" t="s">
        <v>9</v>
      </c>
      <c r="E521" t="s">
        <v>9</v>
      </c>
      <c r="F521" t="s">
        <v>60</v>
      </c>
      <c r="G521" t="s">
        <v>1269</v>
      </c>
      <c r="H521" t="s">
        <v>4022</v>
      </c>
      <c r="I521" s="1">
        <v>25422</v>
      </c>
      <c r="J521" t="s">
        <v>5355</v>
      </c>
      <c r="K521" t="s">
        <v>5218</v>
      </c>
      <c r="L521">
        <v>28914</v>
      </c>
      <c r="M521" t="s">
        <v>4016</v>
      </c>
      <c r="N521" t="s">
        <v>9</v>
      </c>
      <c r="O521">
        <v>630692536</v>
      </c>
      <c r="P521" t="s">
        <v>195</v>
      </c>
      <c r="Q521" t="s">
        <v>11</v>
      </c>
      <c r="R521" t="s">
        <v>5356</v>
      </c>
      <c r="S521" t="s">
        <v>4017</v>
      </c>
      <c r="T521" s="1">
        <v>44166</v>
      </c>
      <c r="U521" t="s">
        <v>9</v>
      </c>
      <c r="V521" t="s">
        <v>4023</v>
      </c>
      <c r="W521" t="s">
        <v>4024</v>
      </c>
      <c r="X521" t="s">
        <v>86</v>
      </c>
      <c r="Y521" s="1">
        <v>44166</v>
      </c>
      <c r="Z521" s="1">
        <v>45657</v>
      </c>
      <c r="AA521">
        <v>4300</v>
      </c>
      <c r="AB521" t="s">
        <v>4017</v>
      </c>
      <c r="AC521">
        <f>MIN(COUNTIF(B:B,Member_export_20241206_173759_f48b0b31c0417006138ce4576f294a066f7c[[#This Row],[Member ID]]),1)-1</f>
        <v>0</v>
      </c>
      <c r="AD52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2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21" s="1">
        <v>45657</v>
      </c>
      <c r="AG521" s="1">
        <f>Member_export_20241206_173759_f48b0b31c0417006138ce4576f294a066f7c[[#This Row],[Price]]/100</f>
        <v>43</v>
      </c>
      <c r="AH521" s="6">
        <f ca="1">DATEDIF(Member_export_20241206_173759_f48b0b31c0417006138ce4576f294a066f7c[[#This Row],[Birthday]],TODAY(),"Y")</f>
        <v>55</v>
      </c>
      <c r="AI521" s="6">
        <f>DATEDIF(Member_export_20241206_173759_f48b0b31c0417006138ce4576f294a066f7c[[#This Row],[Member since]],Member_export_20241206_173759_f48b0b31c0417006138ce4576f294a066f7c[[#This Row],[Contrac end date C]],"M")</f>
        <v>48</v>
      </c>
      <c r="AJ521" t="str">
        <f>TEXT(Member_export_20241206_173759_f48b0b31c0417006138ce4576f294a066f7c[[#This Row],[Member since]],"DDDD")</f>
        <v>martes</v>
      </c>
      <c r="AK521">
        <f>MONTH(Member_export_20241206_173759_f48b0b31c0417006138ce4576f294a066f7c[[#This Row],[Member since]])</f>
        <v>12</v>
      </c>
      <c r="AL521">
        <f>YEAR(Member_export_20241206_173759_f48b0b31c0417006138ce4576f294a066f7c[[#This Row],[Member since]])</f>
        <v>2020</v>
      </c>
    </row>
    <row r="522" spans="1:38" x14ac:dyDescent="0.55000000000000004">
      <c r="A522">
        <v>79788</v>
      </c>
      <c r="B522">
        <v>49684639</v>
      </c>
      <c r="C522" t="s">
        <v>3686</v>
      </c>
      <c r="D522" t="s">
        <v>9</v>
      </c>
      <c r="E522" t="s">
        <v>9</v>
      </c>
      <c r="F522" t="s">
        <v>60</v>
      </c>
      <c r="G522" t="s">
        <v>2182</v>
      </c>
      <c r="H522" t="s">
        <v>4022</v>
      </c>
      <c r="I522" s="1">
        <v>32583</v>
      </c>
      <c r="J522" t="s">
        <v>5357</v>
      </c>
      <c r="K522" t="s">
        <v>5358</v>
      </c>
      <c r="L522">
        <v>28914</v>
      </c>
      <c r="M522" t="s">
        <v>4016</v>
      </c>
      <c r="N522" t="s">
        <v>9</v>
      </c>
      <c r="O522">
        <v>641827672</v>
      </c>
      <c r="P522" t="s">
        <v>2183</v>
      </c>
      <c r="Q522" t="s">
        <v>757</v>
      </c>
      <c r="R522" t="s">
        <v>9</v>
      </c>
      <c r="S522" t="s">
        <v>4017</v>
      </c>
      <c r="T522" s="1">
        <v>45630</v>
      </c>
      <c r="U522" t="s">
        <v>9</v>
      </c>
      <c r="V522" t="s">
        <v>4023</v>
      </c>
      <c r="W522" t="s">
        <v>4024</v>
      </c>
      <c r="X522" t="s">
        <v>12</v>
      </c>
      <c r="Y522" s="1">
        <v>45658</v>
      </c>
      <c r="Z522" s="1">
        <v>45688</v>
      </c>
      <c r="AA522">
        <v>5200</v>
      </c>
      <c r="AB522" t="s">
        <v>4017</v>
      </c>
      <c r="AC522">
        <f>MIN(COUNTIF(B:B,Member_export_20241206_173759_f48b0b31c0417006138ce4576f294a066f7c[[#This Row],[Member ID]]),1)-1</f>
        <v>0</v>
      </c>
      <c r="AD52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2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22" s="1">
        <v>45657</v>
      </c>
      <c r="AG522" s="1">
        <f>Member_export_20241206_173759_f48b0b31c0417006138ce4576f294a066f7c[[#This Row],[Price]]/100</f>
        <v>52</v>
      </c>
      <c r="AH522" s="6">
        <f ca="1">DATEDIF(Member_export_20241206_173759_f48b0b31c0417006138ce4576f294a066f7c[[#This Row],[Birthday]],TODAY(),"Y")</f>
        <v>35</v>
      </c>
      <c r="AI522" s="6">
        <f>DATEDIF(Member_export_20241206_173759_f48b0b31c0417006138ce4576f294a066f7c[[#This Row],[Member since]],Member_export_20241206_173759_f48b0b31c0417006138ce4576f294a066f7c[[#This Row],[Contrac end date C]],"M")</f>
        <v>0</v>
      </c>
      <c r="AJ522" t="str">
        <f>TEXT(Member_export_20241206_173759_f48b0b31c0417006138ce4576f294a066f7c[[#This Row],[Member since]],"DDDD")</f>
        <v>miércoles</v>
      </c>
      <c r="AK522">
        <f>MONTH(Member_export_20241206_173759_f48b0b31c0417006138ce4576f294a066f7c[[#This Row],[Member since]])</f>
        <v>12</v>
      </c>
      <c r="AL522">
        <f>YEAR(Member_export_20241206_173759_f48b0b31c0417006138ce4576f294a066f7c[[#This Row],[Member since]])</f>
        <v>2024</v>
      </c>
    </row>
    <row r="523" spans="1:38" x14ac:dyDescent="0.55000000000000004">
      <c r="A523">
        <v>79788</v>
      </c>
      <c r="B523">
        <v>45989379</v>
      </c>
      <c r="C523" t="s">
        <v>3914</v>
      </c>
      <c r="D523" t="s">
        <v>9</v>
      </c>
      <c r="E523" t="s">
        <v>9</v>
      </c>
      <c r="F523" t="s">
        <v>60</v>
      </c>
      <c r="G523" t="s">
        <v>2654</v>
      </c>
      <c r="H523" t="s">
        <v>4015</v>
      </c>
      <c r="I523" s="1">
        <v>29227</v>
      </c>
      <c r="J523" t="s">
        <v>5359</v>
      </c>
      <c r="K523" t="s">
        <v>5360</v>
      </c>
      <c r="L523">
        <v>28914</v>
      </c>
      <c r="M523" t="s">
        <v>4016</v>
      </c>
      <c r="N523" t="s">
        <v>9</v>
      </c>
      <c r="O523">
        <v>697609707</v>
      </c>
      <c r="P523" t="s">
        <v>2655</v>
      </c>
      <c r="Q523" t="s">
        <v>45</v>
      </c>
      <c r="R523" t="s">
        <v>5361</v>
      </c>
      <c r="S523" t="s">
        <v>4017</v>
      </c>
      <c r="T523" s="1">
        <v>45299</v>
      </c>
      <c r="U523" t="s">
        <v>9</v>
      </c>
      <c r="V523" t="s">
        <v>9</v>
      </c>
      <c r="W523" t="s">
        <v>9</v>
      </c>
      <c r="X523" t="s">
        <v>12</v>
      </c>
      <c r="Y523" s="1">
        <v>45323</v>
      </c>
      <c r="Z523" s="1">
        <v>45657</v>
      </c>
      <c r="AA523">
        <v>5200</v>
      </c>
      <c r="AB523" t="s">
        <v>4017</v>
      </c>
      <c r="AC523">
        <f>MIN(COUNTIF(B:B,Member_export_20241206_173759_f48b0b31c0417006138ce4576f294a066f7c[[#This Row],[Member ID]]),1)-1</f>
        <v>0</v>
      </c>
      <c r="AD523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523" t="str">
        <f>IF(Member_export_20241206_173759_f48b0b31c0417006138ce4576f294a066f7c[[#This Row],[Source]]="","DESCONOCIDA",Member_export_20241206_173759_f48b0b31c0417006138ce4576f294a066f7c[[#This Row],[Source]])</f>
        <v>DESCONOCIDA</v>
      </c>
      <c r="AF523" s="1">
        <v>45657</v>
      </c>
      <c r="AG523" s="1">
        <f>Member_export_20241206_173759_f48b0b31c0417006138ce4576f294a066f7c[[#This Row],[Price]]/100</f>
        <v>52</v>
      </c>
      <c r="AH523" s="6">
        <f ca="1">DATEDIF(Member_export_20241206_173759_f48b0b31c0417006138ce4576f294a066f7c[[#This Row],[Birthday]],TODAY(),"Y")</f>
        <v>44</v>
      </c>
      <c r="AI523" s="6">
        <f>DATEDIF(Member_export_20241206_173759_f48b0b31c0417006138ce4576f294a066f7c[[#This Row],[Member since]],Member_export_20241206_173759_f48b0b31c0417006138ce4576f294a066f7c[[#This Row],[Contrac end date C]],"M")</f>
        <v>11</v>
      </c>
      <c r="AJ523" t="str">
        <f>TEXT(Member_export_20241206_173759_f48b0b31c0417006138ce4576f294a066f7c[[#This Row],[Member since]],"DDDD")</f>
        <v>lunes</v>
      </c>
      <c r="AK523">
        <f>MONTH(Member_export_20241206_173759_f48b0b31c0417006138ce4576f294a066f7c[[#This Row],[Member since]])</f>
        <v>1</v>
      </c>
      <c r="AL523">
        <f>YEAR(Member_export_20241206_173759_f48b0b31c0417006138ce4576f294a066f7c[[#This Row],[Member since]])</f>
        <v>2024</v>
      </c>
    </row>
    <row r="524" spans="1:38" x14ac:dyDescent="0.55000000000000004">
      <c r="A524">
        <v>79788</v>
      </c>
      <c r="B524">
        <v>45987608</v>
      </c>
      <c r="C524" t="s">
        <v>3576</v>
      </c>
      <c r="D524" t="s">
        <v>9</v>
      </c>
      <c r="E524" t="s">
        <v>9</v>
      </c>
      <c r="F524" t="s">
        <v>60</v>
      </c>
      <c r="G524" t="s">
        <v>515</v>
      </c>
      <c r="H524" t="s">
        <v>4022</v>
      </c>
      <c r="I524" s="1">
        <v>24675</v>
      </c>
      <c r="J524" t="s">
        <v>5363</v>
      </c>
      <c r="K524" t="s">
        <v>4307</v>
      </c>
      <c r="L524">
        <v>28914</v>
      </c>
      <c r="M524" t="s">
        <v>4016</v>
      </c>
      <c r="N524" t="s">
        <v>9</v>
      </c>
      <c r="O524">
        <v>680185824</v>
      </c>
      <c r="P524" t="s">
        <v>1315</v>
      </c>
      <c r="Q524" t="s">
        <v>26</v>
      </c>
      <c r="R524" t="s">
        <v>5364</v>
      </c>
      <c r="S524" t="s">
        <v>4017</v>
      </c>
      <c r="T524" s="1">
        <v>44543</v>
      </c>
      <c r="U524" t="s">
        <v>9</v>
      </c>
      <c r="V524" t="s">
        <v>4040</v>
      </c>
      <c r="W524" t="s">
        <v>4029</v>
      </c>
      <c r="X524" t="s">
        <v>30</v>
      </c>
      <c r="Y524" s="1">
        <v>45444</v>
      </c>
      <c r="Z524" s="1">
        <v>45657</v>
      </c>
      <c r="AA524">
        <v>4900</v>
      </c>
      <c r="AB524" t="s">
        <v>4017</v>
      </c>
      <c r="AC524">
        <f>MIN(COUNTIF(B:B,Member_export_20241206_173759_f48b0b31c0417006138ce4576f294a066f7c[[#This Row],[Member ID]]),1)-1</f>
        <v>0</v>
      </c>
      <c r="AD524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52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24" s="1">
        <v>45657</v>
      </c>
      <c r="AG524" s="1">
        <f>Member_export_20241206_173759_f48b0b31c0417006138ce4576f294a066f7c[[#This Row],[Price]]/100</f>
        <v>49</v>
      </c>
      <c r="AH524" s="6">
        <f ca="1">DATEDIF(Member_export_20241206_173759_f48b0b31c0417006138ce4576f294a066f7c[[#This Row],[Birthday]],TODAY(),"Y")</f>
        <v>57</v>
      </c>
      <c r="AI524" s="6">
        <f>DATEDIF(Member_export_20241206_173759_f48b0b31c0417006138ce4576f294a066f7c[[#This Row],[Member since]],Member_export_20241206_173759_f48b0b31c0417006138ce4576f294a066f7c[[#This Row],[Contrac end date C]],"M")</f>
        <v>36</v>
      </c>
      <c r="AJ524" t="str">
        <f>TEXT(Member_export_20241206_173759_f48b0b31c0417006138ce4576f294a066f7c[[#This Row],[Member since]],"DDDD")</f>
        <v>lunes</v>
      </c>
      <c r="AK524">
        <f>MONTH(Member_export_20241206_173759_f48b0b31c0417006138ce4576f294a066f7c[[#This Row],[Member since]])</f>
        <v>12</v>
      </c>
      <c r="AL524">
        <f>YEAR(Member_export_20241206_173759_f48b0b31c0417006138ce4576f294a066f7c[[#This Row],[Member since]])</f>
        <v>2021</v>
      </c>
    </row>
    <row r="525" spans="1:38" x14ac:dyDescent="0.55000000000000004">
      <c r="A525">
        <v>79788</v>
      </c>
      <c r="B525">
        <v>45989537</v>
      </c>
      <c r="C525" t="s">
        <v>3918</v>
      </c>
      <c r="D525" t="s">
        <v>9</v>
      </c>
      <c r="E525" t="s">
        <v>9</v>
      </c>
      <c r="F525" t="s">
        <v>60</v>
      </c>
      <c r="G525" t="s">
        <v>2664</v>
      </c>
      <c r="H525" t="s">
        <v>4022</v>
      </c>
      <c r="I525" s="1">
        <v>24235</v>
      </c>
      <c r="J525" t="s">
        <v>5365</v>
      </c>
      <c r="K525" t="s">
        <v>4557</v>
      </c>
      <c r="L525">
        <v>28914</v>
      </c>
      <c r="M525" t="s">
        <v>4016</v>
      </c>
      <c r="N525" t="s">
        <v>9</v>
      </c>
      <c r="O525">
        <v>629948595</v>
      </c>
      <c r="P525" t="s">
        <v>1070</v>
      </c>
      <c r="Q525" t="s">
        <v>189</v>
      </c>
      <c r="R525" t="s">
        <v>5366</v>
      </c>
      <c r="S525" t="s">
        <v>4017</v>
      </c>
      <c r="T525" s="1">
        <v>45093</v>
      </c>
      <c r="U525" t="s">
        <v>9</v>
      </c>
      <c r="V525" t="s">
        <v>4023</v>
      </c>
      <c r="W525" t="s">
        <v>4024</v>
      </c>
      <c r="X525" t="s">
        <v>211</v>
      </c>
      <c r="Y525" s="1">
        <v>45093</v>
      </c>
      <c r="Z525" s="1">
        <v>45657</v>
      </c>
      <c r="AA525">
        <v>2900</v>
      </c>
      <c r="AB525" t="s">
        <v>4017</v>
      </c>
      <c r="AC525">
        <f>MIN(COUNTIF(B:B,Member_export_20241206_173759_f48b0b31c0417006138ce4576f294a066f7c[[#This Row],[Member ID]]),1)-1</f>
        <v>0</v>
      </c>
      <c r="AD52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2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25" s="1">
        <v>45657</v>
      </c>
      <c r="AG525" s="1">
        <f>Member_export_20241206_173759_f48b0b31c0417006138ce4576f294a066f7c[[#This Row],[Price]]/100</f>
        <v>29</v>
      </c>
      <c r="AH525" s="6">
        <f ca="1">DATEDIF(Member_export_20241206_173759_f48b0b31c0417006138ce4576f294a066f7c[[#This Row],[Birthday]],TODAY(),"Y")</f>
        <v>58</v>
      </c>
      <c r="AI525" s="6">
        <f>DATEDIF(Member_export_20241206_173759_f48b0b31c0417006138ce4576f294a066f7c[[#This Row],[Member since]],Member_export_20241206_173759_f48b0b31c0417006138ce4576f294a066f7c[[#This Row],[Contrac end date C]],"M")</f>
        <v>18</v>
      </c>
      <c r="AJ525" t="str">
        <f>TEXT(Member_export_20241206_173759_f48b0b31c0417006138ce4576f294a066f7c[[#This Row],[Member since]],"DDDD")</f>
        <v>viernes</v>
      </c>
      <c r="AK525">
        <f>MONTH(Member_export_20241206_173759_f48b0b31c0417006138ce4576f294a066f7c[[#This Row],[Member since]])</f>
        <v>6</v>
      </c>
      <c r="AL525">
        <f>YEAR(Member_export_20241206_173759_f48b0b31c0417006138ce4576f294a066f7c[[#This Row],[Member since]])</f>
        <v>2023</v>
      </c>
    </row>
    <row r="526" spans="1:38" x14ac:dyDescent="0.55000000000000004">
      <c r="A526">
        <v>79788</v>
      </c>
      <c r="B526">
        <v>45987165</v>
      </c>
      <c r="C526" t="s">
        <v>3505</v>
      </c>
      <c r="D526" t="s">
        <v>9</v>
      </c>
      <c r="E526" t="s">
        <v>9</v>
      </c>
      <c r="F526" t="s">
        <v>60</v>
      </c>
      <c r="G526" t="s">
        <v>1775</v>
      </c>
      <c r="H526" t="s">
        <v>4022</v>
      </c>
      <c r="I526" s="1">
        <v>28175</v>
      </c>
      <c r="J526" t="s">
        <v>5367</v>
      </c>
      <c r="K526" t="s">
        <v>5368</v>
      </c>
      <c r="L526">
        <v>28914</v>
      </c>
      <c r="M526" t="s">
        <v>4016</v>
      </c>
      <c r="N526" t="s">
        <v>9</v>
      </c>
      <c r="O526">
        <v>666326255</v>
      </c>
      <c r="P526" t="s">
        <v>1187</v>
      </c>
      <c r="Q526" t="s">
        <v>11</v>
      </c>
      <c r="R526" t="s">
        <v>1776</v>
      </c>
      <c r="S526" t="s">
        <v>4017</v>
      </c>
      <c r="T526" s="1">
        <v>44927</v>
      </c>
      <c r="U526" t="s">
        <v>9</v>
      </c>
      <c r="V526" t="s">
        <v>4023</v>
      </c>
      <c r="W526" t="s">
        <v>4029</v>
      </c>
      <c r="X526" t="s">
        <v>30</v>
      </c>
      <c r="Y526" s="1">
        <v>44927</v>
      </c>
      <c r="Z526" s="1">
        <v>45657</v>
      </c>
      <c r="AA526">
        <v>4900</v>
      </c>
      <c r="AB526" t="s">
        <v>4017</v>
      </c>
      <c r="AC526">
        <f>MIN(COUNTIF(B:B,Member_export_20241206_173759_f48b0b31c0417006138ce4576f294a066f7c[[#This Row],[Member ID]]),1)-1</f>
        <v>0</v>
      </c>
      <c r="AD52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2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26" s="1">
        <v>45657</v>
      </c>
      <c r="AG526" s="1">
        <f>Member_export_20241206_173759_f48b0b31c0417006138ce4576f294a066f7c[[#This Row],[Price]]/100</f>
        <v>49</v>
      </c>
      <c r="AH526" s="6">
        <f ca="1">DATEDIF(Member_export_20241206_173759_f48b0b31c0417006138ce4576f294a066f7c[[#This Row],[Birthday]],TODAY(),"Y")</f>
        <v>47</v>
      </c>
      <c r="AI526" s="6">
        <f>DATEDIF(Member_export_20241206_173759_f48b0b31c0417006138ce4576f294a066f7c[[#This Row],[Member since]],Member_export_20241206_173759_f48b0b31c0417006138ce4576f294a066f7c[[#This Row],[Contrac end date C]],"M")</f>
        <v>23</v>
      </c>
      <c r="AJ526" t="str">
        <f>TEXT(Member_export_20241206_173759_f48b0b31c0417006138ce4576f294a066f7c[[#This Row],[Member since]],"DDDD")</f>
        <v>domingo</v>
      </c>
      <c r="AK526">
        <f>MONTH(Member_export_20241206_173759_f48b0b31c0417006138ce4576f294a066f7c[[#This Row],[Member since]])</f>
        <v>1</v>
      </c>
      <c r="AL526">
        <f>YEAR(Member_export_20241206_173759_f48b0b31c0417006138ce4576f294a066f7c[[#This Row],[Member since]])</f>
        <v>2023</v>
      </c>
    </row>
    <row r="527" spans="1:38" x14ac:dyDescent="0.55000000000000004">
      <c r="A527">
        <v>79788</v>
      </c>
      <c r="B527">
        <v>49381180</v>
      </c>
      <c r="C527" t="s">
        <v>3977</v>
      </c>
      <c r="D527" t="s">
        <v>9</v>
      </c>
      <c r="E527" t="s">
        <v>9</v>
      </c>
      <c r="F527" t="s">
        <v>60</v>
      </c>
      <c r="G527" t="s">
        <v>2780</v>
      </c>
      <c r="H527" t="s">
        <v>4022</v>
      </c>
      <c r="I527" s="1">
        <v>25919</v>
      </c>
      <c r="J527" t="s">
        <v>5369</v>
      </c>
      <c r="K527" t="s">
        <v>5370</v>
      </c>
      <c r="L527">
        <v>28914</v>
      </c>
      <c r="M527" t="s">
        <v>4016</v>
      </c>
      <c r="N527" t="s">
        <v>9</v>
      </c>
      <c r="O527">
        <v>687580336</v>
      </c>
      <c r="P527" t="s">
        <v>2781</v>
      </c>
      <c r="Q527" t="s">
        <v>9</v>
      </c>
      <c r="R527" t="s">
        <v>9</v>
      </c>
      <c r="S527" t="s">
        <v>4017</v>
      </c>
      <c r="T527" s="1">
        <v>45607</v>
      </c>
      <c r="U527" t="s">
        <v>9</v>
      </c>
      <c r="V527" t="s">
        <v>4023</v>
      </c>
      <c r="W527" t="s">
        <v>4029</v>
      </c>
      <c r="X527" t="s">
        <v>12</v>
      </c>
      <c r="Y527" s="1">
        <v>45627</v>
      </c>
      <c r="Z527" s="1">
        <v>45657</v>
      </c>
      <c r="AA527">
        <v>5200</v>
      </c>
      <c r="AB527" t="s">
        <v>4017</v>
      </c>
      <c r="AC527">
        <f>MIN(COUNTIF(B:B,Member_export_20241206_173759_f48b0b31c0417006138ce4576f294a066f7c[[#This Row],[Member ID]]),1)-1</f>
        <v>0</v>
      </c>
      <c r="AD52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2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27" s="1">
        <v>45657</v>
      </c>
      <c r="AG527" s="1">
        <f>Member_export_20241206_173759_f48b0b31c0417006138ce4576f294a066f7c[[#This Row],[Price]]/100</f>
        <v>52</v>
      </c>
      <c r="AH527" s="6">
        <f ca="1">DATEDIF(Member_export_20241206_173759_f48b0b31c0417006138ce4576f294a066f7c[[#This Row],[Birthday]],TODAY(),"Y")</f>
        <v>53</v>
      </c>
      <c r="AI527" s="6">
        <f>DATEDIF(Member_export_20241206_173759_f48b0b31c0417006138ce4576f294a066f7c[[#This Row],[Member since]],Member_export_20241206_173759_f48b0b31c0417006138ce4576f294a066f7c[[#This Row],[Contrac end date C]],"M")</f>
        <v>1</v>
      </c>
      <c r="AJ527" t="str">
        <f>TEXT(Member_export_20241206_173759_f48b0b31c0417006138ce4576f294a066f7c[[#This Row],[Member since]],"DDDD")</f>
        <v>lunes</v>
      </c>
      <c r="AK527">
        <f>MONTH(Member_export_20241206_173759_f48b0b31c0417006138ce4576f294a066f7c[[#This Row],[Member since]])</f>
        <v>11</v>
      </c>
      <c r="AL527">
        <f>YEAR(Member_export_20241206_173759_f48b0b31c0417006138ce4576f294a066f7c[[#This Row],[Member since]])</f>
        <v>2024</v>
      </c>
    </row>
    <row r="528" spans="1:38" x14ac:dyDescent="0.55000000000000004">
      <c r="A528">
        <v>79788</v>
      </c>
      <c r="B528">
        <v>45989679</v>
      </c>
      <c r="C528" t="s">
        <v>3450</v>
      </c>
      <c r="D528" t="s">
        <v>9</v>
      </c>
      <c r="E528" t="s">
        <v>9</v>
      </c>
      <c r="F528" t="s">
        <v>60</v>
      </c>
      <c r="G528" t="s">
        <v>1650</v>
      </c>
      <c r="H528" t="s">
        <v>4022</v>
      </c>
      <c r="I528" s="1">
        <v>24801</v>
      </c>
      <c r="J528" t="s">
        <v>5371</v>
      </c>
      <c r="K528" t="s">
        <v>4114</v>
      </c>
      <c r="L528">
        <v>28914</v>
      </c>
      <c r="M528" t="s">
        <v>4016</v>
      </c>
      <c r="N528" t="s">
        <v>9</v>
      </c>
      <c r="O528">
        <v>678291934</v>
      </c>
      <c r="P528" t="s">
        <v>1207</v>
      </c>
      <c r="Q528" t="s">
        <v>11</v>
      </c>
      <c r="R528" t="s">
        <v>1651</v>
      </c>
      <c r="S528" t="s">
        <v>4017</v>
      </c>
      <c r="T528" s="1">
        <v>43260</v>
      </c>
      <c r="U528" t="s">
        <v>9</v>
      </c>
      <c r="V528" t="s">
        <v>4023</v>
      </c>
      <c r="W528" t="s">
        <v>4024</v>
      </c>
      <c r="X528" t="s">
        <v>91</v>
      </c>
      <c r="Y528" s="1">
        <v>45566</v>
      </c>
      <c r="Z528" s="1">
        <v>45657</v>
      </c>
      <c r="AA528">
        <v>4600</v>
      </c>
      <c r="AB528" t="s">
        <v>4017</v>
      </c>
      <c r="AC528">
        <f>MIN(COUNTIF(B:B,Member_export_20241206_173759_f48b0b31c0417006138ce4576f294a066f7c[[#This Row],[Member ID]]),1)-1</f>
        <v>0</v>
      </c>
      <c r="AD52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2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28" s="1">
        <v>45657</v>
      </c>
      <c r="AG528" s="1">
        <f>Member_export_20241206_173759_f48b0b31c0417006138ce4576f294a066f7c[[#This Row],[Price]]/100</f>
        <v>46</v>
      </c>
      <c r="AH528" s="6">
        <f ca="1">DATEDIF(Member_export_20241206_173759_f48b0b31c0417006138ce4576f294a066f7c[[#This Row],[Birthday]],TODAY(),"Y")</f>
        <v>57</v>
      </c>
      <c r="AI528" s="6">
        <f>DATEDIF(Member_export_20241206_173759_f48b0b31c0417006138ce4576f294a066f7c[[#This Row],[Member since]],Member_export_20241206_173759_f48b0b31c0417006138ce4576f294a066f7c[[#This Row],[Contrac end date C]],"M")</f>
        <v>78</v>
      </c>
      <c r="AJ528" t="str">
        <f>TEXT(Member_export_20241206_173759_f48b0b31c0417006138ce4576f294a066f7c[[#This Row],[Member since]],"DDDD")</f>
        <v>sábado</v>
      </c>
      <c r="AK528">
        <f>MONTH(Member_export_20241206_173759_f48b0b31c0417006138ce4576f294a066f7c[[#This Row],[Member since]])</f>
        <v>6</v>
      </c>
      <c r="AL528">
        <f>YEAR(Member_export_20241206_173759_f48b0b31c0417006138ce4576f294a066f7c[[#This Row],[Member since]])</f>
        <v>2018</v>
      </c>
    </row>
    <row r="529" spans="1:38" x14ac:dyDescent="0.55000000000000004">
      <c r="A529">
        <v>79788</v>
      </c>
      <c r="B529">
        <v>45988259</v>
      </c>
      <c r="C529" t="s">
        <v>3121</v>
      </c>
      <c r="D529" t="s">
        <v>9</v>
      </c>
      <c r="E529" t="s">
        <v>9</v>
      </c>
      <c r="F529" t="s">
        <v>60</v>
      </c>
      <c r="G529" t="s">
        <v>860</v>
      </c>
      <c r="H529" t="s">
        <v>4022</v>
      </c>
      <c r="I529" s="1">
        <v>23233</v>
      </c>
      <c r="J529" t="s">
        <v>5372</v>
      </c>
      <c r="K529" t="s">
        <v>5373</v>
      </c>
      <c r="L529">
        <v>28914</v>
      </c>
      <c r="M529" t="s">
        <v>4016</v>
      </c>
      <c r="N529" t="s">
        <v>9</v>
      </c>
      <c r="O529">
        <v>615233258</v>
      </c>
      <c r="P529" t="s">
        <v>862</v>
      </c>
      <c r="Q529" t="s">
        <v>45</v>
      </c>
      <c r="R529" t="s">
        <v>861</v>
      </c>
      <c r="S529" t="s">
        <v>4017</v>
      </c>
      <c r="T529" s="1">
        <v>43258</v>
      </c>
      <c r="U529" t="s">
        <v>9</v>
      </c>
      <c r="V529" t="s">
        <v>4023</v>
      </c>
      <c r="W529" t="s">
        <v>4024</v>
      </c>
      <c r="X529" t="s">
        <v>30</v>
      </c>
      <c r="Y529" s="1">
        <v>45566</v>
      </c>
      <c r="Z529" s="1">
        <v>45657</v>
      </c>
      <c r="AA529">
        <v>4900</v>
      </c>
      <c r="AB529" t="s">
        <v>4017</v>
      </c>
      <c r="AC529">
        <f>MIN(COUNTIF(B:B,Member_export_20241206_173759_f48b0b31c0417006138ce4576f294a066f7c[[#This Row],[Member ID]]),1)-1</f>
        <v>0</v>
      </c>
      <c r="AD52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2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29" s="1">
        <v>45657</v>
      </c>
      <c r="AG529" s="1">
        <f>Member_export_20241206_173759_f48b0b31c0417006138ce4576f294a066f7c[[#This Row],[Price]]/100</f>
        <v>49</v>
      </c>
      <c r="AH529" s="6">
        <f ca="1">DATEDIF(Member_export_20241206_173759_f48b0b31c0417006138ce4576f294a066f7c[[#This Row],[Birthday]],TODAY(),"Y")</f>
        <v>61</v>
      </c>
      <c r="AI529" s="6">
        <f>DATEDIF(Member_export_20241206_173759_f48b0b31c0417006138ce4576f294a066f7c[[#This Row],[Member since]],Member_export_20241206_173759_f48b0b31c0417006138ce4576f294a066f7c[[#This Row],[Contrac end date C]],"M")</f>
        <v>78</v>
      </c>
      <c r="AJ529" t="str">
        <f>TEXT(Member_export_20241206_173759_f48b0b31c0417006138ce4576f294a066f7c[[#This Row],[Member since]],"DDDD")</f>
        <v>jueves</v>
      </c>
      <c r="AK529">
        <f>MONTH(Member_export_20241206_173759_f48b0b31c0417006138ce4576f294a066f7c[[#This Row],[Member since]])</f>
        <v>6</v>
      </c>
      <c r="AL529">
        <f>YEAR(Member_export_20241206_173759_f48b0b31c0417006138ce4576f294a066f7c[[#This Row],[Member since]])</f>
        <v>2018</v>
      </c>
    </row>
    <row r="530" spans="1:38" x14ac:dyDescent="0.55000000000000004">
      <c r="A530">
        <v>79788</v>
      </c>
      <c r="B530">
        <v>47891715</v>
      </c>
      <c r="C530" t="s">
        <v>3596</v>
      </c>
      <c r="D530" t="s">
        <v>9</v>
      </c>
      <c r="E530" t="s">
        <v>9</v>
      </c>
      <c r="F530" t="s">
        <v>60</v>
      </c>
      <c r="G530" t="s">
        <v>1967</v>
      </c>
      <c r="H530" t="s">
        <v>4022</v>
      </c>
      <c r="I530" s="1">
        <v>32043</v>
      </c>
      <c r="J530" t="s">
        <v>5374</v>
      </c>
      <c r="K530" t="s">
        <v>5375</v>
      </c>
      <c r="L530">
        <v>28914</v>
      </c>
      <c r="M530" t="s">
        <v>4016</v>
      </c>
      <c r="N530" t="s">
        <v>9</v>
      </c>
      <c r="O530">
        <v>650925622</v>
      </c>
      <c r="P530" t="s">
        <v>1969</v>
      </c>
      <c r="Q530" t="s">
        <v>22</v>
      </c>
      <c r="R530" t="s">
        <v>1968</v>
      </c>
      <c r="S530" t="s">
        <v>4017</v>
      </c>
      <c r="T530" s="1">
        <v>45530</v>
      </c>
      <c r="U530" t="s">
        <v>9</v>
      </c>
      <c r="V530" t="s">
        <v>4068</v>
      </c>
      <c r="W530" t="s">
        <v>4024</v>
      </c>
      <c r="X530" t="s">
        <v>30</v>
      </c>
      <c r="Y530" s="1">
        <v>45536</v>
      </c>
      <c r="Z530" s="1">
        <v>45657</v>
      </c>
      <c r="AA530">
        <v>4900</v>
      </c>
      <c r="AB530" t="s">
        <v>4017</v>
      </c>
      <c r="AC530">
        <f>MIN(COUNTIF(B:B,Member_export_20241206_173759_f48b0b31c0417006138ce4576f294a066f7c[[#This Row],[Member ID]]),1)-1</f>
        <v>0</v>
      </c>
      <c r="AD530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53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30" s="1">
        <v>45657</v>
      </c>
      <c r="AG530" s="1">
        <f>Member_export_20241206_173759_f48b0b31c0417006138ce4576f294a066f7c[[#This Row],[Price]]/100</f>
        <v>49</v>
      </c>
      <c r="AH530" s="6">
        <f ca="1">DATEDIF(Member_export_20241206_173759_f48b0b31c0417006138ce4576f294a066f7c[[#This Row],[Birthday]],TODAY(),"Y")</f>
        <v>37</v>
      </c>
      <c r="AI530" s="6">
        <f>DATEDIF(Member_export_20241206_173759_f48b0b31c0417006138ce4576f294a066f7c[[#This Row],[Member since]],Member_export_20241206_173759_f48b0b31c0417006138ce4576f294a066f7c[[#This Row],[Contrac end date C]],"M")</f>
        <v>4</v>
      </c>
      <c r="AJ530" t="str">
        <f>TEXT(Member_export_20241206_173759_f48b0b31c0417006138ce4576f294a066f7c[[#This Row],[Member since]],"DDDD")</f>
        <v>lunes</v>
      </c>
      <c r="AK530">
        <f>MONTH(Member_export_20241206_173759_f48b0b31c0417006138ce4576f294a066f7c[[#This Row],[Member since]])</f>
        <v>8</v>
      </c>
      <c r="AL530">
        <f>YEAR(Member_export_20241206_173759_f48b0b31c0417006138ce4576f294a066f7c[[#This Row],[Member since]])</f>
        <v>2024</v>
      </c>
    </row>
    <row r="531" spans="1:38" x14ac:dyDescent="0.55000000000000004">
      <c r="A531">
        <v>79788</v>
      </c>
      <c r="B531">
        <v>45988210</v>
      </c>
      <c r="C531" t="s">
        <v>2898</v>
      </c>
      <c r="D531" t="s">
        <v>9</v>
      </c>
      <c r="E531" t="s">
        <v>9</v>
      </c>
      <c r="F531" t="s">
        <v>60</v>
      </c>
      <c r="G531" t="s">
        <v>230</v>
      </c>
      <c r="H531" t="s">
        <v>4022</v>
      </c>
      <c r="I531" s="1">
        <v>27564</v>
      </c>
      <c r="J531" t="s">
        <v>5377</v>
      </c>
      <c r="K531" t="s">
        <v>5378</v>
      </c>
      <c r="L531">
        <v>28914</v>
      </c>
      <c r="M531" t="s">
        <v>4016</v>
      </c>
      <c r="N531" t="s">
        <v>9</v>
      </c>
      <c r="O531">
        <v>677994504</v>
      </c>
      <c r="P531" t="s">
        <v>229</v>
      </c>
      <c r="Q531" t="s">
        <v>45</v>
      </c>
      <c r="R531" t="s">
        <v>5379</v>
      </c>
      <c r="S531" t="s">
        <v>4017</v>
      </c>
      <c r="T531" s="1">
        <v>45233</v>
      </c>
      <c r="U531" t="s">
        <v>9</v>
      </c>
      <c r="V531" t="s">
        <v>4023</v>
      </c>
      <c r="W531" t="s">
        <v>4029</v>
      </c>
      <c r="X531" t="s">
        <v>30</v>
      </c>
      <c r="Y531" s="1">
        <v>45261</v>
      </c>
      <c r="Z531" s="1">
        <v>45657</v>
      </c>
      <c r="AA531">
        <v>4900</v>
      </c>
      <c r="AB531" t="s">
        <v>4017</v>
      </c>
      <c r="AC531">
        <f>MIN(COUNTIF(B:B,Member_export_20241206_173759_f48b0b31c0417006138ce4576f294a066f7c[[#This Row],[Member ID]]),1)-1</f>
        <v>0</v>
      </c>
      <c r="AD53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3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31" s="1">
        <v>45657</v>
      </c>
      <c r="AG531" s="1">
        <f>Member_export_20241206_173759_f48b0b31c0417006138ce4576f294a066f7c[[#This Row],[Price]]/100</f>
        <v>49</v>
      </c>
      <c r="AH531" s="6">
        <f ca="1">DATEDIF(Member_export_20241206_173759_f48b0b31c0417006138ce4576f294a066f7c[[#This Row],[Birthday]],TODAY(),"Y")</f>
        <v>49</v>
      </c>
      <c r="AI531" s="6">
        <f>DATEDIF(Member_export_20241206_173759_f48b0b31c0417006138ce4576f294a066f7c[[#This Row],[Member since]],Member_export_20241206_173759_f48b0b31c0417006138ce4576f294a066f7c[[#This Row],[Contrac end date C]],"M")</f>
        <v>13</v>
      </c>
      <c r="AJ531" t="str">
        <f>TEXT(Member_export_20241206_173759_f48b0b31c0417006138ce4576f294a066f7c[[#This Row],[Member since]],"DDDD")</f>
        <v>viernes</v>
      </c>
      <c r="AK531">
        <f>MONTH(Member_export_20241206_173759_f48b0b31c0417006138ce4576f294a066f7c[[#This Row],[Member since]])</f>
        <v>11</v>
      </c>
      <c r="AL531">
        <f>YEAR(Member_export_20241206_173759_f48b0b31c0417006138ce4576f294a066f7c[[#This Row],[Member since]])</f>
        <v>2023</v>
      </c>
    </row>
    <row r="532" spans="1:38" x14ac:dyDescent="0.55000000000000004">
      <c r="A532">
        <v>79788</v>
      </c>
      <c r="B532">
        <v>47435195</v>
      </c>
      <c r="C532" t="s">
        <v>2913</v>
      </c>
      <c r="D532" t="s">
        <v>9</v>
      </c>
      <c r="E532" t="s">
        <v>9</v>
      </c>
      <c r="F532" t="s">
        <v>60</v>
      </c>
      <c r="G532" t="s">
        <v>274</v>
      </c>
      <c r="H532" t="s">
        <v>4022</v>
      </c>
      <c r="I532" s="1">
        <v>29090</v>
      </c>
      <c r="J532" t="s">
        <v>5380</v>
      </c>
      <c r="K532" t="s">
        <v>5381</v>
      </c>
      <c r="L532">
        <v>28918</v>
      </c>
      <c r="M532" t="s">
        <v>4016</v>
      </c>
      <c r="N532" t="s">
        <v>9</v>
      </c>
      <c r="O532">
        <v>649478824</v>
      </c>
      <c r="P532" t="s">
        <v>276</v>
      </c>
      <c r="Q532" t="s">
        <v>277</v>
      </c>
      <c r="R532" t="s">
        <v>275</v>
      </c>
      <c r="S532" t="s">
        <v>4017</v>
      </c>
      <c r="T532" s="1">
        <v>45496</v>
      </c>
      <c r="U532" t="s">
        <v>9</v>
      </c>
      <c r="V532" t="s">
        <v>4068</v>
      </c>
      <c r="W532" t="s">
        <v>4029</v>
      </c>
      <c r="X532" t="s">
        <v>12</v>
      </c>
      <c r="Y532" s="1">
        <v>45505</v>
      </c>
      <c r="Z532" s="1">
        <v>45657</v>
      </c>
      <c r="AA532">
        <v>5200</v>
      </c>
      <c r="AB532" t="s">
        <v>4017</v>
      </c>
      <c r="AC532">
        <f>MIN(COUNTIF(B:B,Member_export_20241206_173759_f48b0b31c0417006138ce4576f294a066f7c[[#This Row],[Member ID]]),1)-1</f>
        <v>0</v>
      </c>
      <c r="AD532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53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32" s="1">
        <v>45657</v>
      </c>
      <c r="AG532" s="1">
        <f>Member_export_20241206_173759_f48b0b31c0417006138ce4576f294a066f7c[[#This Row],[Price]]/100</f>
        <v>52</v>
      </c>
      <c r="AH532" s="6">
        <f ca="1">DATEDIF(Member_export_20241206_173759_f48b0b31c0417006138ce4576f294a066f7c[[#This Row],[Birthday]],TODAY(),"Y")</f>
        <v>45</v>
      </c>
      <c r="AI532" s="6">
        <f>DATEDIF(Member_export_20241206_173759_f48b0b31c0417006138ce4576f294a066f7c[[#This Row],[Member since]],Member_export_20241206_173759_f48b0b31c0417006138ce4576f294a066f7c[[#This Row],[Contrac end date C]],"M")</f>
        <v>5</v>
      </c>
      <c r="AJ532" t="str">
        <f>TEXT(Member_export_20241206_173759_f48b0b31c0417006138ce4576f294a066f7c[[#This Row],[Member since]],"DDDD")</f>
        <v>martes</v>
      </c>
      <c r="AK532">
        <f>MONTH(Member_export_20241206_173759_f48b0b31c0417006138ce4576f294a066f7c[[#This Row],[Member since]])</f>
        <v>7</v>
      </c>
      <c r="AL532">
        <f>YEAR(Member_export_20241206_173759_f48b0b31c0417006138ce4576f294a066f7c[[#This Row],[Member since]])</f>
        <v>2024</v>
      </c>
    </row>
    <row r="533" spans="1:38" x14ac:dyDescent="0.55000000000000004">
      <c r="A533">
        <v>79788</v>
      </c>
      <c r="B533">
        <v>47961220</v>
      </c>
      <c r="C533" t="s">
        <v>3092</v>
      </c>
      <c r="D533" t="s">
        <v>9</v>
      </c>
      <c r="E533" t="s">
        <v>9</v>
      </c>
      <c r="F533" t="s">
        <v>60</v>
      </c>
      <c r="G533" t="s">
        <v>787</v>
      </c>
      <c r="H533" t="s">
        <v>4022</v>
      </c>
      <c r="I533" s="1">
        <v>26266</v>
      </c>
      <c r="J533" t="s">
        <v>5382</v>
      </c>
      <c r="K533" t="s">
        <v>5383</v>
      </c>
      <c r="L533">
        <v>28914</v>
      </c>
      <c r="M533" t="s">
        <v>4016</v>
      </c>
      <c r="N533" t="s">
        <v>9</v>
      </c>
      <c r="O533">
        <v>609154488</v>
      </c>
      <c r="P533" t="s">
        <v>789</v>
      </c>
      <c r="Q533" t="s">
        <v>277</v>
      </c>
      <c r="R533" t="s">
        <v>788</v>
      </c>
      <c r="S533" t="s">
        <v>4017</v>
      </c>
      <c r="T533" s="1">
        <v>45534</v>
      </c>
      <c r="U533" t="s">
        <v>9</v>
      </c>
      <c r="V533" t="s">
        <v>4023</v>
      </c>
      <c r="W533" t="s">
        <v>4029</v>
      </c>
      <c r="X533" t="s">
        <v>12</v>
      </c>
      <c r="Y533" s="1">
        <v>45536</v>
      </c>
      <c r="Z533" s="1">
        <v>45657</v>
      </c>
      <c r="AA533">
        <v>5200</v>
      </c>
      <c r="AB533" t="s">
        <v>4017</v>
      </c>
      <c r="AC533">
        <f>MIN(COUNTIF(B:B,Member_export_20241206_173759_f48b0b31c0417006138ce4576f294a066f7c[[#This Row],[Member ID]]),1)-1</f>
        <v>0</v>
      </c>
      <c r="AD53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3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33" s="1">
        <v>45657</v>
      </c>
      <c r="AG533" s="1">
        <f>Member_export_20241206_173759_f48b0b31c0417006138ce4576f294a066f7c[[#This Row],[Price]]/100</f>
        <v>52</v>
      </c>
      <c r="AH533" s="6">
        <f ca="1">DATEDIF(Member_export_20241206_173759_f48b0b31c0417006138ce4576f294a066f7c[[#This Row],[Birthday]],TODAY(),"Y")</f>
        <v>53</v>
      </c>
      <c r="AI533" s="6">
        <f>DATEDIF(Member_export_20241206_173759_f48b0b31c0417006138ce4576f294a066f7c[[#This Row],[Member since]],Member_export_20241206_173759_f48b0b31c0417006138ce4576f294a066f7c[[#This Row],[Contrac end date C]],"M")</f>
        <v>4</v>
      </c>
      <c r="AJ533" t="str">
        <f>TEXT(Member_export_20241206_173759_f48b0b31c0417006138ce4576f294a066f7c[[#This Row],[Member since]],"DDDD")</f>
        <v>viernes</v>
      </c>
      <c r="AK533">
        <f>MONTH(Member_export_20241206_173759_f48b0b31c0417006138ce4576f294a066f7c[[#This Row],[Member since]])</f>
        <v>8</v>
      </c>
      <c r="AL533">
        <f>YEAR(Member_export_20241206_173759_f48b0b31c0417006138ce4576f294a066f7c[[#This Row],[Member since]])</f>
        <v>2024</v>
      </c>
    </row>
    <row r="534" spans="1:38" x14ac:dyDescent="0.55000000000000004">
      <c r="A534">
        <v>79788</v>
      </c>
      <c r="B534">
        <v>45987557</v>
      </c>
      <c r="C534" t="s">
        <v>3409</v>
      </c>
      <c r="D534" t="s">
        <v>9</v>
      </c>
      <c r="E534" t="s">
        <v>9</v>
      </c>
      <c r="F534" t="s">
        <v>60</v>
      </c>
      <c r="G534" t="s">
        <v>1560</v>
      </c>
      <c r="H534" t="s">
        <v>4022</v>
      </c>
      <c r="I534" s="1">
        <v>25252</v>
      </c>
      <c r="J534" t="s">
        <v>5384</v>
      </c>
      <c r="K534" t="s">
        <v>5385</v>
      </c>
      <c r="L534">
        <v>28914</v>
      </c>
      <c r="M534" t="s">
        <v>4016</v>
      </c>
      <c r="N534" t="s">
        <v>9</v>
      </c>
      <c r="O534">
        <v>607662452</v>
      </c>
      <c r="P534" t="s">
        <v>1561</v>
      </c>
      <c r="Q534" t="s">
        <v>45</v>
      </c>
      <c r="R534" t="s">
        <v>5386</v>
      </c>
      <c r="S534" t="s">
        <v>4017</v>
      </c>
      <c r="T534" s="1">
        <v>44316</v>
      </c>
      <c r="U534" t="s">
        <v>9</v>
      </c>
      <c r="V534" t="s">
        <v>4023</v>
      </c>
      <c r="W534" t="s">
        <v>4024</v>
      </c>
      <c r="X534" t="s">
        <v>30</v>
      </c>
      <c r="Y534" s="1">
        <v>44317</v>
      </c>
      <c r="Z534" s="1">
        <v>45657</v>
      </c>
      <c r="AA534">
        <v>4900</v>
      </c>
      <c r="AB534" t="s">
        <v>4017</v>
      </c>
      <c r="AC534">
        <f>MIN(COUNTIF(B:B,Member_export_20241206_173759_f48b0b31c0417006138ce4576f294a066f7c[[#This Row],[Member ID]]),1)-1</f>
        <v>0</v>
      </c>
      <c r="AD53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3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34" s="1">
        <v>45657</v>
      </c>
      <c r="AG534" s="1">
        <f>Member_export_20241206_173759_f48b0b31c0417006138ce4576f294a066f7c[[#This Row],[Price]]/100</f>
        <v>49</v>
      </c>
      <c r="AH534" s="6">
        <f ca="1">DATEDIF(Member_export_20241206_173759_f48b0b31c0417006138ce4576f294a066f7c[[#This Row],[Birthday]],TODAY(),"Y")</f>
        <v>55</v>
      </c>
      <c r="AI534" s="6">
        <f>DATEDIF(Member_export_20241206_173759_f48b0b31c0417006138ce4576f294a066f7c[[#This Row],[Member since]],Member_export_20241206_173759_f48b0b31c0417006138ce4576f294a066f7c[[#This Row],[Contrac end date C]],"M")</f>
        <v>44</v>
      </c>
      <c r="AJ534" t="str">
        <f>TEXT(Member_export_20241206_173759_f48b0b31c0417006138ce4576f294a066f7c[[#This Row],[Member since]],"DDDD")</f>
        <v>viernes</v>
      </c>
      <c r="AK534">
        <f>MONTH(Member_export_20241206_173759_f48b0b31c0417006138ce4576f294a066f7c[[#This Row],[Member since]])</f>
        <v>4</v>
      </c>
      <c r="AL534">
        <f>YEAR(Member_export_20241206_173759_f48b0b31c0417006138ce4576f294a066f7c[[#This Row],[Member since]])</f>
        <v>2021</v>
      </c>
    </row>
    <row r="535" spans="1:38" x14ac:dyDescent="0.55000000000000004">
      <c r="A535">
        <v>79788</v>
      </c>
      <c r="B535">
        <v>45988985</v>
      </c>
      <c r="C535" t="s">
        <v>3723</v>
      </c>
      <c r="D535" t="s">
        <v>9</v>
      </c>
      <c r="E535" t="s">
        <v>9</v>
      </c>
      <c r="F535" t="s">
        <v>2254</v>
      </c>
      <c r="G535" t="s">
        <v>2255</v>
      </c>
      <c r="H535" t="s">
        <v>4022</v>
      </c>
      <c r="I535" s="1">
        <v>35687</v>
      </c>
      <c r="J535" t="s">
        <v>5387</v>
      </c>
      <c r="K535" t="s">
        <v>5388</v>
      </c>
      <c r="L535">
        <v>28902</v>
      </c>
      <c r="M535" t="s">
        <v>4018</v>
      </c>
      <c r="N535" t="s">
        <v>9</v>
      </c>
      <c r="O535">
        <v>690207157</v>
      </c>
      <c r="P535" t="s">
        <v>2257</v>
      </c>
      <c r="Q535" t="s">
        <v>45</v>
      </c>
      <c r="R535" t="s">
        <v>2256</v>
      </c>
      <c r="S535" t="s">
        <v>4017</v>
      </c>
      <c r="T535" s="1">
        <v>45163</v>
      </c>
      <c r="U535" t="s">
        <v>9</v>
      </c>
      <c r="V535" t="s">
        <v>4023</v>
      </c>
      <c r="W535" t="s">
        <v>4024</v>
      </c>
      <c r="X535" t="s">
        <v>12</v>
      </c>
      <c r="Y535" s="1">
        <v>45170</v>
      </c>
      <c r="Z535" s="1">
        <v>45657</v>
      </c>
      <c r="AA535">
        <v>5200</v>
      </c>
      <c r="AB535" t="s">
        <v>4017</v>
      </c>
      <c r="AC535">
        <f>MIN(COUNTIF(B:B,Member_export_20241206_173759_f48b0b31c0417006138ce4576f294a066f7c[[#This Row],[Member ID]]),1)-1</f>
        <v>0</v>
      </c>
      <c r="AD53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3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35" s="1">
        <v>45657</v>
      </c>
      <c r="AG535" s="1">
        <f>Member_export_20241206_173759_f48b0b31c0417006138ce4576f294a066f7c[[#This Row],[Price]]/100</f>
        <v>52</v>
      </c>
      <c r="AH535" s="6">
        <f ca="1">DATEDIF(Member_export_20241206_173759_f48b0b31c0417006138ce4576f294a066f7c[[#This Row],[Birthday]],TODAY(),"Y")</f>
        <v>27</v>
      </c>
      <c r="AI535" s="6">
        <f>DATEDIF(Member_export_20241206_173759_f48b0b31c0417006138ce4576f294a066f7c[[#This Row],[Member since]],Member_export_20241206_173759_f48b0b31c0417006138ce4576f294a066f7c[[#This Row],[Contrac end date C]],"M")</f>
        <v>16</v>
      </c>
      <c r="AJ535" t="str">
        <f>TEXT(Member_export_20241206_173759_f48b0b31c0417006138ce4576f294a066f7c[[#This Row],[Member since]],"DDDD")</f>
        <v>viernes</v>
      </c>
      <c r="AK535">
        <f>MONTH(Member_export_20241206_173759_f48b0b31c0417006138ce4576f294a066f7c[[#This Row],[Member since]])</f>
        <v>8</v>
      </c>
      <c r="AL535">
        <f>YEAR(Member_export_20241206_173759_f48b0b31c0417006138ce4576f294a066f7c[[#This Row],[Member since]])</f>
        <v>2023</v>
      </c>
    </row>
    <row r="536" spans="1:38" x14ac:dyDescent="0.55000000000000004">
      <c r="A536">
        <v>79788</v>
      </c>
      <c r="B536">
        <v>46767598</v>
      </c>
      <c r="C536" t="s">
        <v>3893</v>
      </c>
      <c r="D536" t="s">
        <v>9</v>
      </c>
      <c r="E536" t="s">
        <v>9</v>
      </c>
      <c r="F536" t="s">
        <v>245</v>
      </c>
      <c r="G536" t="s">
        <v>2611</v>
      </c>
      <c r="H536" t="s">
        <v>4025</v>
      </c>
      <c r="I536" s="1">
        <v>34167</v>
      </c>
      <c r="J536" t="s">
        <v>5389</v>
      </c>
      <c r="K536" t="s">
        <v>5390</v>
      </c>
      <c r="L536">
        <v>28914</v>
      </c>
      <c r="M536" t="s">
        <v>4016</v>
      </c>
      <c r="N536" t="s">
        <v>9</v>
      </c>
      <c r="O536">
        <v>664876634</v>
      </c>
      <c r="P536" t="s">
        <v>2613</v>
      </c>
      <c r="Q536" t="s">
        <v>22</v>
      </c>
      <c r="R536" t="s">
        <v>2612</v>
      </c>
      <c r="S536" t="s">
        <v>4017</v>
      </c>
      <c r="T536" s="1">
        <v>45418</v>
      </c>
      <c r="U536" t="s">
        <v>9</v>
      </c>
      <c r="V536" t="s">
        <v>4068</v>
      </c>
      <c r="W536" t="s">
        <v>4029</v>
      </c>
      <c r="X536" t="s">
        <v>12</v>
      </c>
      <c r="Y536" s="1">
        <v>45444</v>
      </c>
      <c r="Z536" s="1">
        <v>45657</v>
      </c>
      <c r="AA536">
        <v>5200</v>
      </c>
      <c r="AB536" t="s">
        <v>4017</v>
      </c>
      <c r="AC536">
        <f>MIN(COUNTIF(B:B,Member_export_20241206_173759_f48b0b31c0417006138ce4576f294a066f7c[[#This Row],[Member ID]]),1)-1</f>
        <v>0</v>
      </c>
      <c r="AD536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53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36" s="1">
        <v>45657</v>
      </c>
      <c r="AG536" s="1">
        <f>Member_export_20241206_173759_f48b0b31c0417006138ce4576f294a066f7c[[#This Row],[Price]]/100</f>
        <v>52</v>
      </c>
      <c r="AH536" s="6">
        <f ca="1">DATEDIF(Member_export_20241206_173759_f48b0b31c0417006138ce4576f294a066f7c[[#This Row],[Birthday]],TODAY(),"Y")</f>
        <v>31</v>
      </c>
      <c r="AI536" s="6">
        <f>DATEDIF(Member_export_20241206_173759_f48b0b31c0417006138ce4576f294a066f7c[[#This Row],[Member since]],Member_export_20241206_173759_f48b0b31c0417006138ce4576f294a066f7c[[#This Row],[Contrac end date C]],"M")</f>
        <v>7</v>
      </c>
      <c r="AJ536" t="str">
        <f>TEXT(Member_export_20241206_173759_f48b0b31c0417006138ce4576f294a066f7c[[#This Row],[Member since]],"DDDD")</f>
        <v>lunes</v>
      </c>
      <c r="AK536">
        <f>MONTH(Member_export_20241206_173759_f48b0b31c0417006138ce4576f294a066f7c[[#This Row],[Member since]])</f>
        <v>5</v>
      </c>
      <c r="AL536">
        <f>YEAR(Member_export_20241206_173759_f48b0b31c0417006138ce4576f294a066f7c[[#This Row],[Member since]])</f>
        <v>2024</v>
      </c>
    </row>
    <row r="537" spans="1:38" x14ac:dyDescent="0.55000000000000004">
      <c r="A537">
        <v>79788</v>
      </c>
      <c r="B537">
        <v>45989632</v>
      </c>
      <c r="C537" t="s">
        <v>3368</v>
      </c>
      <c r="D537" t="s">
        <v>9</v>
      </c>
      <c r="E537" t="s">
        <v>9</v>
      </c>
      <c r="F537" t="s">
        <v>245</v>
      </c>
      <c r="G537" t="s">
        <v>1469</v>
      </c>
      <c r="H537" t="s">
        <v>4022</v>
      </c>
      <c r="I537" s="1">
        <v>22569</v>
      </c>
      <c r="J537" t="s">
        <v>5391</v>
      </c>
      <c r="K537" t="s">
        <v>4557</v>
      </c>
      <c r="L537">
        <v>28914</v>
      </c>
      <c r="M537" t="s">
        <v>4016</v>
      </c>
      <c r="N537" t="s">
        <v>9</v>
      </c>
      <c r="O537">
        <v>657696072</v>
      </c>
      <c r="P537" t="s">
        <v>469</v>
      </c>
      <c r="Q537" t="s">
        <v>396</v>
      </c>
      <c r="R537" t="s">
        <v>4308</v>
      </c>
      <c r="S537" t="s">
        <v>4017</v>
      </c>
      <c r="T537" s="1">
        <v>44453</v>
      </c>
      <c r="U537" t="s">
        <v>9</v>
      </c>
      <c r="V537" t="s">
        <v>4023</v>
      </c>
      <c r="W537" t="s">
        <v>4024</v>
      </c>
      <c r="X537" t="s">
        <v>122</v>
      </c>
      <c r="Y537" s="1">
        <v>44470</v>
      </c>
      <c r="Z537" s="1">
        <v>45657</v>
      </c>
      <c r="AA537">
        <v>7900</v>
      </c>
      <c r="AB537" t="s">
        <v>4017</v>
      </c>
      <c r="AC537">
        <f>MIN(COUNTIF(B:B,Member_export_20241206_173759_f48b0b31c0417006138ce4576f294a066f7c[[#This Row],[Member ID]]),1)-1</f>
        <v>0</v>
      </c>
      <c r="AD53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3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37" s="1">
        <v>45657</v>
      </c>
      <c r="AG537" s="1">
        <f>Member_export_20241206_173759_f48b0b31c0417006138ce4576f294a066f7c[[#This Row],[Price]]/100</f>
        <v>79</v>
      </c>
      <c r="AH537" s="6">
        <f ca="1">DATEDIF(Member_export_20241206_173759_f48b0b31c0417006138ce4576f294a066f7c[[#This Row],[Birthday]],TODAY(),"Y")</f>
        <v>63</v>
      </c>
      <c r="AI537" s="6">
        <f>DATEDIF(Member_export_20241206_173759_f48b0b31c0417006138ce4576f294a066f7c[[#This Row],[Member since]],Member_export_20241206_173759_f48b0b31c0417006138ce4576f294a066f7c[[#This Row],[Contrac end date C]],"M")</f>
        <v>39</v>
      </c>
      <c r="AJ537" t="str">
        <f>TEXT(Member_export_20241206_173759_f48b0b31c0417006138ce4576f294a066f7c[[#This Row],[Member since]],"DDDD")</f>
        <v>martes</v>
      </c>
      <c r="AK537">
        <f>MONTH(Member_export_20241206_173759_f48b0b31c0417006138ce4576f294a066f7c[[#This Row],[Member since]])</f>
        <v>9</v>
      </c>
      <c r="AL537">
        <f>YEAR(Member_export_20241206_173759_f48b0b31c0417006138ce4576f294a066f7c[[#This Row],[Member since]])</f>
        <v>2021</v>
      </c>
    </row>
    <row r="538" spans="1:38" x14ac:dyDescent="0.55000000000000004">
      <c r="A538">
        <v>79788</v>
      </c>
      <c r="B538">
        <v>45987350</v>
      </c>
      <c r="C538" t="s">
        <v>3733</v>
      </c>
      <c r="D538" t="s">
        <v>9</v>
      </c>
      <c r="E538" t="s">
        <v>9</v>
      </c>
      <c r="F538" t="s">
        <v>245</v>
      </c>
      <c r="G538" t="s">
        <v>2273</v>
      </c>
      <c r="H538" t="s">
        <v>4022</v>
      </c>
      <c r="I538" s="1">
        <v>28148</v>
      </c>
      <c r="J538" t="s">
        <v>5392</v>
      </c>
      <c r="K538" t="s">
        <v>4124</v>
      </c>
      <c r="L538">
        <v>28914</v>
      </c>
      <c r="M538" t="s">
        <v>4016</v>
      </c>
      <c r="N538" t="s">
        <v>9</v>
      </c>
      <c r="O538">
        <v>610761649</v>
      </c>
      <c r="P538" t="s">
        <v>2275</v>
      </c>
      <c r="Q538" t="s">
        <v>45</v>
      </c>
      <c r="R538" t="s">
        <v>2274</v>
      </c>
      <c r="S538" t="s">
        <v>4017</v>
      </c>
      <c r="T538" s="1">
        <v>43343</v>
      </c>
      <c r="U538" t="s">
        <v>9</v>
      </c>
      <c r="V538" t="s">
        <v>4068</v>
      </c>
      <c r="W538" t="s">
        <v>4029</v>
      </c>
      <c r="X538" t="s">
        <v>30</v>
      </c>
      <c r="Y538" s="1">
        <v>43344</v>
      </c>
      <c r="Z538" s="1">
        <v>45657</v>
      </c>
      <c r="AA538">
        <v>4900</v>
      </c>
      <c r="AB538" t="s">
        <v>4017</v>
      </c>
      <c r="AC538">
        <f>MIN(COUNTIF(B:B,Member_export_20241206_173759_f48b0b31c0417006138ce4576f294a066f7c[[#This Row],[Member ID]]),1)-1</f>
        <v>0</v>
      </c>
      <c r="AD538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53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38" s="1">
        <v>45657</v>
      </c>
      <c r="AG538" s="1">
        <f>Member_export_20241206_173759_f48b0b31c0417006138ce4576f294a066f7c[[#This Row],[Price]]/100</f>
        <v>49</v>
      </c>
      <c r="AH538" s="6">
        <f ca="1">DATEDIF(Member_export_20241206_173759_f48b0b31c0417006138ce4576f294a066f7c[[#This Row],[Birthday]],TODAY(),"Y")</f>
        <v>47</v>
      </c>
      <c r="AI538" s="6">
        <f>DATEDIF(Member_export_20241206_173759_f48b0b31c0417006138ce4576f294a066f7c[[#This Row],[Member since]],Member_export_20241206_173759_f48b0b31c0417006138ce4576f294a066f7c[[#This Row],[Contrac end date C]],"M")</f>
        <v>76</v>
      </c>
      <c r="AJ538" t="str">
        <f>TEXT(Member_export_20241206_173759_f48b0b31c0417006138ce4576f294a066f7c[[#This Row],[Member since]],"DDDD")</f>
        <v>viernes</v>
      </c>
      <c r="AK538">
        <f>MONTH(Member_export_20241206_173759_f48b0b31c0417006138ce4576f294a066f7c[[#This Row],[Member since]])</f>
        <v>8</v>
      </c>
      <c r="AL538">
        <f>YEAR(Member_export_20241206_173759_f48b0b31c0417006138ce4576f294a066f7c[[#This Row],[Member since]])</f>
        <v>2018</v>
      </c>
    </row>
    <row r="539" spans="1:38" x14ac:dyDescent="0.55000000000000004">
      <c r="A539">
        <v>79788</v>
      </c>
      <c r="B539">
        <v>45987576</v>
      </c>
      <c r="C539" t="s">
        <v>2904</v>
      </c>
      <c r="D539" t="s">
        <v>9</v>
      </c>
      <c r="E539" t="s">
        <v>9</v>
      </c>
      <c r="F539" t="s">
        <v>245</v>
      </c>
      <c r="G539" t="s">
        <v>246</v>
      </c>
      <c r="H539" t="s">
        <v>4015</v>
      </c>
      <c r="I539" s="1">
        <v>26171</v>
      </c>
      <c r="J539" t="s">
        <v>5393</v>
      </c>
      <c r="K539" t="s">
        <v>4289</v>
      </c>
      <c r="L539">
        <v>28914</v>
      </c>
      <c r="M539" t="s">
        <v>4016</v>
      </c>
      <c r="N539" t="s">
        <v>9</v>
      </c>
      <c r="O539">
        <v>609242524</v>
      </c>
      <c r="P539" t="s">
        <v>247</v>
      </c>
      <c r="Q539" t="s">
        <v>22</v>
      </c>
      <c r="R539" t="s">
        <v>5394</v>
      </c>
      <c r="S539" t="s">
        <v>4017</v>
      </c>
      <c r="T539" s="1">
        <v>44406</v>
      </c>
      <c r="U539" t="s">
        <v>9</v>
      </c>
      <c r="V539" t="s">
        <v>9</v>
      </c>
      <c r="W539" t="s">
        <v>9</v>
      </c>
      <c r="X539" t="s">
        <v>12</v>
      </c>
      <c r="Y539" s="1">
        <v>44409</v>
      </c>
      <c r="Z539" s="1">
        <v>45657</v>
      </c>
      <c r="AA539">
        <v>5200</v>
      </c>
      <c r="AB539" t="s">
        <v>4017</v>
      </c>
      <c r="AC539">
        <f>MIN(COUNTIF(B:B,Member_export_20241206_173759_f48b0b31c0417006138ce4576f294a066f7c[[#This Row],[Member ID]]),1)-1</f>
        <v>0</v>
      </c>
      <c r="AD539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539" t="str">
        <f>IF(Member_export_20241206_173759_f48b0b31c0417006138ce4576f294a066f7c[[#This Row],[Source]]="","DESCONOCIDA",Member_export_20241206_173759_f48b0b31c0417006138ce4576f294a066f7c[[#This Row],[Source]])</f>
        <v>DESCONOCIDA</v>
      </c>
      <c r="AF539" s="1">
        <v>45657</v>
      </c>
      <c r="AG539" s="1">
        <f>Member_export_20241206_173759_f48b0b31c0417006138ce4576f294a066f7c[[#This Row],[Price]]/100</f>
        <v>52</v>
      </c>
      <c r="AH539" s="6">
        <f ca="1">DATEDIF(Member_export_20241206_173759_f48b0b31c0417006138ce4576f294a066f7c[[#This Row],[Birthday]],TODAY(),"Y")</f>
        <v>53</v>
      </c>
      <c r="AI539" s="6">
        <f>DATEDIF(Member_export_20241206_173759_f48b0b31c0417006138ce4576f294a066f7c[[#This Row],[Member since]],Member_export_20241206_173759_f48b0b31c0417006138ce4576f294a066f7c[[#This Row],[Contrac end date C]],"M")</f>
        <v>41</v>
      </c>
      <c r="AJ539" t="str">
        <f>TEXT(Member_export_20241206_173759_f48b0b31c0417006138ce4576f294a066f7c[[#This Row],[Member since]],"DDDD")</f>
        <v>jueves</v>
      </c>
      <c r="AK539">
        <f>MONTH(Member_export_20241206_173759_f48b0b31c0417006138ce4576f294a066f7c[[#This Row],[Member since]])</f>
        <v>7</v>
      </c>
      <c r="AL539">
        <f>YEAR(Member_export_20241206_173759_f48b0b31c0417006138ce4576f294a066f7c[[#This Row],[Member since]])</f>
        <v>2021</v>
      </c>
    </row>
    <row r="540" spans="1:38" x14ac:dyDescent="0.55000000000000004">
      <c r="A540">
        <v>79788</v>
      </c>
      <c r="B540">
        <v>45988213</v>
      </c>
      <c r="C540" t="s">
        <v>3691</v>
      </c>
      <c r="D540" t="s">
        <v>9</v>
      </c>
      <c r="E540" t="s">
        <v>9</v>
      </c>
      <c r="F540" t="s">
        <v>2137</v>
      </c>
      <c r="G540" t="s">
        <v>2193</v>
      </c>
      <c r="H540" t="s">
        <v>4022</v>
      </c>
      <c r="I540" s="1">
        <v>32417</v>
      </c>
      <c r="J540" t="s">
        <v>5395</v>
      </c>
      <c r="K540" t="s">
        <v>5396</v>
      </c>
      <c r="L540">
        <v>28914</v>
      </c>
      <c r="M540" t="s">
        <v>4016</v>
      </c>
      <c r="N540" t="s">
        <v>9</v>
      </c>
      <c r="O540">
        <v>692266360</v>
      </c>
      <c r="P540" t="s">
        <v>2194</v>
      </c>
      <c r="Q540" t="s">
        <v>330</v>
      </c>
      <c r="R540" t="s">
        <v>5397</v>
      </c>
      <c r="S540" t="s">
        <v>4017</v>
      </c>
      <c r="T540" s="1">
        <v>44326</v>
      </c>
      <c r="U540" t="s">
        <v>9</v>
      </c>
      <c r="V540" t="s">
        <v>4068</v>
      </c>
      <c r="W540" t="s">
        <v>4029</v>
      </c>
      <c r="X540" t="s">
        <v>12</v>
      </c>
      <c r="Y540" s="1">
        <v>45444</v>
      </c>
      <c r="Z540" s="1">
        <v>45657</v>
      </c>
      <c r="AA540">
        <v>5200</v>
      </c>
      <c r="AB540" t="s">
        <v>4017</v>
      </c>
      <c r="AC540">
        <f>MIN(COUNTIF(B:B,Member_export_20241206_173759_f48b0b31c0417006138ce4576f294a066f7c[[#This Row],[Member ID]]),1)-1</f>
        <v>0</v>
      </c>
      <c r="AD540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54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40" s="1">
        <v>45657</v>
      </c>
      <c r="AG540" s="1">
        <f>Member_export_20241206_173759_f48b0b31c0417006138ce4576f294a066f7c[[#This Row],[Price]]/100</f>
        <v>52</v>
      </c>
      <c r="AH540" s="6">
        <f ca="1">DATEDIF(Member_export_20241206_173759_f48b0b31c0417006138ce4576f294a066f7c[[#This Row],[Birthday]],TODAY(),"Y")</f>
        <v>36</v>
      </c>
      <c r="AI540" s="6">
        <f>DATEDIF(Member_export_20241206_173759_f48b0b31c0417006138ce4576f294a066f7c[[#This Row],[Member since]],Member_export_20241206_173759_f48b0b31c0417006138ce4576f294a066f7c[[#This Row],[Contrac end date C]],"M")</f>
        <v>43</v>
      </c>
      <c r="AJ540" t="str">
        <f>TEXT(Member_export_20241206_173759_f48b0b31c0417006138ce4576f294a066f7c[[#This Row],[Member since]],"DDDD")</f>
        <v>lunes</v>
      </c>
      <c r="AK540">
        <f>MONTH(Member_export_20241206_173759_f48b0b31c0417006138ce4576f294a066f7c[[#This Row],[Member since]])</f>
        <v>5</v>
      </c>
      <c r="AL540">
        <f>YEAR(Member_export_20241206_173759_f48b0b31c0417006138ce4576f294a066f7c[[#This Row],[Member since]])</f>
        <v>2021</v>
      </c>
    </row>
    <row r="541" spans="1:38" x14ac:dyDescent="0.55000000000000004">
      <c r="A541">
        <v>79788</v>
      </c>
      <c r="B541">
        <v>45989224</v>
      </c>
      <c r="C541" t="s">
        <v>3669</v>
      </c>
      <c r="D541" t="s">
        <v>9</v>
      </c>
      <c r="E541" t="s">
        <v>9</v>
      </c>
      <c r="F541" t="s">
        <v>2137</v>
      </c>
      <c r="G541" t="s">
        <v>2138</v>
      </c>
      <c r="H541" t="s">
        <v>4022</v>
      </c>
      <c r="I541" s="1">
        <v>36892</v>
      </c>
      <c r="J541" t="s">
        <v>5398</v>
      </c>
      <c r="K541" t="s">
        <v>4140</v>
      </c>
      <c r="L541">
        <v>28914</v>
      </c>
      <c r="M541" t="s">
        <v>4016</v>
      </c>
      <c r="N541" t="s">
        <v>9</v>
      </c>
      <c r="O541">
        <v>606873310</v>
      </c>
      <c r="P541" t="s">
        <v>2139</v>
      </c>
      <c r="Q541" t="s">
        <v>45</v>
      </c>
      <c r="R541" t="s">
        <v>5399</v>
      </c>
      <c r="S541" t="s">
        <v>4017</v>
      </c>
      <c r="T541" s="1">
        <v>45337</v>
      </c>
      <c r="U541" t="s">
        <v>9</v>
      </c>
      <c r="V541" t="s">
        <v>4023</v>
      </c>
      <c r="W541" t="s">
        <v>4029</v>
      </c>
      <c r="X541" t="s">
        <v>12</v>
      </c>
      <c r="Y541" s="1">
        <v>45352</v>
      </c>
      <c r="Z541" s="1">
        <v>45657</v>
      </c>
      <c r="AA541">
        <v>5200</v>
      </c>
      <c r="AB541" t="s">
        <v>4017</v>
      </c>
      <c r="AC541">
        <f>MIN(COUNTIF(B:B,Member_export_20241206_173759_f48b0b31c0417006138ce4576f294a066f7c[[#This Row],[Member ID]]),1)-1</f>
        <v>0</v>
      </c>
      <c r="AD54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4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41" s="1">
        <v>45657</v>
      </c>
      <c r="AG541" s="1">
        <f>Member_export_20241206_173759_f48b0b31c0417006138ce4576f294a066f7c[[#This Row],[Price]]/100</f>
        <v>52</v>
      </c>
      <c r="AH541" s="6">
        <f ca="1">DATEDIF(Member_export_20241206_173759_f48b0b31c0417006138ce4576f294a066f7c[[#This Row],[Birthday]],TODAY(),"Y")</f>
        <v>23</v>
      </c>
      <c r="AI541" s="6">
        <f>DATEDIF(Member_export_20241206_173759_f48b0b31c0417006138ce4576f294a066f7c[[#This Row],[Member since]],Member_export_20241206_173759_f48b0b31c0417006138ce4576f294a066f7c[[#This Row],[Contrac end date C]],"M")</f>
        <v>10</v>
      </c>
      <c r="AJ541" t="str">
        <f>TEXT(Member_export_20241206_173759_f48b0b31c0417006138ce4576f294a066f7c[[#This Row],[Member since]],"DDDD")</f>
        <v>jueves</v>
      </c>
      <c r="AK541">
        <f>MONTH(Member_export_20241206_173759_f48b0b31c0417006138ce4576f294a066f7c[[#This Row],[Member since]])</f>
        <v>2</v>
      </c>
      <c r="AL541">
        <f>YEAR(Member_export_20241206_173759_f48b0b31c0417006138ce4576f294a066f7c[[#This Row],[Member since]])</f>
        <v>2024</v>
      </c>
    </row>
    <row r="542" spans="1:38" x14ac:dyDescent="0.55000000000000004">
      <c r="A542">
        <v>79788</v>
      </c>
      <c r="B542">
        <v>45989123</v>
      </c>
      <c r="C542" t="s">
        <v>3834</v>
      </c>
      <c r="D542" t="s">
        <v>9</v>
      </c>
      <c r="E542" t="s">
        <v>9</v>
      </c>
      <c r="F542" t="s">
        <v>2137</v>
      </c>
      <c r="G542" t="s">
        <v>2491</v>
      </c>
      <c r="H542" t="s">
        <v>4022</v>
      </c>
      <c r="I542" s="1">
        <v>26404</v>
      </c>
      <c r="J542" t="s">
        <v>5400</v>
      </c>
      <c r="K542" t="s">
        <v>5401</v>
      </c>
      <c r="L542">
        <v>28914</v>
      </c>
      <c r="M542" t="s">
        <v>4016</v>
      </c>
      <c r="N542" t="s">
        <v>9</v>
      </c>
      <c r="O542">
        <v>626386950</v>
      </c>
      <c r="P542" t="s">
        <v>2493</v>
      </c>
      <c r="Q542" t="s">
        <v>113</v>
      </c>
      <c r="R542" t="s">
        <v>2492</v>
      </c>
      <c r="S542" t="s">
        <v>4017</v>
      </c>
      <c r="T542" s="1">
        <v>43494</v>
      </c>
      <c r="U542" t="s">
        <v>9</v>
      </c>
      <c r="V542" t="s">
        <v>4040</v>
      </c>
      <c r="W542" t="s">
        <v>4029</v>
      </c>
      <c r="X542" t="s">
        <v>30</v>
      </c>
      <c r="Y542" s="1">
        <v>43497</v>
      </c>
      <c r="Z542" s="1">
        <v>45657</v>
      </c>
      <c r="AA542">
        <v>4900</v>
      </c>
      <c r="AB542" t="s">
        <v>4017</v>
      </c>
      <c r="AC542">
        <f>MIN(COUNTIF(B:B,Member_export_20241206_173759_f48b0b31c0417006138ce4576f294a066f7c[[#This Row],[Member ID]]),1)-1</f>
        <v>0</v>
      </c>
      <c r="AD542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54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42" s="1">
        <v>45657</v>
      </c>
      <c r="AG542" s="1">
        <f>Member_export_20241206_173759_f48b0b31c0417006138ce4576f294a066f7c[[#This Row],[Price]]/100</f>
        <v>49</v>
      </c>
      <c r="AH542" s="6">
        <f ca="1">DATEDIF(Member_export_20241206_173759_f48b0b31c0417006138ce4576f294a066f7c[[#This Row],[Birthday]],TODAY(),"Y")</f>
        <v>52</v>
      </c>
      <c r="AI542" s="6">
        <f>DATEDIF(Member_export_20241206_173759_f48b0b31c0417006138ce4576f294a066f7c[[#This Row],[Member since]],Member_export_20241206_173759_f48b0b31c0417006138ce4576f294a066f7c[[#This Row],[Contrac end date C]],"M")</f>
        <v>71</v>
      </c>
      <c r="AJ542" t="str">
        <f>TEXT(Member_export_20241206_173759_f48b0b31c0417006138ce4576f294a066f7c[[#This Row],[Member since]],"DDDD")</f>
        <v>martes</v>
      </c>
      <c r="AK542">
        <f>MONTH(Member_export_20241206_173759_f48b0b31c0417006138ce4576f294a066f7c[[#This Row],[Member since]])</f>
        <v>1</v>
      </c>
      <c r="AL542">
        <f>YEAR(Member_export_20241206_173759_f48b0b31c0417006138ce4576f294a066f7c[[#This Row],[Member since]])</f>
        <v>2019</v>
      </c>
    </row>
    <row r="543" spans="1:38" x14ac:dyDescent="0.55000000000000004">
      <c r="A543">
        <v>79788</v>
      </c>
      <c r="B543">
        <v>45988611</v>
      </c>
      <c r="C543" t="s">
        <v>3819</v>
      </c>
      <c r="D543" t="s">
        <v>9</v>
      </c>
      <c r="E543" t="s">
        <v>9</v>
      </c>
      <c r="F543" t="s">
        <v>2457</v>
      </c>
      <c r="G543" t="s">
        <v>2458</v>
      </c>
      <c r="H543" t="s">
        <v>4022</v>
      </c>
      <c r="I543" s="1">
        <v>30660</v>
      </c>
      <c r="J543" t="s">
        <v>5402</v>
      </c>
      <c r="K543" t="s">
        <v>5403</v>
      </c>
      <c r="L543">
        <v>28913</v>
      </c>
      <c r="M543" t="s">
        <v>4016</v>
      </c>
      <c r="N543" t="s">
        <v>9</v>
      </c>
      <c r="O543">
        <v>657980299</v>
      </c>
      <c r="P543" t="s">
        <v>2459</v>
      </c>
      <c r="Q543" t="s">
        <v>113</v>
      </c>
      <c r="R543" t="s">
        <v>5404</v>
      </c>
      <c r="S543" t="s">
        <v>4017</v>
      </c>
      <c r="T543" s="1">
        <v>45054</v>
      </c>
      <c r="U543" t="s">
        <v>9</v>
      </c>
      <c r="V543" t="s">
        <v>4023</v>
      </c>
      <c r="W543" t="s">
        <v>4024</v>
      </c>
      <c r="X543" t="s">
        <v>30</v>
      </c>
      <c r="Y543" s="1">
        <v>45566</v>
      </c>
      <c r="Z543" s="1">
        <v>45657</v>
      </c>
      <c r="AA543">
        <v>4900</v>
      </c>
      <c r="AB543" t="s">
        <v>4017</v>
      </c>
      <c r="AC543">
        <f>MIN(COUNTIF(B:B,Member_export_20241206_173759_f48b0b31c0417006138ce4576f294a066f7c[[#This Row],[Member ID]]),1)-1</f>
        <v>0</v>
      </c>
      <c r="AD54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4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43" s="1">
        <v>45657</v>
      </c>
      <c r="AG543" s="1">
        <f>Member_export_20241206_173759_f48b0b31c0417006138ce4576f294a066f7c[[#This Row],[Price]]/100</f>
        <v>49</v>
      </c>
      <c r="AH543" s="6">
        <f ca="1">DATEDIF(Member_export_20241206_173759_f48b0b31c0417006138ce4576f294a066f7c[[#This Row],[Birthday]],TODAY(),"Y")</f>
        <v>41</v>
      </c>
      <c r="AI543" s="6">
        <f>DATEDIF(Member_export_20241206_173759_f48b0b31c0417006138ce4576f294a066f7c[[#This Row],[Member since]],Member_export_20241206_173759_f48b0b31c0417006138ce4576f294a066f7c[[#This Row],[Contrac end date C]],"M")</f>
        <v>19</v>
      </c>
      <c r="AJ543" t="str">
        <f>TEXT(Member_export_20241206_173759_f48b0b31c0417006138ce4576f294a066f7c[[#This Row],[Member since]],"DDDD")</f>
        <v>lunes</v>
      </c>
      <c r="AK543">
        <f>MONTH(Member_export_20241206_173759_f48b0b31c0417006138ce4576f294a066f7c[[#This Row],[Member since]])</f>
        <v>5</v>
      </c>
      <c r="AL543">
        <f>YEAR(Member_export_20241206_173759_f48b0b31c0417006138ce4576f294a066f7c[[#This Row],[Member since]])</f>
        <v>2023</v>
      </c>
    </row>
    <row r="544" spans="1:38" x14ac:dyDescent="0.55000000000000004">
      <c r="A544">
        <v>79788</v>
      </c>
      <c r="B544">
        <v>45989582</v>
      </c>
      <c r="C544" t="s">
        <v>3135</v>
      </c>
      <c r="D544" t="s">
        <v>9</v>
      </c>
      <c r="E544" t="s">
        <v>9</v>
      </c>
      <c r="F544" t="s">
        <v>897</v>
      </c>
      <c r="G544" t="s">
        <v>898</v>
      </c>
      <c r="H544" t="s">
        <v>4022</v>
      </c>
      <c r="I544" s="1">
        <v>27441</v>
      </c>
      <c r="J544" t="s">
        <v>5405</v>
      </c>
      <c r="K544" t="s">
        <v>4459</v>
      </c>
      <c r="L544">
        <v>28914</v>
      </c>
      <c r="M544" t="s">
        <v>4016</v>
      </c>
      <c r="N544" t="s">
        <v>9</v>
      </c>
      <c r="O544">
        <v>609715565</v>
      </c>
      <c r="P544" t="s">
        <v>151</v>
      </c>
      <c r="Q544" t="s">
        <v>22</v>
      </c>
      <c r="R544" t="s">
        <v>5406</v>
      </c>
      <c r="S544" t="s">
        <v>4017</v>
      </c>
      <c r="T544" s="1">
        <v>45222</v>
      </c>
      <c r="U544" t="s">
        <v>9</v>
      </c>
      <c r="V544" t="s">
        <v>4023</v>
      </c>
      <c r="W544" t="s">
        <v>4024</v>
      </c>
      <c r="X544" t="s">
        <v>30</v>
      </c>
      <c r="Y544" s="1">
        <v>45231</v>
      </c>
      <c r="Z544" s="1">
        <v>45657</v>
      </c>
      <c r="AA544">
        <v>4900</v>
      </c>
      <c r="AB544" t="s">
        <v>4017</v>
      </c>
      <c r="AC544">
        <f>MIN(COUNTIF(B:B,Member_export_20241206_173759_f48b0b31c0417006138ce4576f294a066f7c[[#This Row],[Member ID]]),1)-1</f>
        <v>0</v>
      </c>
      <c r="AD54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4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44" s="1">
        <v>45657</v>
      </c>
      <c r="AG544" s="1">
        <f>Member_export_20241206_173759_f48b0b31c0417006138ce4576f294a066f7c[[#This Row],[Price]]/100</f>
        <v>49</v>
      </c>
      <c r="AH544" s="6">
        <f ca="1">DATEDIF(Member_export_20241206_173759_f48b0b31c0417006138ce4576f294a066f7c[[#This Row],[Birthday]],TODAY(),"Y")</f>
        <v>49</v>
      </c>
      <c r="AI544" s="6">
        <f>DATEDIF(Member_export_20241206_173759_f48b0b31c0417006138ce4576f294a066f7c[[#This Row],[Member since]],Member_export_20241206_173759_f48b0b31c0417006138ce4576f294a066f7c[[#This Row],[Contrac end date C]],"M")</f>
        <v>14</v>
      </c>
      <c r="AJ544" t="str">
        <f>TEXT(Member_export_20241206_173759_f48b0b31c0417006138ce4576f294a066f7c[[#This Row],[Member since]],"DDDD")</f>
        <v>lunes</v>
      </c>
      <c r="AK544">
        <f>MONTH(Member_export_20241206_173759_f48b0b31c0417006138ce4576f294a066f7c[[#This Row],[Member since]])</f>
        <v>10</v>
      </c>
      <c r="AL544">
        <f>YEAR(Member_export_20241206_173759_f48b0b31c0417006138ce4576f294a066f7c[[#This Row],[Member since]])</f>
        <v>2023</v>
      </c>
    </row>
    <row r="545" spans="1:38" x14ac:dyDescent="0.55000000000000004">
      <c r="A545">
        <v>79788</v>
      </c>
      <c r="B545">
        <v>45988665</v>
      </c>
      <c r="C545" t="s">
        <v>2960</v>
      </c>
      <c r="D545" t="s">
        <v>9</v>
      </c>
      <c r="E545" t="s">
        <v>9</v>
      </c>
      <c r="F545" t="s">
        <v>409</v>
      </c>
      <c r="G545" t="s">
        <v>410</v>
      </c>
      <c r="H545" t="s">
        <v>4022</v>
      </c>
      <c r="I545" s="1">
        <v>32591</v>
      </c>
      <c r="J545" t="s">
        <v>5407</v>
      </c>
      <c r="K545" t="s">
        <v>5408</v>
      </c>
      <c r="L545">
        <v>28914</v>
      </c>
      <c r="M545" t="s">
        <v>4016</v>
      </c>
      <c r="N545" t="s">
        <v>9</v>
      </c>
      <c r="O545">
        <v>635989671</v>
      </c>
      <c r="P545" t="s">
        <v>411</v>
      </c>
      <c r="Q545" t="s">
        <v>26</v>
      </c>
      <c r="R545" t="s">
        <v>5409</v>
      </c>
      <c r="S545" t="s">
        <v>4017</v>
      </c>
      <c r="T545" s="1">
        <v>43710</v>
      </c>
      <c r="U545" t="s">
        <v>9</v>
      </c>
      <c r="V545" t="s">
        <v>4023</v>
      </c>
      <c r="W545" t="s">
        <v>4024</v>
      </c>
      <c r="X545" t="s">
        <v>86</v>
      </c>
      <c r="Y545" s="1">
        <v>43739</v>
      </c>
      <c r="Z545" s="1">
        <v>45657</v>
      </c>
      <c r="AA545">
        <v>4300</v>
      </c>
      <c r="AB545" t="s">
        <v>4017</v>
      </c>
      <c r="AC545">
        <f>MIN(COUNTIF(B:B,Member_export_20241206_173759_f48b0b31c0417006138ce4576f294a066f7c[[#This Row],[Member ID]]),1)-1</f>
        <v>0</v>
      </c>
      <c r="AD54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4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45" s="1">
        <v>45657</v>
      </c>
      <c r="AG545" s="1">
        <f>Member_export_20241206_173759_f48b0b31c0417006138ce4576f294a066f7c[[#This Row],[Price]]/100</f>
        <v>43</v>
      </c>
      <c r="AH545" s="6">
        <f ca="1">DATEDIF(Member_export_20241206_173759_f48b0b31c0417006138ce4576f294a066f7c[[#This Row],[Birthday]],TODAY(),"Y")</f>
        <v>35</v>
      </c>
      <c r="AI545" s="6">
        <f>DATEDIF(Member_export_20241206_173759_f48b0b31c0417006138ce4576f294a066f7c[[#This Row],[Member since]],Member_export_20241206_173759_f48b0b31c0417006138ce4576f294a066f7c[[#This Row],[Contrac end date C]],"M")</f>
        <v>63</v>
      </c>
      <c r="AJ545" t="str">
        <f>TEXT(Member_export_20241206_173759_f48b0b31c0417006138ce4576f294a066f7c[[#This Row],[Member since]],"DDDD")</f>
        <v>lunes</v>
      </c>
      <c r="AK545">
        <f>MONTH(Member_export_20241206_173759_f48b0b31c0417006138ce4576f294a066f7c[[#This Row],[Member since]])</f>
        <v>9</v>
      </c>
      <c r="AL545">
        <f>YEAR(Member_export_20241206_173759_f48b0b31c0417006138ce4576f294a066f7c[[#This Row],[Member since]])</f>
        <v>2019</v>
      </c>
    </row>
    <row r="546" spans="1:38" x14ac:dyDescent="0.55000000000000004">
      <c r="A546">
        <v>79788</v>
      </c>
      <c r="B546">
        <v>45987690</v>
      </c>
      <c r="C546" t="s">
        <v>3219</v>
      </c>
      <c r="D546" t="s">
        <v>9</v>
      </c>
      <c r="E546" t="s">
        <v>9</v>
      </c>
      <c r="F546" t="s">
        <v>1077</v>
      </c>
      <c r="G546" t="s">
        <v>1112</v>
      </c>
      <c r="H546" t="s">
        <v>4022</v>
      </c>
      <c r="I546" s="1">
        <v>34807</v>
      </c>
      <c r="J546" t="s">
        <v>5410</v>
      </c>
      <c r="K546" t="s">
        <v>4249</v>
      </c>
      <c r="L546">
        <v>28914</v>
      </c>
      <c r="M546" t="s">
        <v>4016</v>
      </c>
      <c r="N546" t="s">
        <v>9</v>
      </c>
      <c r="O546">
        <v>679889969</v>
      </c>
      <c r="P546" t="s">
        <v>1113</v>
      </c>
      <c r="Q546" t="s">
        <v>22</v>
      </c>
      <c r="R546" t="s">
        <v>5411</v>
      </c>
      <c r="S546" t="s">
        <v>4017</v>
      </c>
      <c r="T546" s="1">
        <v>44711</v>
      </c>
      <c r="U546" t="s">
        <v>9</v>
      </c>
      <c r="V546" t="s">
        <v>4023</v>
      </c>
      <c r="W546" t="s">
        <v>4029</v>
      </c>
      <c r="X546" t="s">
        <v>48</v>
      </c>
      <c r="Y546" s="1">
        <v>45505</v>
      </c>
      <c r="Z546" s="1">
        <v>45657</v>
      </c>
      <c r="AA546">
        <v>3900</v>
      </c>
      <c r="AB546" t="s">
        <v>4017</v>
      </c>
      <c r="AC546">
        <f>MIN(COUNTIF(B:B,Member_export_20241206_173759_f48b0b31c0417006138ce4576f294a066f7c[[#This Row],[Member ID]]),1)-1</f>
        <v>0</v>
      </c>
      <c r="AD54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4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46" s="1">
        <v>45657</v>
      </c>
      <c r="AG546" s="1">
        <f>Member_export_20241206_173759_f48b0b31c0417006138ce4576f294a066f7c[[#This Row],[Price]]/100</f>
        <v>39</v>
      </c>
      <c r="AH546" s="6">
        <f ca="1">DATEDIF(Member_export_20241206_173759_f48b0b31c0417006138ce4576f294a066f7c[[#This Row],[Birthday]],TODAY(),"Y")</f>
        <v>29</v>
      </c>
      <c r="AI546" s="6">
        <f>DATEDIF(Member_export_20241206_173759_f48b0b31c0417006138ce4576f294a066f7c[[#This Row],[Member since]],Member_export_20241206_173759_f48b0b31c0417006138ce4576f294a066f7c[[#This Row],[Contrac end date C]],"M")</f>
        <v>31</v>
      </c>
      <c r="AJ546" t="str">
        <f>TEXT(Member_export_20241206_173759_f48b0b31c0417006138ce4576f294a066f7c[[#This Row],[Member since]],"DDDD")</f>
        <v>lunes</v>
      </c>
      <c r="AK546">
        <f>MONTH(Member_export_20241206_173759_f48b0b31c0417006138ce4576f294a066f7c[[#This Row],[Member since]])</f>
        <v>5</v>
      </c>
      <c r="AL546">
        <f>YEAR(Member_export_20241206_173759_f48b0b31c0417006138ce4576f294a066f7c[[#This Row],[Member since]])</f>
        <v>2022</v>
      </c>
    </row>
    <row r="547" spans="1:38" x14ac:dyDescent="0.55000000000000004">
      <c r="A547">
        <v>79788</v>
      </c>
      <c r="B547">
        <v>45988750</v>
      </c>
      <c r="C547" t="s">
        <v>3205</v>
      </c>
      <c r="D547" t="s">
        <v>9</v>
      </c>
      <c r="E547" t="s">
        <v>9</v>
      </c>
      <c r="F547" t="s">
        <v>1077</v>
      </c>
      <c r="G547" t="s">
        <v>1078</v>
      </c>
      <c r="H547" t="s">
        <v>4022</v>
      </c>
      <c r="I547" s="1">
        <v>25994</v>
      </c>
      <c r="J547" t="s">
        <v>5412</v>
      </c>
      <c r="K547" t="s">
        <v>4301</v>
      </c>
      <c r="L547">
        <v>28914</v>
      </c>
      <c r="M547" t="s">
        <v>4016</v>
      </c>
      <c r="N547" t="s">
        <v>9</v>
      </c>
      <c r="O547">
        <v>649093202</v>
      </c>
      <c r="P547" t="s">
        <v>130</v>
      </c>
      <c r="Q547" t="s">
        <v>22</v>
      </c>
      <c r="R547" t="s">
        <v>5413</v>
      </c>
      <c r="S547" t="s">
        <v>4017</v>
      </c>
      <c r="T547" s="1">
        <v>43474</v>
      </c>
      <c r="U547" t="s">
        <v>9</v>
      </c>
      <c r="V547" t="s">
        <v>4023</v>
      </c>
      <c r="W547" t="s">
        <v>4029</v>
      </c>
      <c r="X547" t="s">
        <v>30</v>
      </c>
      <c r="Y547" s="1">
        <v>43497</v>
      </c>
      <c r="Z547" s="1">
        <v>45657</v>
      </c>
      <c r="AA547">
        <v>4900</v>
      </c>
      <c r="AB547" t="s">
        <v>4017</v>
      </c>
      <c r="AC547">
        <f>MIN(COUNTIF(B:B,Member_export_20241206_173759_f48b0b31c0417006138ce4576f294a066f7c[[#This Row],[Member ID]]),1)-1</f>
        <v>0</v>
      </c>
      <c r="AD54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4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47" s="1">
        <v>45657</v>
      </c>
      <c r="AG547" s="1">
        <f>Member_export_20241206_173759_f48b0b31c0417006138ce4576f294a066f7c[[#This Row],[Price]]/100</f>
        <v>49</v>
      </c>
      <c r="AH547" s="6">
        <f ca="1">DATEDIF(Member_export_20241206_173759_f48b0b31c0417006138ce4576f294a066f7c[[#This Row],[Birthday]],TODAY(),"Y")</f>
        <v>53</v>
      </c>
      <c r="AI547" s="6">
        <f>DATEDIF(Member_export_20241206_173759_f48b0b31c0417006138ce4576f294a066f7c[[#This Row],[Member since]],Member_export_20241206_173759_f48b0b31c0417006138ce4576f294a066f7c[[#This Row],[Contrac end date C]],"M")</f>
        <v>71</v>
      </c>
      <c r="AJ547" t="str">
        <f>TEXT(Member_export_20241206_173759_f48b0b31c0417006138ce4576f294a066f7c[[#This Row],[Member since]],"DDDD")</f>
        <v>miércoles</v>
      </c>
      <c r="AK547">
        <f>MONTH(Member_export_20241206_173759_f48b0b31c0417006138ce4576f294a066f7c[[#This Row],[Member since]])</f>
        <v>1</v>
      </c>
      <c r="AL547">
        <f>YEAR(Member_export_20241206_173759_f48b0b31c0417006138ce4576f294a066f7c[[#This Row],[Member since]])</f>
        <v>2019</v>
      </c>
    </row>
    <row r="548" spans="1:38" x14ac:dyDescent="0.55000000000000004">
      <c r="A548">
        <v>79788</v>
      </c>
      <c r="B548">
        <v>45987435</v>
      </c>
      <c r="C548" t="s">
        <v>3143</v>
      </c>
      <c r="D548" t="s">
        <v>9</v>
      </c>
      <c r="E548" t="s">
        <v>9</v>
      </c>
      <c r="F548" t="s">
        <v>917</v>
      </c>
      <c r="G548" t="s">
        <v>918</v>
      </c>
      <c r="H548" t="s">
        <v>4022</v>
      </c>
      <c r="I548" s="1">
        <v>33383</v>
      </c>
      <c r="J548" t="s">
        <v>5414</v>
      </c>
      <c r="K548" t="s">
        <v>5415</v>
      </c>
      <c r="L548">
        <v>28912</v>
      </c>
      <c r="M548" t="s">
        <v>4016</v>
      </c>
      <c r="N548" t="s">
        <v>9</v>
      </c>
      <c r="O548">
        <v>696521674</v>
      </c>
      <c r="P548" t="s">
        <v>919</v>
      </c>
      <c r="Q548" t="s">
        <v>53</v>
      </c>
      <c r="R548" t="s">
        <v>5416</v>
      </c>
      <c r="S548" t="s">
        <v>4017</v>
      </c>
      <c r="T548" s="1">
        <v>44867</v>
      </c>
      <c r="U548" t="s">
        <v>9</v>
      </c>
      <c r="V548" t="s">
        <v>4068</v>
      </c>
      <c r="W548" t="s">
        <v>4029</v>
      </c>
      <c r="X548" t="s">
        <v>30</v>
      </c>
      <c r="Y548" s="1">
        <v>44896</v>
      </c>
      <c r="Z548" s="1">
        <v>45657</v>
      </c>
      <c r="AA548">
        <v>4900</v>
      </c>
      <c r="AB548" t="s">
        <v>4017</v>
      </c>
      <c r="AC548">
        <f>MIN(COUNTIF(B:B,Member_export_20241206_173759_f48b0b31c0417006138ce4576f294a066f7c[[#This Row],[Member ID]]),1)-1</f>
        <v>0</v>
      </c>
      <c r="AD548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54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48" s="1">
        <v>45657</v>
      </c>
      <c r="AG548" s="1">
        <f>Member_export_20241206_173759_f48b0b31c0417006138ce4576f294a066f7c[[#This Row],[Price]]/100</f>
        <v>49</v>
      </c>
      <c r="AH548" s="6">
        <f ca="1">DATEDIF(Member_export_20241206_173759_f48b0b31c0417006138ce4576f294a066f7c[[#This Row],[Birthday]],TODAY(),"Y")</f>
        <v>33</v>
      </c>
      <c r="AI548" s="6">
        <f>DATEDIF(Member_export_20241206_173759_f48b0b31c0417006138ce4576f294a066f7c[[#This Row],[Member since]],Member_export_20241206_173759_f48b0b31c0417006138ce4576f294a066f7c[[#This Row],[Contrac end date C]],"M")</f>
        <v>25</v>
      </c>
      <c r="AJ548" t="str">
        <f>TEXT(Member_export_20241206_173759_f48b0b31c0417006138ce4576f294a066f7c[[#This Row],[Member since]],"DDDD")</f>
        <v>miércoles</v>
      </c>
      <c r="AK548">
        <f>MONTH(Member_export_20241206_173759_f48b0b31c0417006138ce4576f294a066f7c[[#This Row],[Member since]])</f>
        <v>11</v>
      </c>
      <c r="AL548">
        <f>YEAR(Member_export_20241206_173759_f48b0b31c0417006138ce4576f294a066f7c[[#This Row],[Member since]])</f>
        <v>2022</v>
      </c>
    </row>
    <row r="549" spans="1:38" x14ac:dyDescent="0.55000000000000004">
      <c r="A549">
        <v>79788</v>
      </c>
      <c r="B549">
        <v>45987570</v>
      </c>
      <c r="C549" t="s">
        <v>3765</v>
      </c>
      <c r="D549" t="s">
        <v>9</v>
      </c>
      <c r="E549" t="s">
        <v>9</v>
      </c>
      <c r="F549" t="s">
        <v>917</v>
      </c>
      <c r="G549" t="s">
        <v>2349</v>
      </c>
      <c r="H549" t="s">
        <v>4022</v>
      </c>
      <c r="I549" s="1">
        <v>25362</v>
      </c>
      <c r="J549" t="s">
        <v>5417</v>
      </c>
      <c r="K549" t="s">
        <v>5178</v>
      </c>
      <c r="L549">
        <v>28914</v>
      </c>
      <c r="M549" t="s">
        <v>4016</v>
      </c>
      <c r="N549" t="s">
        <v>9</v>
      </c>
      <c r="O549">
        <v>679452193</v>
      </c>
      <c r="P549" t="s">
        <v>544</v>
      </c>
      <c r="Q549" t="s">
        <v>45</v>
      </c>
      <c r="R549" t="s">
        <v>5418</v>
      </c>
      <c r="S549" t="s">
        <v>4017</v>
      </c>
      <c r="T549" s="1">
        <v>43339</v>
      </c>
      <c r="U549" t="s">
        <v>9</v>
      </c>
      <c r="V549" t="s">
        <v>4040</v>
      </c>
      <c r="W549" t="s">
        <v>4029</v>
      </c>
      <c r="X549" t="s">
        <v>30</v>
      </c>
      <c r="Y549" s="1">
        <v>43344</v>
      </c>
      <c r="Z549" s="1">
        <v>45657</v>
      </c>
      <c r="AA549">
        <v>4900</v>
      </c>
      <c r="AB549" t="s">
        <v>4017</v>
      </c>
      <c r="AC549">
        <f>MIN(COUNTIF(B:B,Member_export_20241206_173759_f48b0b31c0417006138ce4576f294a066f7c[[#This Row],[Member ID]]),1)-1</f>
        <v>0</v>
      </c>
      <c r="AD549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54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49" s="1">
        <v>45657</v>
      </c>
      <c r="AG549" s="1">
        <f>Member_export_20241206_173759_f48b0b31c0417006138ce4576f294a066f7c[[#This Row],[Price]]/100</f>
        <v>49</v>
      </c>
      <c r="AH549" s="6">
        <f ca="1">DATEDIF(Member_export_20241206_173759_f48b0b31c0417006138ce4576f294a066f7c[[#This Row],[Birthday]],TODAY(),"Y")</f>
        <v>55</v>
      </c>
      <c r="AI549" s="6">
        <f>DATEDIF(Member_export_20241206_173759_f48b0b31c0417006138ce4576f294a066f7c[[#This Row],[Member since]],Member_export_20241206_173759_f48b0b31c0417006138ce4576f294a066f7c[[#This Row],[Contrac end date C]],"M")</f>
        <v>76</v>
      </c>
      <c r="AJ549" t="str">
        <f>TEXT(Member_export_20241206_173759_f48b0b31c0417006138ce4576f294a066f7c[[#This Row],[Member since]],"DDDD")</f>
        <v>lunes</v>
      </c>
      <c r="AK549">
        <f>MONTH(Member_export_20241206_173759_f48b0b31c0417006138ce4576f294a066f7c[[#This Row],[Member since]])</f>
        <v>8</v>
      </c>
      <c r="AL549">
        <f>YEAR(Member_export_20241206_173759_f48b0b31c0417006138ce4576f294a066f7c[[#This Row],[Member since]])</f>
        <v>2018</v>
      </c>
    </row>
    <row r="550" spans="1:38" x14ac:dyDescent="0.55000000000000004">
      <c r="A550">
        <v>79788</v>
      </c>
      <c r="B550">
        <v>47312896</v>
      </c>
      <c r="C550" t="s">
        <v>3359</v>
      </c>
      <c r="D550" t="s">
        <v>9</v>
      </c>
      <c r="E550" t="s">
        <v>9</v>
      </c>
      <c r="F550" t="s">
        <v>1445</v>
      </c>
      <c r="G550" t="s">
        <v>1446</v>
      </c>
      <c r="H550" t="s">
        <v>4022</v>
      </c>
      <c r="I550" s="1">
        <v>29929</v>
      </c>
      <c r="J550" t="s">
        <v>5419</v>
      </c>
      <c r="K550" t="s">
        <v>5420</v>
      </c>
      <c r="L550">
        <v>28914</v>
      </c>
      <c r="M550" t="s">
        <v>4016</v>
      </c>
      <c r="N550" t="s">
        <v>9</v>
      </c>
      <c r="O550">
        <v>660959863</v>
      </c>
      <c r="P550" t="s">
        <v>1447</v>
      </c>
      <c r="Q550" t="s">
        <v>277</v>
      </c>
      <c r="R550" t="s">
        <v>9</v>
      </c>
      <c r="S550" t="s">
        <v>4017</v>
      </c>
      <c r="T550" s="1">
        <v>45484</v>
      </c>
      <c r="U550" t="s">
        <v>9</v>
      </c>
      <c r="V550" t="s">
        <v>4144</v>
      </c>
      <c r="W550" t="s">
        <v>4029</v>
      </c>
      <c r="X550" t="s">
        <v>12</v>
      </c>
      <c r="Y550" s="1">
        <v>45505</v>
      </c>
      <c r="Z550" s="1">
        <v>45657</v>
      </c>
      <c r="AA550">
        <v>5200</v>
      </c>
      <c r="AB550" t="s">
        <v>4017</v>
      </c>
      <c r="AC550">
        <f>MIN(COUNTIF(B:B,Member_export_20241206_173759_f48b0b31c0417006138ce4576f294a066f7c[[#This Row],[Member ID]]),1)-1</f>
        <v>0</v>
      </c>
      <c r="AD550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55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50" s="1">
        <v>45657</v>
      </c>
      <c r="AG550" s="1">
        <f>Member_export_20241206_173759_f48b0b31c0417006138ce4576f294a066f7c[[#This Row],[Price]]/100</f>
        <v>52</v>
      </c>
      <c r="AH550" s="6">
        <f ca="1">DATEDIF(Member_export_20241206_173759_f48b0b31c0417006138ce4576f294a066f7c[[#This Row],[Birthday]],TODAY(),"Y")</f>
        <v>43</v>
      </c>
      <c r="AI550" s="6">
        <f>DATEDIF(Member_export_20241206_173759_f48b0b31c0417006138ce4576f294a066f7c[[#This Row],[Member since]],Member_export_20241206_173759_f48b0b31c0417006138ce4576f294a066f7c[[#This Row],[Contrac end date C]],"M")</f>
        <v>5</v>
      </c>
      <c r="AJ550" t="str">
        <f>TEXT(Member_export_20241206_173759_f48b0b31c0417006138ce4576f294a066f7c[[#This Row],[Member since]],"DDDD")</f>
        <v>jueves</v>
      </c>
      <c r="AK550">
        <f>MONTH(Member_export_20241206_173759_f48b0b31c0417006138ce4576f294a066f7c[[#This Row],[Member since]])</f>
        <v>7</v>
      </c>
      <c r="AL550">
        <f>YEAR(Member_export_20241206_173759_f48b0b31c0417006138ce4576f294a066f7c[[#This Row],[Member since]])</f>
        <v>2024</v>
      </c>
    </row>
    <row r="551" spans="1:38" x14ac:dyDescent="0.55000000000000004">
      <c r="A551">
        <v>79788</v>
      </c>
      <c r="B551">
        <v>47223596</v>
      </c>
      <c r="C551" t="s">
        <v>3467</v>
      </c>
      <c r="D551" t="s">
        <v>9</v>
      </c>
      <c r="E551" t="s">
        <v>9</v>
      </c>
      <c r="F551" t="s">
        <v>1689</v>
      </c>
      <c r="G551" t="s">
        <v>1690</v>
      </c>
      <c r="H551" t="s">
        <v>4022</v>
      </c>
      <c r="I551" s="1">
        <v>37510</v>
      </c>
      <c r="J551" t="s">
        <v>5421</v>
      </c>
      <c r="K551" t="s">
        <v>5422</v>
      </c>
      <c r="L551">
        <v>28914</v>
      </c>
      <c r="M551" t="s">
        <v>4016</v>
      </c>
      <c r="N551" t="s">
        <v>9</v>
      </c>
      <c r="O551">
        <v>691274675</v>
      </c>
      <c r="P551" t="s">
        <v>1691</v>
      </c>
      <c r="Q551" t="s">
        <v>22</v>
      </c>
      <c r="R551" t="s">
        <v>9</v>
      </c>
      <c r="S551" t="s">
        <v>4017</v>
      </c>
      <c r="T551" s="1">
        <v>45477</v>
      </c>
      <c r="U551" t="s">
        <v>9</v>
      </c>
      <c r="V551" t="s">
        <v>4023</v>
      </c>
      <c r="W551" t="s">
        <v>4472</v>
      </c>
      <c r="X551" t="s">
        <v>12</v>
      </c>
      <c r="Y551" s="1">
        <v>45505</v>
      </c>
      <c r="Z551" s="1">
        <v>45657</v>
      </c>
      <c r="AA551">
        <v>5200</v>
      </c>
      <c r="AB551" t="s">
        <v>4017</v>
      </c>
      <c r="AC551">
        <f>MIN(COUNTIF(B:B,Member_export_20241206_173759_f48b0b31c0417006138ce4576f294a066f7c[[#This Row],[Member ID]]),1)-1</f>
        <v>0</v>
      </c>
      <c r="AD55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51" t="str">
        <f>IF(Member_export_20241206_173759_f48b0b31c0417006138ce4576f294a066f7c[[#This Row],[Source]]="","DESCONOCIDA",Member_export_20241206_173759_f48b0b31c0417006138ce4576f294a066f7c[[#This Row],[Source]])</f>
        <v>PUBLICIDAD O BUZONEO</v>
      </c>
      <c r="AF551" s="1">
        <v>45657</v>
      </c>
      <c r="AG551" s="1">
        <f>Member_export_20241206_173759_f48b0b31c0417006138ce4576f294a066f7c[[#This Row],[Price]]/100</f>
        <v>52</v>
      </c>
      <c r="AH551" s="6">
        <f ca="1">DATEDIF(Member_export_20241206_173759_f48b0b31c0417006138ce4576f294a066f7c[[#This Row],[Birthday]],TODAY(),"Y")</f>
        <v>22</v>
      </c>
      <c r="AI551" s="6">
        <f>DATEDIF(Member_export_20241206_173759_f48b0b31c0417006138ce4576f294a066f7c[[#This Row],[Member since]],Member_export_20241206_173759_f48b0b31c0417006138ce4576f294a066f7c[[#This Row],[Contrac end date C]],"M")</f>
        <v>5</v>
      </c>
      <c r="AJ551" t="str">
        <f>TEXT(Member_export_20241206_173759_f48b0b31c0417006138ce4576f294a066f7c[[#This Row],[Member since]],"DDDD")</f>
        <v>jueves</v>
      </c>
      <c r="AK551">
        <f>MONTH(Member_export_20241206_173759_f48b0b31c0417006138ce4576f294a066f7c[[#This Row],[Member since]])</f>
        <v>7</v>
      </c>
      <c r="AL551">
        <f>YEAR(Member_export_20241206_173759_f48b0b31c0417006138ce4576f294a066f7c[[#This Row],[Member since]])</f>
        <v>2024</v>
      </c>
    </row>
    <row r="552" spans="1:38" x14ac:dyDescent="0.55000000000000004">
      <c r="A552">
        <v>79788</v>
      </c>
      <c r="B552">
        <v>45987154</v>
      </c>
      <c r="C552" t="s">
        <v>3148</v>
      </c>
      <c r="D552" t="s">
        <v>9</v>
      </c>
      <c r="E552" t="s">
        <v>9</v>
      </c>
      <c r="F552" t="s">
        <v>637</v>
      </c>
      <c r="G552" t="s">
        <v>515</v>
      </c>
      <c r="H552" t="s">
        <v>4022</v>
      </c>
      <c r="I552" s="1">
        <v>28667</v>
      </c>
      <c r="J552" t="s">
        <v>5423</v>
      </c>
      <c r="K552" t="s">
        <v>5424</v>
      </c>
      <c r="L552">
        <v>28914</v>
      </c>
      <c r="M552" t="s">
        <v>4016</v>
      </c>
      <c r="N552" t="s">
        <v>9</v>
      </c>
      <c r="O552">
        <v>639819476</v>
      </c>
      <c r="P552" t="s">
        <v>931</v>
      </c>
      <c r="Q552" t="s">
        <v>22</v>
      </c>
      <c r="R552" t="s">
        <v>5425</v>
      </c>
      <c r="S552" t="s">
        <v>4017</v>
      </c>
      <c r="T552" s="1">
        <v>45177</v>
      </c>
      <c r="U552" t="s">
        <v>9</v>
      </c>
      <c r="V552" t="s">
        <v>4023</v>
      </c>
      <c r="W552" t="s">
        <v>4024</v>
      </c>
      <c r="X552" t="s">
        <v>12</v>
      </c>
      <c r="Y552" s="1">
        <v>45200</v>
      </c>
      <c r="Z552" s="1">
        <v>45657</v>
      </c>
      <c r="AA552">
        <v>5200</v>
      </c>
      <c r="AB552" t="s">
        <v>4017</v>
      </c>
      <c r="AC552">
        <f>MIN(COUNTIF(B:B,Member_export_20241206_173759_f48b0b31c0417006138ce4576f294a066f7c[[#This Row],[Member ID]]),1)-1</f>
        <v>0</v>
      </c>
      <c r="AD55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5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52" s="1">
        <v>45657</v>
      </c>
      <c r="AG552" s="1">
        <f>Member_export_20241206_173759_f48b0b31c0417006138ce4576f294a066f7c[[#This Row],[Price]]/100</f>
        <v>52</v>
      </c>
      <c r="AH552" s="6">
        <f ca="1">DATEDIF(Member_export_20241206_173759_f48b0b31c0417006138ce4576f294a066f7c[[#This Row],[Birthday]],TODAY(),"Y")</f>
        <v>46</v>
      </c>
      <c r="AI552" s="6">
        <f>DATEDIF(Member_export_20241206_173759_f48b0b31c0417006138ce4576f294a066f7c[[#This Row],[Member since]],Member_export_20241206_173759_f48b0b31c0417006138ce4576f294a066f7c[[#This Row],[Contrac end date C]],"M")</f>
        <v>15</v>
      </c>
      <c r="AJ552" t="str">
        <f>TEXT(Member_export_20241206_173759_f48b0b31c0417006138ce4576f294a066f7c[[#This Row],[Member since]],"DDDD")</f>
        <v>viernes</v>
      </c>
      <c r="AK552">
        <f>MONTH(Member_export_20241206_173759_f48b0b31c0417006138ce4576f294a066f7c[[#This Row],[Member since]])</f>
        <v>9</v>
      </c>
      <c r="AL552">
        <f>YEAR(Member_export_20241206_173759_f48b0b31c0417006138ce4576f294a066f7c[[#This Row],[Member since]])</f>
        <v>2023</v>
      </c>
    </row>
    <row r="553" spans="1:38" x14ac:dyDescent="0.55000000000000004">
      <c r="A553">
        <v>79788</v>
      </c>
      <c r="B553">
        <v>45989786</v>
      </c>
      <c r="C553" t="s">
        <v>3037</v>
      </c>
      <c r="D553" t="s">
        <v>9</v>
      </c>
      <c r="E553" t="s">
        <v>9</v>
      </c>
      <c r="F553" t="s">
        <v>637</v>
      </c>
      <c r="G553" t="s">
        <v>638</v>
      </c>
      <c r="H553" t="s">
        <v>4022</v>
      </c>
      <c r="I553" s="1">
        <v>29578</v>
      </c>
      <c r="J553" t="s">
        <v>5426</v>
      </c>
      <c r="K553" t="s">
        <v>5427</v>
      </c>
      <c r="L553">
        <v>28914</v>
      </c>
      <c r="M553" t="s">
        <v>4016</v>
      </c>
      <c r="N553" t="s">
        <v>9</v>
      </c>
      <c r="O553">
        <v>606716964</v>
      </c>
      <c r="P553" t="s">
        <v>640</v>
      </c>
      <c r="Q553" t="s">
        <v>261</v>
      </c>
      <c r="R553" t="s">
        <v>639</v>
      </c>
      <c r="S553" t="s">
        <v>4017</v>
      </c>
      <c r="T553" s="1">
        <v>43258</v>
      </c>
      <c r="U553" t="s">
        <v>9</v>
      </c>
      <c r="V553" t="s">
        <v>4040</v>
      </c>
      <c r="W553" t="s">
        <v>4029</v>
      </c>
      <c r="X553" t="s">
        <v>86</v>
      </c>
      <c r="Y553" s="1">
        <v>43282</v>
      </c>
      <c r="Z553" s="1">
        <v>45657</v>
      </c>
      <c r="AA553">
        <v>4300</v>
      </c>
      <c r="AB553" t="s">
        <v>4017</v>
      </c>
      <c r="AC553">
        <f>MIN(COUNTIF(B:B,Member_export_20241206_173759_f48b0b31c0417006138ce4576f294a066f7c[[#This Row],[Member ID]]),1)-1</f>
        <v>0</v>
      </c>
      <c r="AD553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55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53" s="1">
        <v>45657</v>
      </c>
      <c r="AG553" s="1">
        <f>Member_export_20241206_173759_f48b0b31c0417006138ce4576f294a066f7c[[#This Row],[Price]]/100</f>
        <v>43</v>
      </c>
      <c r="AH553" s="6">
        <f ca="1">DATEDIF(Member_export_20241206_173759_f48b0b31c0417006138ce4576f294a066f7c[[#This Row],[Birthday]],TODAY(),"Y")</f>
        <v>43</v>
      </c>
      <c r="AI553" s="6">
        <f>DATEDIF(Member_export_20241206_173759_f48b0b31c0417006138ce4576f294a066f7c[[#This Row],[Member since]],Member_export_20241206_173759_f48b0b31c0417006138ce4576f294a066f7c[[#This Row],[Contrac end date C]],"M")</f>
        <v>78</v>
      </c>
      <c r="AJ553" t="str">
        <f>TEXT(Member_export_20241206_173759_f48b0b31c0417006138ce4576f294a066f7c[[#This Row],[Member since]],"DDDD")</f>
        <v>jueves</v>
      </c>
      <c r="AK553">
        <f>MONTH(Member_export_20241206_173759_f48b0b31c0417006138ce4576f294a066f7c[[#This Row],[Member since]])</f>
        <v>6</v>
      </c>
      <c r="AL553">
        <f>YEAR(Member_export_20241206_173759_f48b0b31c0417006138ce4576f294a066f7c[[#This Row],[Member since]])</f>
        <v>2018</v>
      </c>
    </row>
    <row r="554" spans="1:38" x14ac:dyDescent="0.55000000000000004">
      <c r="A554">
        <v>79788</v>
      </c>
      <c r="B554">
        <v>45989571</v>
      </c>
      <c r="C554" t="s">
        <v>3220</v>
      </c>
      <c r="D554" t="s">
        <v>9</v>
      </c>
      <c r="E554" t="s">
        <v>9</v>
      </c>
      <c r="F554" t="s">
        <v>41</v>
      </c>
      <c r="G554" t="s">
        <v>1114</v>
      </c>
      <c r="H554" t="s">
        <v>4015</v>
      </c>
      <c r="I554" s="1">
        <v>24656</v>
      </c>
      <c r="J554" t="s">
        <v>5428</v>
      </c>
      <c r="K554" t="s">
        <v>5429</v>
      </c>
      <c r="L554">
        <v>28914</v>
      </c>
      <c r="M554" t="s">
        <v>4016</v>
      </c>
      <c r="N554" t="s">
        <v>9</v>
      </c>
      <c r="O554">
        <v>626323474</v>
      </c>
      <c r="P554" t="s">
        <v>33</v>
      </c>
      <c r="Q554" t="s">
        <v>18</v>
      </c>
      <c r="R554" t="s">
        <v>5430</v>
      </c>
      <c r="S554" t="s">
        <v>4017</v>
      </c>
      <c r="T554" s="1">
        <v>44168</v>
      </c>
      <c r="U554" t="s">
        <v>9</v>
      </c>
      <c r="V554" t="s">
        <v>9</v>
      </c>
      <c r="W554" t="s">
        <v>9</v>
      </c>
      <c r="X554" t="s">
        <v>30</v>
      </c>
      <c r="Y554" s="1">
        <v>44197</v>
      </c>
      <c r="Z554" s="1">
        <v>45657</v>
      </c>
      <c r="AA554">
        <v>4900</v>
      </c>
      <c r="AB554" t="s">
        <v>4017</v>
      </c>
      <c r="AC554">
        <f>MIN(COUNTIF(B:B,Member_export_20241206_173759_f48b0b31c0417006138ce4576f294a066f7c[[#This Row],[Member ID]]),1)-1</f>
        <v>0</v>
      </c>
      <c r="AD554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554" t="str">
        <f>IF(Member_export_20241206_173759_f48b0b31c0417006138ce4576f294a066f7c[[#This Row],[Source]]="","DESCONOCIDA",Member_export_20241206_173759_f48b0b31c0417006138ce4576f294a066f7c[[#This Row],[Source]])</f>
        <v>DESCONOCIDA</v>
      </c>
      <c r="AF554" s="1">
        <v>45657</v>
      </c>
      <c r="AG554" s="1">
        <f>Member_export_20241206_173759_f48b0b31c0417006138ce4576f294a066f7c[[#This Row],[Price]]/100</f>
        <v>49</v>
      </c>
      <c r="AH554" s="6">
        <f ca="1">DATEDIF(Member_export_20241206_173759_f48b0b31c0417006138ce4576f294a066f7c[[#This Row],[Birthday]],TODAY(),"Y")</f>
        <v>57</v>
      </c>
      <c r="AI554" s="6">
        <f>DATEDIF(Member_export_20241206_173759_f48b0b31c0417006138ce4576f294a066f7c[[#This Row],[Member since]],Member_export_20241206_173759_f48b0b31c0417006138ce4576f294a066f7c[[#This Row],[Contrac end date C]],"M")</f>
        <v>48</v>
      </c>
      <c r="AJ554" t="str">
        <f>TEXT(Member_export_20241206_173759_f48b0b31c0417006138ce4576f294a066f7c[[#This Row],[Member since]],"DDDD")</f>
        <v>jueves</v>
      </c>
      <c r="AK554">
        <f>MONTH(Member_export_20241206_173759_f48b0b31c0417006138ce4576f294a066f7c[[#This Row],[Member since]])</f>
        <v>12</v>
      </c>
      <c r="AL554">
        <f>YEAR(Member_export_20241206_173759_f48b0b31c0417006138ce4576f294a066f7c[[#This Row],[Member since]])</f>
        <v>2020</v>
      </c>
    </row>
    <row r="555" spans="1:38" x14ac:dyDescent="0.55000000000000004">
      <c r="A555">
        <v>79788</v>
      </c>
      <c r="B555">
        <v>45989576</v>
      </c>
      <c r="C555" t="s">
        <v>3591</v>
      </c>
      <c r="D555" t="s">
        <v>9</v>
      </c>
      <c r="E555" t="s">
        <v>9</v>
      </c>
      <c r="F555" t="s">
        <v>41</v>
      </c>
      <c r="G555" t="s">
        <v>1958</v>
      </c>
      <c r="H555" t="s">
        <v>4022</v>
      </c>
      <c r="I555" s="1">
        <v>27792</v>
      </c>
      <c r="J555" t="s">
        <v>5431</v>
      </c>
      <c r="K555" t="s">
        <v>5432</v>
      </c>
      <c r="L555">
        <v>28803</v>
      </c>
      <c r="M555" t="s">
        <v>5433</v>
      </c>
      <c r="N555" t="s">
        <v>9</v>
      </c>
      <c r="O555">
        <v>634241208</v>
      </c>
      <c r="P555" t="s">
        <v>1959</v>
      </c>
      <c r="Q555" t="s">
        <v>22</v>
      </c>
      <c r="R555" t="s">
        <v>5434</v>
      </c>
      <c r="S555" t="s">
        <v>4017</v>
      </c>
      <c r="T555" s="1">
        <v>45328</v>
      </c>
      <c r="U555" t="s">
        <v>9</v>
      </c>
      <c r="V555" t="s">
        <v>4144</v>
      </c>
      <c r="W555" t="s">
        <v>4029</v>
      </c>
      <c r="X555" t="s">
        <v>12</v>
      </c>
      <c r="Y555" s="1">
        <v>45352</v>
      </c>
      <c r="Z555" s="1">
        <v>45657</v>
      </c>
      <c r="AA555">
        <v>5200</v>
      </c>
      <c r="AB555" t="s">
        <v>4017</v>
      </c>
      <c r="AC555">
        <f>MIN(COUNTIF(B:B,Member_export_20241206_173759_f48b0b31c0417006138ce4576f294a066f7c[[#This Row],[Member ID]]),1)-1</f>
        <v>0</v>
      </c>
      <c r="AD555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55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55" s="1">
        <v>45657</v>
      </c>
      <c r="AG555" s="1">
        <f>Member_export_20241206_173759_f48b0b31c0417006138ce4576f294a066f7c[[#This Row],[Price]]/100</f>
        <v>52</v>
      </c>
      <c r="AH555" s="6">
        <f ca="1">DATEDIF(Member_export_20241206_173759_f48b0b31c0417006138ce4576f294a066f7c[[#This Row],[Birthday]],TODAY(),"Y")</f>
        <v>48</v>
      </c>
      <c r="AI555" s="6">
        <f>DATEDIF(Member_export_20241206_173759_f48b0b31c0417006138ce4576f294a066f7c[[#This Row],[Member since]],Member_export_20241206_173759_f48b0b31c0417006138ce4576f294a066f7c[[#This Row],[Contrac end date C]],"M")</f>
        <v>10</v>
      </c>
      <c r="AJ555" t="str">
        <f>TEXT(Member_export_20241206_173759_f48b0b31c0417006138ce4576f294a066f7c[[#This Row],[Member since]],"DDDD")</f>
        <v>martes</v>
      </c>
      <c r="AK555">
        <f>MONTH(Member_export_20241206_173759_f48b0b31c0417006138ce4576f294a066f7c[[#This Row],[Member since]])</f>
        <v>2</v>
      </c>
      <c r="AL555">
        <f>YEAR(Member_export_20241206_173759_f48b0b31c0417006138ce4576f294a066f7c[[#This Row],[Member since]])</f>
        <v>2024</v>
      </c>
    </row>
    <row r="556" spans="1:38" x14ac:dyDescent="0.55000000000000004">
      <c r="A556">
        <v>79788</v>
      </c>
      <c r="B556">
        <v>45987804</v>
      </c>
      <c r="C556" t="s">
        <v>3592</v>
      </c>
      <c r="D556" t="s">
        <v>9</v>
      </c>
      <c r="E556" t="s">
        <v>9</v>
      </c>
      <c r="F556" t="s">
        <v>41</v>
      </c>
      <c r="G556" t="s">
        <v>1960</v>
      </c>
      <c r="H556" t="s">
        <v>4022</v>
      </c>
      <c r="I556" s="1">
        <v>28130</v>
      </c>
      <c r="J556" t="s">
        <v>5435</v>
      </c>
      <c r="K556" t="s">
        <v>4141</v>
      </c>
      <c r="L556">
        <v>28914</v>
      </c>
      <c r="M556" t="s">
        <v>4016</v>
      </c>
      <c r="N556" t="s">
        <v>9</v>
      </c>
      <c r="O556">
        <v>626838994</v>
      </c>
      <c r="P556" t="s">
        <v>1961</v>
      </c>
      <c r="Q556" t="s">
        <v>22</v>
      </c>
      <c r="R556" t="s">
        <v>5436</v>
      </c>
      <c r="S556" t="s">
        <v>4017</v>
      </c>
      <c r="T556" s="1">
        <v>44685</v>
      </c>
      <c r="U556" t="s">
        <v>9</v>
      </c>
      <c r="V556" t="s">
        <v>4144</v>
      </c>
      <c r="W556" t="s">
        <v>4029</v>
      </c>
      <c r="X556" t="s">
        <v>12</v>
      </c>
      <c r="Y556" s="1">
        <v>44713</v>
      </c>
      <c r="Z556" s="1">
        <v>45657</v>
      </c>
      <c r="AA556">
        <v>5200</v>
      </c>
      <c r="AB556" t="s">
        <v>4017</v>
      </c>
      <c r="AC556">
        <f>MIN(COUNTIF(B:B,Member_export_20241206_173759_f48b0b31c0417006138ce4576f294a066f7c[[#This Row],[Member ID]]),1)-1</f>
        <v>0</v>
      </c>
      <c r="AD556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55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56" s="1">
        <v>45657</v>
      </c>
      <c r="AG556" s="1">
        <f>Member_export_20241206_173759_f48b0b31c0417006138ce4576f294a066f7c[[#This Row],[Price]]/100</f>
        <v>52</v>
      </c>
      <c r="AH556" s="6">
        <f ca="1">DATEDIF(Member_export_20241206_173759_f48b0b31c0417006138ce4576f294a066f7c[[#This Row],[Birthday]],TODAY(),"Y")</f>
        <v>47</v>
      </c>
      <c r="AI556" s="6">
        <f>DATEDIF(Member_export_20241206_173759_f48b0b31c0417006138ce4576f294a066f7c[[#This Row],[Member since]],Member_export_20241206_173759_f48b0b31c0417006138ce4576f294a066f7c[[#This Row],[Contrac end date C]],"M")</f>
        <v>31</v>
      </c>
      <c r="AJ556" t="str">
        <f>TEXT(Member_export_20241206_173759_f48b0b31c0417006138ce4576f294a066f7c[[#This Row],[Member since]],"DDDD")</f>
        <v>miércoles</v>
      </c>
      <c r="AK556">
        <f>MONTH(Member_export_20241206_173759_f48b0b31c0417006138ce4576f294a066f7c[[#This Row],[Member since]])</f>
        <v>5</v>
      </c>
      <c r="AL556">
        <f>YEAR(Member_export_20241206_173759_f48b0b31c0417006138ce4576f294a066f7c[[#This Row],[Member since]])</f>
        <v>2022</v>
      </c>
    </row>
    <row r="557" spans="1:38" x14ac:dyDescent="0.55000000000000004">
      <c r="A557">
        <v>79788</v>
      </c>
      <c r="B557">
        <v>46767369</v>
      </c>
      <c r="C557" t="s">
        <v>3773</v>
      </c>
      <c r="D557" t="s">
        <v>9</v>
      </c>
      <c r="E557" t="s">
        <v>9</v>
      </c>
      <c r="F557" t="s">
        <v>2365</v>
      </c>
      <c r="G557" t="s">
        <v>2366</v>
      </c>
      <c r="H557" t="s">
        <v>4022</v>
      </c>
      <c r="I557" s="1">
        <v>29428</v>
      </c>
      <c r="J557" t="s">
        <v>5437</v>
      </c>
      <c r="K557" t="s">
        <v>5438</v>
      </c>
      <c r="L557">
        <v>28914</v>
      </c>
      <c r="M557" t="s">
        <v>4016</v>
      </c>
      <c r="N557" t="s">
        <v>9</v>
      </c>
      <c r="O557">
        <v>669954626</v>
      </c>
      <c r="P557" t="s">
        <v>619</v>
      </c>
      <c r="Q557" t="s">
        <v>596</v>
      </c>
      <c r="R557" t="s">
        <v>2367</v>
      </c>
      <c r="S557" t="s">
        <v>4017</v>
      </c>
      <c r="T557" s="1">
        <v>45383</v>
      </c>
      <c r="U557" t="s">
        <v>9</v>
      </c>
      <c r="V557" t="s">
        <v>4023</v>
      </c>
      <c r="W557" t="s">
        <v>4029</v>
      </c>
      <c r="X557" t="s">
        <v>30</v>
      </c>
      <c r="Y557" s="1">
        <v>45444</v>
      </c>
      <c r="Z557" s="1">
        <v>45657</v>
      </c>
      <c r="AA557">
        <v>4900</v>
      </c>
      <c r="AB557" t="s">
        <v>4017</v>
      </c>
      <c r="AC557">
        <f>MIN(COUNTIF(B:B,Member_export_20241206_173759_f48b0b31c0417006138ce4576f294a066f7c[[#This Row],[Member ID]]),1)-1</f>
        <v>0</v>
      </c>
      <c r="AD55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5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57" s="1">
        <v>45657</v>
      </c>
      <c r="AG557" s="1">
        <f>Member_export_20241206_173759_f48b0b31c0417006138ce4576f294a066f7c[[#This Row],[Price]]/100</f>
        <v>49</v>
      </c>
      <c r="AH557" s="6">
        <f ca="1">DATEDIF(Member_export_20241206_173759_f48b0b31c0417006138ce4576f294a066f7c[[#This Row],[Birthday]],TODAY(),"Y")</f>
        <v>44</v>
      </c>
      <c r="AI557" s="6">
        <f>DATEDIF(Member_export_20241206_173759_f48b0b31c0417006138ce4576f294a066f7c[[#This Row],[Member since]],Member_export_20241206_173759_f48b0b31c0417006138ce4576f294a066f7c[[#This Row],[Contrac end date C]],"M")</f>
        <v>8</v>
      </c>
      <c r="AJ557" t="str">
        <f>TEXT(Member_export_20241206_173759_f48b0b31c0417006138ce4576f294a066f7c[[#This Row],[Member since]],"DDDD")</f>
        <v>lunes</v>
      </c>
      <c r="AK557">
        <f>MONTH(Member_export_20241206_173759_f48b0b31c0417006138ce4576f294a066f7c[[#This Row],[Member since]])</f>
        <v>4</v>
      </c>
      <c r="AL557">
        <f>YEAR(Member_export_20241206_173759_f48b0b31c0417006138ce4576f294a066f7c[[#This Row],[Member since]])</f>
        <v>2024</v>
      </c>
    </row>
    <row r="558" spans="1:38" x14ac:dyDescent="0.55000000000000004">
      <c r="A558">
        <v>79788</v>
      </c>
      <c r="B558">
        <v>49610994</v>
      </c>
      <c r="C558" t="s">
        <v>3905</v>
      </c>
      <c r="D558" t="s">
        <v>9</v>
      </c>
      <c r="E558" t="s">
        <v>9</v>
      </c>
      <c r="F558" t="s">
        <v>2638</v>
      </c>
      <c r="G558" t="s">
        <v>2639</v>
      </c>
      <c r="H558" t="s">
        <v>4022</v>
      </c>
      <c r="I558" s="1">
        <v>29359</v>
      </c>
      <c r="J558" t="s">
        <v>5439</v>
      </c>
      <c r="K558" t="s">
        <v>5440</v>
      </c>
      <c r="L558">
        <v>28914</v>
      </c>
      <c r="M558" t="s">
        <v>4016</v>
      </c>
      <c r="N558" t="s">
        <v>9</v>
      </c>
      <c r="O558">
        <v>637789450</v>
      </c>
      <c r="P558" t="s">
        <v>2640</v>
      </c>
      <c r="Q558" t="s">
        <v>45</v>
      </c>
      <c r="R558" t="s">
        <v>9</v>
      </c>
      <c r="S558" t="s">
        <v>4017</v>
      </c>
      <c r="T558" s="1">
        <v>45625</v>
      </c>
      <c r="U558" t="s">
        <v>9</v>
      </c>
      <c r="V558" t="s">
        <v>4068</v>
      </c>
      <c r="W558" t="s">
        <v>4029</v>
      </c>
      <c r="X558" t="s">
        <v>12</v>
      </c>
      <c r="Y558" s="1">
        <v>45627</v>
      </c>
      <c r="Z558" s="1">
        <v>45657</v>
      </c>
      <c r="AA558">
        <v>5200</v>
      </c>
      <c r="AB558" t="s">
        <v>4017</v>
      </c>
      <c r="AC558">
        <f>MIN(COUNTIF(B:B,Member_export_20241206_173759_f48b0b31c0417006138ce4576f294a066f7c[[#This Row],[Member ID]]),1)-1</f>
        <v>0</v>
      </c>
      <c r="AD558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55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58" s="1">
        <v>45657</v>
      </c>
      <c r="AG558" s="1">
        <f>Member_export_20241206_173759_f48b0b31c0417006138ce4576f294a066f7c[[#This Row],[Price]]/100</f>
        <v>52</v>
      </c>
      <c r="AH558" s="6">
        <f ca="1">DATEDIF(Member_export_20241206_173759_f48b0b31c0417006138ce4576f294a066f7c[[#This Row],[Birthday]],TODAY(),"Y")</f>
        <v>44</v>
      </c>
      <c r="AI558" s="6">
        <f>DATEDIF(Member_export_20241206_173759_f48b0b31c0417006138ce4576f294a066f7c[[#This Row],[Member since]],Member_export_20241206_173759_f48b0b31c0417006138ce4576f294a066f7c[[#This Row],[Contrac end date C]],"M")</f>
        <v>1</v>
      </c>
      <c r="AJ558" t="str">
        <f>TEXT(Member_export_20241206_173759_f48b0b31c0417006138ce4576f294a066f7c[[#This Row],[Member since]],"DDDD")</f>
        <v>viernes</v>
      </c>
      <c r="AK558">
        <f>MONTH(Member_export_20241206_173759_f48b0b31c0417006138ce4576f294a066f7c[[#This Row],[Member since]])</f>
        <v>11</v>
      </c>
      <c r="AL558">
        <f>YEAR(Member_export_20241206_173759_f48b0b31c0417006138ce4576f294a066f7c[[#This Row],[Member since]])</f>
        <v>2024</v>
      </c>
    </row>
    <row r="559" spans="1:38" x14ac:dyDescent="0.55000000000000004">
      <c r="A559">
        <v>79788</v>
      </c>
      <c r="B559">
        <v>45988294</v>
      </c>
      <c r="C559" t="s">
        <v>3244</v>
      </c>
      <c r="D559" t="s">
        <v>9</v>
      </c>
      <c r="E559" t="s">
        <v>9</v>
      </c>
      <c r="F559" t="s">
        <v>430</v>
      </c>
      <c r="G559" t="s">
        <v>1172</v>
      </c>
      <c r="H559" t="s">
        <v>4022</v>
      </c>
      <c r="I559" s="1">
        <v>25960</v>
      </c>
      <c r="J559" t="s">
        <v>5441</v>
      </c>
      <c r="K559" t="s">
        <v>5442</v>
      </c>
      <c r="L559">
        <v>28914</v>
      </c>
      <c r="M559" t="s">
        <v>4016</v>
      </c>
      <c r="N559" t="s">
        <v>9</v>
      </c>
      <c r="O559">
        <v>629837699</v>
      </c>
      <c r="P559" t="s">
        <v>1173</v>
      </c>
      <c r="Q559" t="s">
        <v>458</v>
      </c>
      <c r="R559" t="s">
        <v>5443</v>
      </c>
      <c r="S559" t="s">
        <v>4017</v>
      </c>
      <c r="T559" s="1">
        <v>43435</v>
      </c>
      <c r="U559" t="s">
        <v>9</v>
      </c>
      <c r="V559" t="s">
        <v>4023</v>
      </c>
      <c r="W559" t="s">
        <v>4029</v>
      </c>
      <c r="X559" t="s">
        <v>12</v>
      </c>
      <c r="Y559" s="1">
        <v>43435</v>
      </c>
      <c r="Z559" s="1">
        <v>45657</v>
      </c>
      <c r="AA559">
        <v>5200</v>
      </c>
      <c r="AB559" t="s">
        <v>4017</v>
      </c>
      <c r="AC559">
        <f>MIN(COUNTIF(B:B,Member_export_20241206_173759_f48b0b31c0417006138ce4576f294a066f7c[[#This Row],[Member ID]]),1)-1</f>
        <v>0</v>
      </c>
      <c r="AD55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5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59" s="1">
        <v>45657</v>
      </c>
      <c r="AG559" s="1">
        <f>Member_export_20241206_173759_f48b0b31c0417006138ce4576f294a066f7c[[#This Row],[Price]]/100</f>
        <v>52</v>
      </c>
      <c r="AH559" s="6">
        <f ca="1">DATEDIF(Member_export_20241206_173759_f48b0b31c0417006138ce4576f294a066f7c[[#This Row],[Birthday]],TODAY(),"Y")</f>
        <v>53</v>
      </c>
      <c r="AI559" s="6">
        <f>DATEDIF(Member_export_20241206_173759_f48b0b31c0417006138ce4576f294a066f7c[[#This Row],[Member since]],Member_export_20241206_173759_f48b0b31c0417006138ce4576f294a066f7c[[#This Row],[Contrac end date C]],"M")</f>
        <v>72</v>
      </c>
      <c r="AJ559" t="str">
        <f>TEXT(Member_export_20241206_173759_f48b0b31c0417006138ce4576f294a066f7c[[#This Row],[Member since]],"DDDD")</f>
        <v>sábado</v>
      </c>
      <c r="AK559">
        <f>MONTH(Member_export_20241206_173759_f48b0b31c0417006138ce4576f294a066f7c[[#This Row],[Member since]])</f>
        <v>12</v>
      </c>
      <c r="AL559">
        <f>YEAR(Member_export_20241206_173759_f48b0b31c0417006138ce4576f294a066f7c[[#This Row],[Member since]])</f>
        <v>2018</v>
      </c>
    </row>
    <row r="560" spans="1:38" x14ac:dyDescent="0.55000000000000004">
      <c r="A560">
        <v>79788</v>
      </c>
      <c r="B560">
        <v>45989345</v>
      </c>
      <c r="C560" t="s">
        <v>3462</v>
      </c>
      <c r="D560" t="s">
        <v>9</v>
      </c>
      <c r="E560" t="s">
        <v>9</v>
      </c>
      <c r="F560" t="s">
        <v>430</v>
      </c>
      <c r="G560" t="s">
        <v>1681</v>
      </c>
      <c r="H560" t="s">
        <v>4022</v>
      </c>
      <c r="I560" s="1">
        <v>26405</v>
      </c>
      <c r="J560" t="s">
        <v>5444</v>
      </c>
      <c r="K560" t="s">
        <v>4301</v>
      </c>
      <c r="L560">
        <v>28914</v>
      </c>
      <c r="M560" t="s">
        <v>4016</v>
      </c>
      <c r="N560" t="s">
        <v>9</v>
      </c>
      <c r="O560">
        <v>657502332</v>
      </c>
      <c r="P560" t="s">
        <v>1683</v>
      </c>
      <c r="Q560" t="s">
        <v>22</v>
      </c>
      <c r="R560" t="s">
        <v>1682</v>
      </c>
      <c r="S560" t="s">
        <v>4017</v>
      </c>
      <c r="T560" s="1">
        <v>44803</v>
      </c>
      <c r="U560" t="s">
        <v>9</v>
      </c>
      <c r="V560" t="s">
        <v>4023</v>
      </c>
      <c r="W560" t="s">
        <v>4029</v>
      </c>
      <c r="X560" t="s">
        <v>12</v>
      </c>
      <c r="Y560" s="1">
        <v>44805</v>
      </c>
      <c r="Z560" s="1">
        <v>45657</v>
      </c>
      <c r="AA560">
        <v>5200</v>
      </c>
      <c r="AB560" t="s">
        <v>4017</v>
      </c>
      <c r="AC560">
        <f>MIN(COUNTIF(B:B,Member_export_20241206_173759_f48b0b31c0417006138ce4576f294a066f7c[[#This Row],[Member ID]]),1)-1</f>
        <v>0</v>
      </c>
      <c r="AD56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6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60" s="1">
        <v>45657</v>
      </c>
      <c r="AG560" s="1">
        <f>Member_export_20241206_173759_f48b0b31c0417006138ce4576f294a066f7c[[#This Row],[Price]]/100</f>
        <v>52</v>
      </c>
      <c r="AH560" s="6">
        <f ca="1">DATEDIF(Member_export_20241206_173759_f48b0b31c0417006138ce4576f294a066f7c[[#This Row],[Birthday]],TODAY(),"Y")</f>
        <v>52</v>
      </c>
      <c r="AI560" s="6">
        <f>DATEDIF(Member_export_20241206_173759_f48b0b31c0417006138ce4576f294a066f7c[[#This Row],[Member since]],Member_export_20241206_173759_f48b0b31c0417006138ce4576f294a066f7c[[#This Row],[Contrac end date C]],"M")</f>
        <v>28</v>
      </c>
      <c r="AJ560" t="str">
        <f>TEXT(Member_export_20241206_173759_f48b0b31c0417006138ce4576f294a066f7c[[#This Row],[Member since]],"DDDD")</f>
        <v>martes</v>
      </c>
      <c r="AK560">
        <f>MONTH(Member_export_20241206_173759_f48b0b31c0417006138ce4576f294a066f7c[[#This Row],[Member since]])</f>
        <v>8</v>
      </c>
      <c r="AL560">
        <f>YEAR(Member_export_20241206_173759_f48b0b31c0417006138ce4576f294a066f7c[[#This Row],[Member since]])</f>
        <v>2022</v>
      </c>
    </row>
    <row r="561" spans="1:38" x14ac:dyDescent="0.55000000000000004">
      <c r="A561">
        <v>79788</v>
      </c>
      <c r="B561">
        <v>45987478</v>
      </c>
      <c r="C561" t="s">
        <v>3826</v>
      </c>
      <c r="D561" t="s">
        <v>9</v>
      </c>
      <c r="E561" t="s">
        <v>9</v>
      </c>
      <c r="F561" t="s">
        <v>430</v>
      </c>
      <c r="G561" t="s">
        <v>2472</v>
      </c>
      <c r="H561" t="s">
        <v>4022</v>
      </c>
      <c r="I561" s="1">
        <v>27111</v>
      </c>
      <c r="J561" t="s">
        <v>5445</v>
      </c>
      <c r="K561" t="s">
        <v>5446</v>
      </c>
      <c r="L561">
        <v>28914</v>
      </c>
      <c r="M561" t="s">
        <v>4016</v>
      </c>
      <c r="N561" t="s">
        <v>9</v>
      </c>
      <c r="O561">
        <v>679953344</v>
      </c>
      <c r="P561" t="s">
        <v>1488</v>
      </c>
      <c r="Q561" t="s">
        <v>45</v>
      </c>
      <c r="R561" t="s">
        <v>2473</v>
      </c>
      <c r="S561" t="s">
        <v>4017</v>
      </c>
      <c r="T561" s="1">
        <v>43259</v>
      </c>
      <c r="U561" t="s">
        <v>9</v>
      </c>
      <c r="V561" t="s">
        <v>4068</v>
      </c>
      <c r="W561" t="s">
        <v>4029</v>
      </c>
      <c r="X561" t="s">
        <v>86</v>
      </c>
      <c r="Y561" s="1">
        <v>43282</v>
      </c>
      <c r="Z561" s="1">
        <v>45657</v>
      </c>
      <c r="AA561">
        <v>4300</v>
      </c>
      <c r="AB561" t="s">
        <v>4017</v>
      </c>
      <c r="AC561">
        <f>MIN(COUNTIF(B:B,Member_export_20241206_173759_f48b0b31c0417006138ce4576f294a066f7c[[#This Row],[Member ID]]),1)-1</f>
        <v>0</v>
      </c>
      <c r="AD561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56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61" s="1">
        <v>45657</v>
      </c>
      <c r="AG561" s="1">
        <f>Member_export_20241206_173759_f48b0b31c0417006138ce4576f294a066f7c[[#This Row],[Price]]/100</f>
        <v>43</v>
      </c>
      <c r="AH561" s="6">
        <f ca="1">DATEDIF(Member_export_20241206_173759_f48b0b31c0417006138ce4576f294a066f7c[[#This Row],[Birthday]],TODAY(),"Y")</f>
        <v>50</v>
      </c>
      <c r="AI561" s="6">
        <f>DATEDIF(Member_export_20241206_173759_f48b0b31c0417006138ce4576f294a066f7c[[#This Row],[Member since]],Member_export_20241206_173759_f48b0b31c0417006138ce4576f294a066f7c[[#This Row],[Contrac end date C]],"M")</f>
        <v>78</v>
      </c>
      <c r="AJ561" t="str">
        <f>TEXT(Member_export_20241206_173759_f48b0b31c0417006138ce4576f294a066f7c[[#This Row],[Member since]],"DDDD")</f>
        <v>viernes</v>
      </c>
      <c r="AK561">
        <f>MONTH(Member_export_20241206_173759_f48b0b31c0417006138ce4576f294a066f7c[[#This Row],[Member since]])</f>
        <v>6</v>
      </c>
      <c r="AL561">
        <f>YEAR(Member_export_20241206_173759_f48b0b31c0417006138ce4576f294a066f7c[[#This Row],[Member since]])</f>
        <v>2018</v>
      </c>
    </row>
    <row r="562" spans="1:38" x14ac:dyDescent="0.55000000000000004">
      <c r="A562">
        <v>79788</v>
      </c>
      <c r="B562">
        <v>45989138</v>
      </c>
      <c r="C562" t="s">
        <v>2970</v>
      </c>
      <c r="D562" t="s">
        <v>9</v>
      </c>
      <c r="E562" t="s">
        <v>9</v>
      </c>
      <c r="F562" t="s">
        <v>430</v>
      </c>
      <c r="G562" t="s">
        <v>438</v>
      </c>
      <c r="H562" t="s">
        <v>4022</v>
      </c>
      <c r="I562" s="1">
        <v>25361</v>
      </c>
      <c r="J562" t="s">
        <v>5447</v>
      </c>
      <c r="K562" t="s">
        <v>4249</v>
      </c>
      <c r="L562">
        <v>28914</v>
      </c>
      <c r="M562" t="s">
        <v>4016</v>
      </c>
      <c r="N562" t="s">
        <v>9</v>
      </c>
      <c r="O562">
        <v>696879656</v>
      </c>
      <c r="P562" t="s">
        <v>439</v>
      </c>
      <c r="Q562" t="s">
        <v>11</v>
      </c>
      <c r="R562" t="s">
        <v>5448</v>
      </c>
      <c r="S562" t="s">
        <v>4017</v>
      </c>
      <c r="T562" s="1">
        <v>44732</v>
      </c>
      <c r="U562" t="s">
        <v>9</v>
      </c>
      <c r="V562" t="s">
        <v>4040</v>
      </c>
      <c r="W562" t="s">
        <v>4024</v>
      </c>
      <c r="X562" t="s">
        <v>30</v>
      </c>
      <c r="Y562" s="1">
        <v>44743</v>
      </c>
      <c r="Z562" s="1">
        <v>45657</v>
      </c>
      <c r="AA562">
        <v>4900</v>
      </c>
      <c r="AB562" t="s">
        <v>4017</v>
      </c>
      <c r="AC562">
        <f>MIN(COUNTIF(B:B,Member_export_20241206_173759_f48b0b31c0417006138ce4576f294a066f7c[[#This Row],[Member ID]]),1)-1</f>
        <v>0</v>
      </c>
      <c r="AD562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56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62" s="1">
        <v>45657</v>
      </c>
      <c r="AG562" s="1">
        <f>Member_export_20241206_173759_f48b0b31c0417006138ce4576f294a066f7c[[#This Row],[Price]]/100</f>
        <v>49</v>
      </c>
      <c r="AH562" s="6">
        <f ca="1">DATEDIF(Member_export_20241206_173759_f48b0b31c0417006138ce4576f294a066f7c[[#This Row],[Birthday]],TODAY(),"Y")</f>
        <v>55</v>
      </c>
      <c r="AI562" s="6">
        <f>DATEDIF(Member_export_20241206_173759_f48b0b31c0417006138ce4576f294a066f7c[[#This Row],[Member since]],Member_export_20241206_173759_f48b0b31c0417006138ce4576f294a066f7c[[#This Row],[Contrac end date C]],"M")</f>
        <v>30</v>
      </c>
      <c r="AJ562" t="str">
        <f>TEXT(Member_export_20241206_173759_f48b0b31c0417006138ce4576f294a066f7c[[#This Row],[Member since]],"DDDD")</f>
        <v>lunes</v>
      </c>
      <c r="AK562">
        <f>MONTH(Member_export_20241206_173759_f48b0b31c0417006138ce4576f294a066f7c[[#This Row],[Member since]])</f>
        <v>6</v>
      </c>
      <c r="AL562">
        <f>YEAR(Member_export_20241206_173759_f48b0b31c0417006138ce4576f294a066f7c[[#This Row],[Member since]])</f>
        <v>2022</v>
      </c>
    </row>
    <row r="563" spans="1:38" x14ac:dyDescent="0.55000000000000004">
      <c r="A563">
        <v>79788</v>
      </c>
      <c r="B563">
        <v>45987609</v>
      </c>
      <c r="C563" t="s">
        <v>2967</v>
      </c>
      <c r="D563" t="s">
        <v>9</v>
      </c>
      <c r="E563" t="s">
        <v>9</v>
      </c>
      <c r="F563" t="s">
        <v>430</v>
      </c>
      <c r="G563" t="s">
        <v>431</v>
      </c>
      <c r="H563" t="s">
        <v>4022</v>
      </c>
      <c r="I563" s="1">
        <v>23220</v>
      </c>
      <c r="J563" t="s">
        <v>5449</v>
      </c>
      <c r="K563" t="s">
        <v>5450</v>
      </c>
      <c r="L563">
        <v>28918</v>
      </c>
      <c r="M563" t="s">
        <v>4016</v>
      </c>
      <c r="N563" t="s">
        <v>9</v>
      </c>
      <c r="O563">
        <v>606014482</v>
      </c>
      <c r="P563" t="s">
        <v>432</v>
      </c>
      <c r="Q563" t="s">
        <v>22</v>
      </c>
      <c r="R563" t="s">
        <v>5451</v>
      </c>
      <c r="S563" t="s">
        <v>4017</v>
      </c>
      <c r="T563" s="1">
        <v>43556</v>
      </c>
      <c r="U563" t="s">
        <v>9</v>
      </c>
      <c r="V563" t="s">
        <v>4023</v>
      </c>
      <c r="W563" t="s">
        <v>4024</v>
      </c>
      <c r="X563" t="s">
        <v>122</v>
      </c>
      <c r="Y563" s="1">
        <v>43556</v>
      </c>
      <c r="Z563" s="1">
        <v>45657</v>
      </c>
      <c r="AA563">
        <v>7900</v>
      </c>
      <c r="AB563" t="s">
        <v>4017</v>
      </c>
      <c r="AC563">
        <f>MIN(COUNTIF(B:B,Member_export_20241206_173759_f48b0b31c0417006138ce4576f294a066f7c[[#This Row],[Member ID]]),1)-1</f>
        <v>0</v>
      </c>
      <c r="AD56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6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63" s="1">
        <v>45657</v>
      </c>
      <c r="AG563" s="1">
        <f>Member_export_20241206_173759_f48b0b31c0417006138ce4576f294a066f7c[[#This Row],[Price]]/100</f>
        <v>79</v>
      </c>
      <c r="AH563" s="6">
        <f ca="1">DATEDIF(Member_export_20241206_173759_f48b0b31c0417006138ce4576f294a066f7c[[#This Row],[Birthday]],TODAY(),"Y")</f>
        <v>61</v>
      </c>
      <c r="AI563" s="6">
        <f>DATEDIF(Member_export_20241206_173759_f48b0b31c0417006138ce4576f294a066f7c[[#This Row],[Member since]],Member_export_20241206_173759_f48b0b31c0417006138ce4576f294a066f7c[[#This Row],[Contrac end date C]],"M")</f>
        <v>68</v>
      </c>
      <c r="AJ563" t="str">
        <f>TEXT(Member_export_20241206_173759_f48b0b31c0417006138ce4576f294a066f7c[[#This Row],[Member since]],"DDDD")</f>
        <v>lunes</v>
      </c>
      <c r="AK563">
        <f>MONTH(Member_export_20241206_173759_f48b0b31c0417006138ce4576f294a066f7c[[#This Row],[Member since]])</f>
        <v>4</v>
      </c>
      <c r="AL563">
        <f>YEAR(Member_export_20241206_173759_f48b0b31c0417006138ce4576f294a066f7c[[#This Row],[Member since]])</f>
        <v>2019</v>
      </c>
    </row>
    <row r="564" spans="1:38" x14ac:dyDescent="0.55000000000000004">
      <c r="A564">
        <v>79788</v>
      </c>
      <c r="B564">
        <v>45989033</v>
      </c>
      <c r="C564" t="s">
        <v>3006</v>
      </c>
      <c r="D564" t="s">
        <v>9</v>
      </c>
      <c r="E564" t="s">
        <v>9</v>
      </c>
      <c r="F564" t="s">
        <v>430</v>
      </c>
      <c r="G564" t="s">
        <v>545</v>
      </c>
      <c r="H564" t="s">
        <v>4022</v>
      </c>
      <c r="I564" s="1">
        <v>31810</v>
      </c>
      <c r="J564" t="s">
        <v>5452</v>
      </c>
      <c r="K564" t="s">
        <v>5368</v>
      </c>
      <c r="L564">
        <v>28914</v>
      </c>
      <c r="M564" t="s">
        <v>4016</v>
      </c>
      <c r="N564" t="s">
        <v>9</v>
      </c>
      <c r="O564">
        <v>606063594</v>
      </c>
      <c r="P564" t="s">
        <v>546</v>
      </c>
      <c r="Q564" t="s">
        <v>11</v>
      </c>
      <c r="R564" t="s">
        <v>5453</v>
      </c>
      <c r="S564" t="s">
        <v>4017</v>
      </c>
      <c r="T564" s="1">
        <v>45313</v>
      </c>
      <c r="U564" t="s">
        <v>9</v>
      </c>
      <c r="V564" t="s">
        <v>4023</v>
      </c>
      <c r="W564" t="s">
        <v>4024</v>
      </c>
      <c r="X564" t="s">
        <v>12</v>
      </c>
      <c r="Y564" s="1">
        <v>45323</v>
      </c>
      <c r="Z564" s="1">
        <v>45657</v>
      </c>
      <c r="AA564">
        <v>5200</v>
      </c>
      <c r="AB564" t="s">
        <v>4017</v>
      </c>
      <c r="AC564">
        <f>MIN(COUNTIF(B:B,Member_export_20241206_173759_f48b0b31c0417006138ce4576f294a066f7c[[#This Row],[Member ID]]),1)-1</f>
        <v>0</v>
      </c>
      <c r="AD56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6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64" s="1">
        <v>45657</v>
      </c>
      <c r="AG564" s="1">
        <f>Member_export_20241206_173759_f48b0b31c0417006138ce4576f294a066f7c[[#This Row],[Price]]/100</f>
        <v>52</v>
      </c>
      <c r="AH564" s="6">
        <f ca="1">DATEDIF(Member_export_20241206_173759_f48b0b31c0417006138ce4576f294a066f7c[[#This Row],[Birthday]],TODAY(),"Y")</f>
        <v>37</v>
      </c>
      <c r="AI564" s="6">
        <f>DATEDIF(Member_export_20241206_173759_f48b0b31c0417006138ce4576f294a066f7c[[#This Row],[Member since]],Member_export_20241206_173759_f48b0b31c0417006138ce4576f294a066f7c[[#This Row],[Contrac end date C]],"M")</f>
        <v>11</v>
      </c>
      <c r="AJ564" t="str">
        <f>TEXT(Member_export_20241206_173759_f48b0b31c0417006138ce4576f294a066f7c[[#This Row],[Member since]],"DDDD")</f>
        <v>lunes</v>
      </c>
      <c r="AK564">
        <f>MONTH(Member_export_20241206_173759_f48b0b31c0417006138ce4576f294a066f7c[[#This Row],[Member since]])</f>
        <v>1</v>
      </c>
      <c r="AL564">
        <f>YEAR(Member_export_20241206_173759_f48b0b31c0417006138ce4576f294a066f7c[[#This Row],[Member since]])</f>
        <v>2024</v>
      </c>
    </row>
    <row r="565" spans="1:38" x14ac:dyDescent="0.55000000000000004">
      <c r="A565">
        <v>79788</v>
      </c>
      <c r="B565">
        <v>45989420</v>
      </c>
      <c r="C565" t="s">
        <v>2999</v>
      </c>
      <c r="D565" t="s">
        <v>9</v>
      </c>
      <c r="E565" t="s">
        <v>9</v>
      </c>
      <c r="F565" t="s">
        <v>430</v>
      </c>
      <c r="G565" t="s">
        <v>525</v>
      </c>
      <c r="H565" t="s">
        <v>4022</v>
      </c>
      <c r="I565" s="1">
        <v>29937</v>
      </c>
      <c r="J565" t="s">
        <v>5454</v>
      </c>
      <c r="K565" t="s">
        <v>4407</v>
      </c>
      <c r="L565">
        <v>28914</v>
      </c>
      <c r="M565" t="s">
        <v>4016</v>
      </c>
      <c r="N565" t="s">
        <v>9</v>
      </c>
      <c r="O565">
        <v>660993110</v>
      </c>
      <c r="P565" t="s">
        <v>526</v>
      </c>
      <c r="Q565" t="s">
        <v>22</v>
      </c>
      <c r="R565" t="s">
        <v>5455</v>
      </c>
      <c r="S565" t="s">
        <v>4017</v>
      </c>
      <c r="T565" s="1">
        <v>44715</v>
      </c>
      <c r="U565" t="s">
        <v>9</v>
      </c>
      <c r="V565" t="s">
        <v>4023</v>
      </c>
      <c r="W565" t="s">
        <v>4024</v>
      </c>
      <c r="X565" t="s">
        <v>12</v>
      </c>
      <c r="Y565" s="1">
        <v>44743</v>
      </c>
      <c r="Z565" s="1">
        <v>45657</v>
      </c>
      <c r="AA565">
        <v>5200</v>
      </c>
      <c r="AB565" t="s">
        <v>4017</v>
      </c>
      <c r="AC565">
        <f>MIN(COUNTIF(B:B,Member_export_20241206_173759_f48b0b31c0417006138ce4576f294a066f7c[[#This Row],[Member ID]]),1)-1</f>
        <v>0</v>
      </c>
      <c r="AD56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6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65" s="1">
        <v>45657</v>
      </c>
      <c r="AG565" s="1">
        <f>Member_export_20241206_173759_f48b0b31c0417006138ce4576f294a066f7c[[#This Row],[Price]]/100</f>
        <v>52</v>
      </c>
      <c r="AH565" s="6">
        <f ca="1">DATEDIF(Member_export_20241206_173759_f48b0b31c0417006138ce4576f294a066f7c[[#This Row],[Birthday]],TODAY(),"Y")</f>
        <v>42</v>
      </c>
      <c r="AI565" s="6">
        <f>DATEDIF(Member_export_20241206_173759_f48b0b31c0417006138ce4576f294a066f7c[[#This Row],[Member since]],Member_export_20241206_173759_f48b0b31c0417006138ce4576f294a066f7c[[#This Row],[Contrac end date C]],"M")</f>
        <v>30</v>
      </c>
      <c r="AJ565" t="str">
        <f>TEXT(Member_export_20241206_173759_f48b0b31c0417006138ce4576f294a066f7c[[#This Row],[Member since]],"DDDD")</f>
        <v>viernes</v>
      </c>
      <c r="AK565">
        <f>MONTH(Member_export_20241206_173759_f48b0b31c0417006138ce4576f294a066f7c[[#This Row],[Member since]])</f>
        <v>6</v>
      </c>
      <c r="AL565">
        <f>YEAR(Member_export_20241206_173759_f48b0b31c0417006138ce4576f294a066f7c[[#This Row],[Member since]])</f>
        <v>2022</v>
      </c>
    </row>
    <row r="566" spans="1:38" x14ac:dyDescent="0.55000000000000004">
      <c r="A566">
        <v>79788</v>
      </c>
      <c r="B566">
        <v>48222846</v>
      </c>
      <c r="C566" t="s">
        <v>3535</v>
      </c>
      <c r="D566" t="s">
        <v>9</v>
      </c>
      <c r="E566" t="s">
        <v>9</v>
      </c>
      <c r="F566" t="s">
        <v>1835</v>
      </c>
      <c r="G566" t="s">
        <v>1836</v>
      </c>
      <c r="H566" t="s">
        <v>4022</v>
      </c>
      <c r="I566" s="1">
        <v>24295</v>
      </c>
      <c r="J566" t="s">
        <v>5456</v>
      </c>
      <c r="K566" t="s">
        <v>5457</v>
      </c>
      <c r="L566">
        <v>28918</v>
      </c>
      <c r="M566" t="s">
        <v>4016</v>
      </c>
      <c r="N566" t="s">
        <v>9</v>
      </c>
      <c r="O566">
        <v>677480328</v>
      </c>
      <c r="P566" t="s">
        <v>1837</v>
      </c>
      <c r="Q566" t="s">
        <v>45</v>
      </c>
      <c r="R566" t="s">
        <v>9</v>
      </c>
      <c r="S566" t="s">
        <v>4017</v>
      </c>
      <c r="T566" s="1">
        <v>45551</v>
      </c>
      <c r="U566" t="s">
        <v>9</v>
      </c>
      <c r="V566" t="s">
        <v>4023</v>
      </c>
      <c r="W566" t="s">
        <v>4024</v>
      </c>
      <c r="X566" t="s">
        <v>12</v>
      </c>
      <c r="Y566" s="1">
        <v>45566</v>
      </c>
      <c r="Z566" s="1">
        <v>45657</v>
      </c>
      <c r="AA566">
        <v>5200</v>
      </c>
      <c r="AB566" t="s">
        <v>4017</v>
      </c>
      <c r="AC566">
        <f>MIN(COUNTIF(B:B,Member_export_20241206_173759_f48b0b31c0417006138ce4576f294a066f7c[[#This Row],[Member ID]]),1)-1</f>
        <v>0</v>
      </c>
      <c r="AD56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6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66" s="1">
        <v>45657</v>
      </c>
      <c r="AG566" s="1">
        <f>Member_export_20241206_173759_f48b0b31c0417006138ce4576f294a066f7c[[#This Row],[Price]]/100</f>
        <v>52</v>
      </c>
      <c r="AH566" s="6">
        <f ca="1">DATEDIF(Member_export_20241206_173759_f48b0b31c0417006138ce4576f294a066f7c[[#This Row],[Birthday]],TODAY(),"Y")</f>
        <v>58</v>
      </c>
      <c r="AI566" s="6">
        <f>DATEDIF(Member_export_20241206_173759_f48b0b31c0417006138ce4576f294a066f7c[[#This Row],[Member since]],Member_export_20241206_173759_f48b0b31c0417006138ce4576f294a066f7c[[#This Row],[Contrac end date C]],"M")</f>
        <v>3</v>
      </c>
      <c r="AJ566" t="str">
        <f>TEXT(Member_export_20241206_173759_f48b0b31c0417006138ce4576f294a066f7c[[#This Row],[Member since]],"DDDD")</f>
        <v>lunes</v>
      </c>
      <c r="AK566">
        <f>MONTH(Member_export_20241206_173759_f48b0b31c0417006138ce4576f294a066f7c[[#This Row],[Member since]])</f>
        <v>9</v>
      </c>
      <c r="AL566">
        <f>YEAR(Member_export_20241206_173759_f48b0b31c0417006138ce4576f294a066f7c[[#This Row],[Member since]])</f>
        <v>2024</v>
      </c>
    </row>
    <row r="567" spans="1:38" x14ac:dyDescent="0.55000000000000004">
      <c r="A567">
        <v>79788</v>
      </c>
      <c r="B567">
        <v>46767065</v>
      </c>
      <c r="C567" t="s">
        <v>3434</v>
      </c>
      <c r="D567" t="s">
        <v>9</v>
      </c>
      <c r="E567" t="s">
        <v>9</v>
      </c>
      <c r="F567" t="s">
        <v>1614</v>
      </c>
      <c r="G567" t="s">
        <v>1615</v>
      </c>
      <c r="H567" t="s">
        <v>4022</v>
      </c>
      <c r="I567" s="1">
        <v>30833</v>
      </c>
      <c r="J567" t="s">
        <v>9</v>
      </c>
      <c r="K567" t="s">
        <v>5348</v>
      </c>
      <c r="L567">
        <v>28914</v>
      </c>
      <c r="M567" t="s">
        <v>4016</v>
      </c>
      <c r="N567" t="s">
        <v>9</v>
      </c>
      <c r="O567">
        <v>600370083</v>
      </c>
      <c r="P567" t="s">
        <v>1616</v>
      </c>
      <c r="Q567" t="s">
        <v>22</v>
      </c>
      <c r="R567" t="s">
        <v>5458</v>
      </c>
      <c r="S567" t="s">
        <v>4017</v>
      </c>
      <c r="T567" s="1">
        <v>45384</v>
      </c>
      <c r="U567" t="s">
        <v>9</v>
      </c>
      <c r="V567" t="s">
        <v>9</v>
      </c>
      <c r="W567" t="s">
        <v>9</v>
      </c>
      <c r="X567" t="s">
        <v>12</v>
      </c>
      <c r="Y567" s="1">
        <v>45444</v>
      </c>
      <c r="Z567" s="1">
        <v>45657</v>
      </c>
      <c r="AA567">
        <v>5200</v>
      </c>
      <c r="AB567" t="s">
        <v>4017</v>
      </c>
      <c r="AC567">
        <f>MIN(COUNTIF(B:B,Member_export_20241206_173759_f48b0b31c0417006138ce4576f294a066f7c[[#This Row],[Member ID]]),1)-1</f>
        <v>0</v>
      </c>
      <c r="AD567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567" t="str">
        <f>IF(Member_export_20241206_173759_f48b0b31c0417006138ce4576f294a066f7c[[#This Row],[Source]]="","DESCONOCIDA",Member_export_20241206_173759_f48b0b31c0417006138ce4576f294a066f7c[[#This Row],[Source]])</f>
        <v>DESCONOCIDA</v>
      </c>
      <c r="AF567" s="1">
        <v>45657</v>
      </c>
      <c r="AG567" s="1">
        <f>Member_export_20241206_173759_f48b0b31c0417006138ce4576f294a066f7c[[#This Row],[Price]]/100</f>
        <v>52</v>
      </c>
      <c r="AH567" s="6">
        <f ca="1">DATEDIF(Member_export_20241206_173759_f48b0b31c0417006138ce4576f294a066f7c[[#This Row],[Birthday]],TODAY(),"Y")</f>
        <v>40</v>
      </c>
      <c r="AI567" s="6">
        <f>DATEDIF(Member_export_20241206_173759_f48b0b31c0417006138ce4576f294a066f7c[[#This Row],[Member since]],Member_export_20241206_173759_f48b0b31c0417006138ce4576f294a066f7c[[#This Row],[Contrac end date C]],"M")</f>
        <v>8</v>
      </c>
      <c r="AJ567" t="str">
        <f>TEXT(Member_export_20241206_173759_f48b0b31c0417006138ce4576f294a066f7c[[#This Row],[Member since]],"DDDD")</f>
        <v>martes</v>
      </c>
      <c r="AK567">
        <f>MONTH(Member_export_20241206_173759_f48b0b31c0417006138ce4576f294a066f7c[[#This Row],[Member since]])</f>
        <v>4</v>
      </c>
      <c r="AL567">
        <f>YEAR(Member_export_20241206_173759_f48b0b31c0417006138ce4576f294a066f7c[[#This Row],[Member since]])</f>
        <v>2024</v>
      </c>
    </row>
    <row r="568" spans="1:38" x14ac:dyDescent="0.55000000000000004">
      <c r="A568">
        <v>79788</v>
      </c>
      <c r="B568">
        <v>45987750</v>
      </c>
      <c r="C568" t="s">
        <v>3672</v>
      </c>
      <c r="D568" t="s">
        <v>9</v>
      </c>
      <c r="E568" t="s">
        <v>9</v>
      </c>
      <c r="F568" t="s">
        <v>2146</v>
      </c>
      <c r="G568" t="s">
        <v>2147</v>
      </c>
      <c r="H568" t="s">
        <v>4015</v>
      </c>
      <c r="I568" s="1">
        <v>33589</v>
      </c>
      <c r="J568" t="s">
        <v>5459</v>
      </c>
      <c r="K568" t="s">
        <v>5460</v>
      </c>
      <c r="L568">
        <v>28971</v>
      </c>
      <c r="M568" t="s">
        <v>4016</v>
      </c>
      <c r="N568" t="s">
        <v>9</v>
      </c>
      <c r="O568">
        <v>685867881</v>
      </c>
      <c r="P568" t="s">
        <v>2148</v>
      </c>
      <c r="Q568" t="s">
        <v>45</v>
      </c>
      <c r="R568" t="s">
        <v>5461</v>
      </c>
      <c r="S568" t="s">
        <v>4017</v>
      </c>
      <c r="T568" s="1">
        <v>44874</v>
      </c>
      <c r="U568" t="s">
        <v>9</v>
      </c>
      <c r="V568" t="s">
        <v>4023</v>
      </c>
      <c r="W568" t="s">
        <v>4029</v>
      </c>
      <c r="X568" t="s">
        <v>12</v>
      </c>
      <c r="Y568" s="1">
        <v>44896</v>
      </c>
      <c r="Z568" s="1">
        <v>45657</v>
      </c>
      <c r="AA568">
        <v>5200</v>
      </c>
      <c r="AB568" t="s">
        <v>4017</v>
      </c>
      <c r="AC568">
        <f>MIN(COUNTIF(B:B,Member_export_20241206_173759_f48b0b31c0417006138ce4576f294a066f7c[[#This Row],[Member ID]]),1)-1</f>
        <v>0</v>
      </c>
      <c r="AD56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6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68" s="1">
        <v>45657</v>
      </c>
      <c r="AG568" s="1">
        <f>Member_export_20241206_173759_f48b0b31c0417006138ce4576f294a066f7c[[#This Row],[Price]]/100</f>
        <v>52</v>
      </c>
      <c r="AH568" s="6">
        <f ca="1">DATEDIF(Member_export_20241206_173759_f48b0b31c0417006138ce4576f294a066f7c[[#This Row],[Birthday]],TODAY(),"Y")</f>
        <v>32</v>
      </c>
      <c r="AI568" s="6">
        <f>DATEDIF(Member_export_20241206_173759_f48b0b31c0417006138ce4576f294a066f7c[[#This Row],[Member since]],Member_export_20241206_173759_f48b0b31c0417006138ce4576f294a066f7c[[#This Row],[Contrac end date C]],"M")</f>
        <v>25</v>
      </c>
      <c r="AJ568" t="str">
        <f>TEXT(Member_export_20241206_173759_f48b0b31c0417006138ce4576f294a066f7c[[#This Row],[Member since]],"DDDD")</f>
        <v>miércoles</v>
      </c>
      <c r="AK568">
        <f>MONTH(Member_export_20241206_173759_f48b0b31c0417006138ce4576f294a066f7c[[#This Row],[Member since]])</f>
        <v>11</v>
      </c>
      <c r="AL568">
        <f>YEAR(Member_export_20241206_173759_f48b0b31c0417006138ce4576f294a066f7c[[#This Row],[Member since]])</f>
        <v>2022</v>
      </c>
    </row>
    <row r="569" spans="1:38" x14ac:dyDescent="0.55000000000000004">
      <c r="A569">
        <v>79788</v>
      </c>
      <c r="B569">
        <v>45987723</v>
      </c>
      <c r="C569" t="s">
        <v>3318</v>
      </c>
      <c r="D569" t="s">
        <v>9</v>
      </c>
      <c r="E569" t="s">
        <v>9</v>
      </c>
      <c r="F569" t="s">
        <v>1343</v>
      </c>
      <c r="G569" t="s">
        <v>1344</v>
      </c>
      <c r="H569" t="s">
        <v>4022</v>
      </c>
      <c r="I569" s="1">
        <v>26226</v>
      </c>
      <c r="J569" t="s">
        <v>5463</v>
      </c>
      <c r="K569" t="s">
        <v>5464</v>
      </c>
      <c r="L569">
        <v>28914</v>
      </c>
      <c r="M569" t="s">
        <v>4163</v>
      </c>
      <c r="N569" t="s">
        <v>9</v>
      </c>
      <c r="O569">
        <v>630968182</v>
      </c>
      <c r="P569" t="s">
        <v>1346</v>
      </c>
      <c r="Q569" t="s">
        <v>134</v>
      </c>
      <c r="R569" t="s">
        <v>1345</v>
      </c>
      <c r="S569" t="s">
        <v>4017</v>
      </c>
      <c r="T569" s="1">
        <v>43258</v>
      </c>
      <c r="U569" t="s">
        <v>9</v>
      </c>
      <c r="V569" t="s">
        <v>4023</v>
      </c>
      <c r="W569" t="s">
        <v>4029</v>
      </c>
      <c r="X569" t="s">
        <v>86</v>
      </c>
      <c r="Y569" s="1">
        <v>43282</v>
      </c>
      <c r="Z569" s="1">
        <v>45657</v>
      </c>
      <c r="AA569">
        <v>4300</v>
      </c>
      <c r="AB569" t="s">
        <v>4017</v>
      </c>
      <c r="AC569">
        <f>MIN(COUNTIF(B:B,Member_export_20241206_173759_f48b0b31c0417006138ce4576f294a066f7c[[#This Row],[Member ID]]),1)-1</f>
        <v>0</v>
      </c>
      <c r="AD56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6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69" s="1">
        <v>45657</v>
      </c>
      <c r="AG569" s="1">
        <f>Member_export_20241206_173759_f48b0b31c0417006138ce4576f294a066f7c[[#This Row],[Price]]/100</f>
        <v>43</v>
      </c>
      <c r="AH569" s="6">
        <f ca="1">DATEDIF(Member_export_20241206_173759_f48b0b31c0417006138ce4576f294a066f7c[[#This Row],[Birthday]],TODAY(),"Y")</f>
        <v>53</v>
      </c>
      <c r="AI569" s="6">
        <f>DATEDIF(Member_export_20241206_173759_f48b0b31c0417006138ce4576f294a066f7c[[#This Row],[Member since]],Member_export_20241206_173759_f48b0b31c0417006138ce4576f294a066f7c[[#This Row],[Contrac end date C]],"M")</f>
        <v>78</v>
      </c>
      <c r="AJ569" t="str">
        <f>TEXT(Member_export_20241206_173759_f48b0b31c0417006138ce4576f294a066f7c[[#This Row],[Member since]],"DDDD")</f>
        <v>jueves</v>
      </c>
      <c r="AK569">
        <f>MONTH(Member_export_20241206_173759_f48b0b31c0417006138ce4576f294a066f7c[[#This Row],[Member since]])</f>
        <v>6</v>
      </c>
      <c r="AL569">
        <f>YEAR(Member_export_20241206_173759_f48b0b31c0417006138ce4576f294a066f7c[[#This Row],[Member since]])</f>
        <v>2018</v>
      </c>
    </row>
    <row r="570" spans="1:38" x14ac:dyDescent="0.55000000000000004">
      <c r="A570">
        <v>79788</v>
      </c>
      <c r="B570">
        <v>45988580</v>
      </c>
      <c r="C570" t="s">
        <v>3855</v>
      </c>
      <c r="D570" t="s">
        <v>9</v>
      </c>
      <c r="E570" t="s">
        <v>9</v>
      </c>
      <c r="F570" t="s">
        <v>2540</v>
      </c>
      <c r="G570" t="s">
        <v>2541</v>
      </c>
      <c r="H570" t="s">
        <v>4022</v>
      </c>
      <c r="I570" s="1">
        <v>24065</v>
      </c>
      <c r="J570" t="s">
        <v>5465</v>
      </c>
      <c r="K570" t="s">
        <v>5466</v>
      </c>
      <c r="L570">
        <v>28918</v>
      </c>
      <c r="M570" t="s">
        <v>4016</v>
      </c>
      <c r="N570" t="s">
        <v>9</v>
      </c>
      <c r="O570">
        <v>609353694</v>
      </c>
      <c r="P570" t="s">
        <v>2542</v>
      </c>
      <c r="Q570" t="s">
        <v>22</v>
      </c>
      <c r="R570" t="s">
        <v>5467</v>
      </c>
      <c r="S570" t="s">
        <v>4017</v>
      </c>
      <c r="T570" s="1">
        <v>44945</v>
      </c>
      <c r="U570" t="s">
        <v>9</v>
      </c>
      <c r="V570" t="s">
        <v>4040</v>
      </c>
      <c r="W570" t="s">
        <v>4024</v>
      </c>
      <c r="X570" t="s">
        <v>30</v>
      </c>
      <c r="Y570" s="1">
        <v>44958</v>
      </c>
      <c r="Z570" s="1">
        <v>45657</v>
      </c>
      <c r="AA570">
        <v>4900</v>
      </c>
      <c r="AB570" t="s">
        <v>4017</v>
      </c>
      <c r="AC570">
        <f>MIN(COUNTIF(B:B,Member_export_20241206_173759_f48b0b31c0417006138ce4576f294a066f7c[[#This Row],[Member ID]]),1)-1</f>
        <v>0</v>
      </c>
      <c r="AD570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57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70" s="1">
        <v>45657</v>
      </c>
      <c r="AG570" s="1">
        <f>Member_export_20241206_173759_f48b0b31c0417006138ce4576f294a066f7c[[#This Row],[Price]]/100</f>
        <v>49</v>
      </c>
      <c r="AH570" s="6">
        <f ca="1">DATEDIF(Member_export_20241206_173759_f48b0b31c0417006138ce4576f294a066f7c[[#This Row],[Birthday]],TODAY(),"Y")</f>
        <v>59</v>
      </c>
      <c r="AI570" s="6">
        <f>DATEDIF(Member_export_20241206_173759_f48b0b31c0417006138ce4576f294a066f7c[[#This Row],[Member since]],Member_export_20241206_173759_f48b0b31c0417006138ce4576f294a066f7c[[#This Row],[Contrac end date C]],"M")</f>
        <v>23</v>
      </c>
      <c r="AJ570" t="str">
        <f>TEXT(Member_export_20241206_173759_f48b0b31c0417006138ce4576f294a066f7c[[#This Row],[Member since]],"DDDD")</f>
        <v>jueves</v>
      </c>
      <c r="AK570">
        <f>MONTH(Member_export_20241206_173759_f48b0b31c0417006138ce4576f294a066f7c[[#This Row],[Member since]])</f>
        <v>1</v>
      </c>
      <c r="AL570">
        <f>YEAR(Member_export_20241206_173759_f48b0b31c0417006138ce4576f294a066f7c[[#This Row],[Member since]])</f>
        <v>2023</v>
      </c>
    </row>
    <row r="571" spans="1:38" x14ac:dyDescent="0.55000000000000004">
      <c r="A571">
        <v>79788</v>
      </c>
      <c r="B571">
        <v>45988510</v>
      </c>
      <c r="C571" t="s">
        <v>3164</v>
      </c>
      <c r="D571" t="s">
        <v>9</v>
      </c>
      <c r="E571" t="s">
        <v>9</v>
      </c>
      <c r="F571" t="s">
        <v>966</v>
      </c>
      <c r="G571" t="s">
        <v>623</v>
      </c>
      <c r="H571" t="s">
        <v>4022</v>
      </c>
      <c r="I571" s="1">
        <v>38278</v>
      </c>
      <c r="J571" t="s">
        <v>5468</v>
      </c>
      <c r="K571" t="s">
        <v>5469</v>
      </c>
      <c r="L571">
        <v>28914</v>
      </c>
      <c r="M571" t="s">
        <v>4016</v>
      </c>
      <c r="N571" t="s">
        <v>9</v>
      </c>
      <c r="O571">
        <v>637645237</v>
      </c>
      <c r="P571" t="s">
        <v>624</v>
      </c>
      <c r="Q571" t="s">
        <v>189</v>
      </c>
      <c r="R571" t="s">
        <v>5470</v>
      </c>
      <c r="S571" t="s">
        <v>4017</v>
      </c>
      <c r="T571" s="1">
        <v>45175</v>
      </c>
      <c r="U571" t="s">
        <v>9</v>
      </c>
      <c r="V571" t="s">
        <v>4023</v>
      </c>
      <c r="W571" t="s">
        <v>4024</v>
      </c>
      <c r="X571" t="s">
        <v>30</v>
      </c>
      <c r="Y571" s="1">
        <v>45200</v>
      </c>
      <c r="Z571" s="1">
        <v>45657</v>
      </c>
      <c r="AA571">
        <v>4900</v>
      </c>
      <c r="AB571" t="s">
        <v>4017</v>
      </c>
      <c r="AC571">
        <f>MIN(COUNTIF(B:B,Member_export_20241206_173759_f48b0b31c0417006138ce4576f294a066f7c[[#This Row],[Member ID]]),1)-1</f>
        <v>0</v>
      </c>
      <c r="AD57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7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71" s="1">
        <v>45657</v>
      </c>
      <c r="AG571" s="1">
        <f>Member_export_20241206_173759_f48b0b31c0417006138ce4576f294a066f7c[[#This Row],[Price]]/100</f>
        <v>49</v>
      </c>
      <c r="AH571" s="6">
        <f ca="1">DATEDIF(Member_export_20241206_173759_f48b0b31c0417006138ce4576f294a066f7c[[#This Row],[Birthday]],TODAY(),"Y")</f>
        <v>20</v>
      </c>
      <c r="AI571" s="6">
        <f>DATEDIF(Member_export_20241206_173759_f48b0b31c0417006138ce4576f294a066f7c[[#This Row],[Member since]],Member_export_20241206_173759_f48b0b31c0417006138ce4576f294a066f7c[[#This Row],[Contrac end date C]],"M")</f>
        <v>15</v>
      </c>
      <c r="AJ571" t="str">
        <f>TEXT(Member_export_20241206_173759_f48b0b31c0417006138ce4576f294a066f7c[[#This Row],[Member since]],"DDDD")</f>
        <v>miércoles</v>
      </c>
      <c r="AK571">
        <f>MONTH(Member_export_20241206_173759_f48b0b31c0417006138ce4576f294a066f7c[[#This Row],[Member since]])</f>
        <v>9</v>
      </c>
      <c r="AL571">
        <f>YEAR(Member_export_20241206_173759_f48b0b31c0417006138ce4576f294a066f7c[[#This Row],[Member since]])</f>
        <v>2023</v>
      </c>
    </row>
    <row r="572" spans="1:38" x14ac:dyDescent="0.55000000000000004">
      <c r="A572">
        <v>79788</v>
      </c>
      <c r="B572">
        <v>47319127</v>
      </c>
      <c r="C572" t="s">
        <v>3556</v>
      </c>
      <c r="D572" t="s">
        <v>9</v>
      </c>
      <c r="E572" t="s">
        <v>9</v>
      </c>
      <c r="F572" t="s">
        <v>1878</v>
      </c>
      <c r="G572" t="s">
        <v>1879</v>
      </c>
      <c r="H572" t="s">
        <v>4022</v>
      </c>
      <c r="I572" s="1">
        <v>30460</v>
      </c>
      <c r="J572" t="s">
        <v>5471</v>
      </c>
      <c r="K572" t="s">
        <v>5472</v>
      </c>
      <c r="L572">
        <v>28914</v>
      </c>
      <c r="M572" t="s">
        <v>4016</v>
      </c>
      <c r="N572" t="s">
        <v>9</v>
      </c>
      <c r="O572">
        <v>602640915</v>
      </c>
      <c r="P572" t="s">
        <v>1880</v>
      </c>
      <c r="Q572" t="s">
        <v>22</v>
      </c>
      <c r="R572" t="s">
        <v>9</v>
      </c>
      <c r="S572" t="s">
        <v>4017</v>
      </c>
      <c r="T572" s="1">
        <v>45485</v>
      </c>
      <c r="U572" t="s">
        <v>9</v>
      </c>
      <c r="V572" t="s">
        <v>4023</v>
      </c>
      <c r="W572" t="s">
        <v>4024</v>
      </c>
      <c r="X572" t="s">
        <v>12</v>
      </c>
      <c r="Y572" s="1">
        <v>45505</v>
      </c>
      <c r="Z572" s="1">
        <v>45657</v>
      </c>
      <c r="AA572">
        <v>5200</v>
      </c>
      <c r="AB572" t="s">
        <v>4017</v>
      </c>
      <c r="AC572">
        <f>MIN(COUNTIF(B:B,Member_export_20241206_173759_f48b0b31c0417006138ce4576f294a066f7c[[#This Row],[Member ID]]),1)-1</f>
        <v>0</v>
      </c>
      <c r="AD57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7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72" s="1">
        <v>45657</v>
      </c>
      <c r="AG572" s="1">
        <f>Member_export_20241206_173759_f48b0b31c0417006138ce4576f294a066f7c[[#This Row],[Price]]/100</f>
        <v>52</v>
      </c>
      <c r="AH572" s="6">
        <f ca="1">DATEDIF(Member_export_20241206_173759_f48b0b31c0417006138ce4576f294a066f7c[[#This Row],[Birthday]],TODAY(),"Y")</f>
        <v>41</v>
      </c>
      <c r="AI572" s="6">
        <f>DATEDIF(Member_export_20241206_173759_f48b0b31c0417006138ce4576f294a066f7c[[#This Row],[Member since]],Member_export_20241206_173759_f48b0b31c0417006138ce4576f294a066f7c[[#This Row],[Contrac end date C]],"M")</f>
        <v>5</v>
      </c>
      <c r="AJ572" t="str">
        <f>TEXT(Member_export_20241206_173759_f48b0b31c0417006138ce4576f294a066f7c[[#This Row],[Member since]],"DDDD")</f>
        <v>viernes</v>
      </c>
      <c r="AK572">
        <f>MONTH(Member_export_20241206_173759_f48b0b31c0417006138ce4576f294a066f7c[[#This Row],[Member since]])</f>
        <v>7</v>
      </c>
      <c r="AL572">
        <f>YEAR(Member_export_20241206_173759_f48b0b31c0417006138ce4576f294a066f7c[[#This Row],[Member since]])</f>
        <v>2024</v>
      </c>
    </row>
    <row r="573" spans="1:38" x14ac:dyDescent="0.55000000000000004">
      <c r="A573">
        <v>79788</v>
      </c>
      <c r="B573">
        <v>45988145</v>
      </c>
      <c r="C573" t="s">
        <v>3800</v>
      </c>
      <c r="D573" t="s">
        <v>9</v>
      </c>
      <c r="E573" t="s">
        <v>9</v>
      </c>
      <c r="F573" t="s">
        <v>2421</v>
      </c>
      <c r="G573" t="s">
        <v>2422</v>
      </c>
      <c r="H573" t="s">
        <v>4022</v>
      </c>
      <c r="I573" s="1">
        <v>25391</v>
      </c>
      <c r="J573" t="s">
        <v>5473</v>
      </c>
      <c r="K573" t="s">
        <v>5074</v>
      </c>
      <c r="L573">
        <v>28914</v>
      </c>
      <c r="M573" t="s">
        <v>4016</v>
      </c>
      <c r="N573" t="s">
        <v>9</v>
      </c>
      <c r="O573">
        <v>650383767</v>
      </c>
      <c r="P573" t="s">
        <v>2423</v>
      </c>
      <c r="Q573" t="s">
        <v>45</v>
      </c>
      <c r="R573" t="s">
        <v>5474</v>
      </c>
      <c r="S573" t="s">
        <v>4017</v>
      </c>
      <c r="T573" s="1">
        <v>43263</v>
      </c>
      <c r="U573" t="s">
        <v>9</v>
      </c>
      <c r="V573" t="s">
        <v>4068</v>
      </c>
      <c r="W573" t="s">
        <v>4029</v>
      </c>
      <c r="X573" t="s">
        <v>86</v>
      </c>
      <c r="Y573" s="1">
        <v>43282</v>
      </c>
      <c r="Z573" s="1">
        <v>45657</v>
      </c>
      <c r="AA573">
        <v>4300</v>
      </c>
      <c r="AB573" t="s">
        <v>4017</v>
      </c>
      <c r="AC573">
        <f>MIN(COUNTIF(B:B,Member_export_20241206_173759_f48b0b31c0417006138ce4576f294a066f7c[[#This Row],[Member ID]]),1)-1</f>
        <v>0</v>
      </c>
      <c r="AD573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57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73" s="1">
        <v>45657</v>
      </c>
      <c r="AG573" s="1">
        <f>Member_export_20241206_173759_f48b0b31c0417006138ce4576f294a066f7c[[#This Row],[Price]]/100</f>
        <v>43</v>
      </c>
      <c r="AH573" s="6">
        <f ca="1">DATEDIF(Member_export_20241206_173759_f48b0b31c0417006138ce4576f294a066f7c[[#This Row],[Birthday]],TODAY(),"Y")</f>
        <v>55</v>
      </c>
      <c r="AI573" s="6">
        <f>DATEDIF(Member_export_20241206_173759_f48b0b31c0417006138ce4576f294a066f7c[[#This Row],[Member since]],Member_export_20241206_173759_f48b0b31c0417006138ce4576f294a066f7c[[#This Row],[Contrac end date C]],"M")</f>
        <v>78</v>
      </c>
      <c r="AJ573" t="str">
        <f>TEXT(Member_export_20241206_173759_f48b0b31c0417006138ce4576f294a066f7c[[#This Row],[Member since]],"DDDD")</f>
        <v>martes</v>
      </c>
      <c r="AK573">
        <f>MONTH(Member_export_20241206_173759_f48b0b31c0417006138ce4576f294a066f7c[[#This Row],[Member since]])</f>
        <v>6</v>
      </c>
      <c r="AL573">
        <f>YEAR(Member_export_20241206_173759_f48b0b31c0417006138ce4576f294a066f7c[[#This Row],[Member since]])</f>
        <v>2018</v>
      </c>
    </row>
    <row r="574" spans="1:38" x14ac:dyDescent="0.55000000000000004">
      <c r="A574">
        <v>79788</v>
      </c>
      <c r="B574">
        <v>45988980</v>
      </c>
      <c r="C574" t="s">
        <v>3980</v>
      </c>
      <c r="D574" t="s">
        <v>9</v>
      </c>
      <c r="E574" t="s">
        <v>9</v>
      </c>
      <c r="F574" t="s">
        <v>2788</v>
      </c>
      <c r="G574" t="s">
        <v>2789</v>
      </c>
      <c r="H574" t="s">
        <v>4022</v>
      </c>
      <c r="I574" s="1">
        <v>25054</v>
      </c>
      <c r="J574" t="s">
        <v>5475</v>
      </c>
      <c r="K574" t="s">
        <v>5476</v>
      </c>
      <c r="L574">
        <v>28914</v>
      </c>
      <c r="M574" t="s">
        <v>4016</v>
      </c>
      <c r="N574" t="s">
        <v>9</v>
      </c>
      <c r="O574">
        <v>601193061</v>
      </c>
      <c r="P574" t="s">
        <v>538</v>
      </c>
      <c r="Q574" t="s">
        <v>330</v>
      </c>
      <c r="R574" t="s">
        <v>5477</v>
      </c>
      <c r="S574" t="s">
        <v>4017</v>
      </c>
      <c r="T574" s="1">
        <v>45013</v>
      </c>
      <c r="U574" t="s">
        <v>9</v>
      </c>
      <c r="V574" t="s">
        <v>4023</v>
      </c>
      <c r="W574" t="s">
        <v>4024</v>
      </c>
      <c r="X574" t="s">
        <v>48</v>
      </c>
      <c r="Y574" s="1">
        <v>45017</v>
      </c>
      <c r="Z574" s="1">
        <v>45657</v>
      </c>
      <c r="AA574">
        <v>3900</v>
      </c>
      <c r="AB574" t="s">
        <v>4017</v>
      </c>
      <c r="AC574">
        <f>MIN(COUNTIF(B:B,Member_export_20241206_173759_f48b0b31c0417006138ce4576f294a066f7c[[#This Row],[Member ID]]),1)-1</f>
        <v>0</v>
      </c>
      <c r="AD57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7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74" s="1">
        <v>45657</v>
      </c>
      <c r="AG574" s="1">
        <f>Member_export_20241206_173759_f48b0b31c0417006138ce4576f294a066f7c[[#This Row],[Price]]/100</f>
        <v>39</v>
      </c>
      <c r="AH574" s="6">
        <f ca="1">DATEDIF(Member_export_20241206_173759_f48b0b31c0417006138ce4576f294a066f7c[[#This Row],[Birthday]],TODAY(),"Y")</f>
        <v>56</v>
      </c>
      <c r="AI574" s="6">
        <f>DATEDIF(Member_export_20241206_173759_f48b0b31c0417006138ce4576f294a066f7c[[#This Row],[Member since]],Member_export_20241206_173759_f48b0b31c0417006138ce4576f294a066f7c[[#This Row],[Contrac end date C]],"M")</f>
        <v>21</v>
      </c>
      <c r="AJ574" t="str">
        <f>TEXT(Member_export_20241206_173759_f48b0b31c0417006138ce4576f294a066f7c[[#This Row],[Member since]],"DDDD")</f>
        <v>martes</v>
      </c>
      <c r="AK574">
        <f>MONTH(Member_export_20241206_173759_f48b0b31c0417006138ce4576f294a066f7c[[#This Row],[Member since]])</f>
        <v>3</v>
      </c>
      <c r="AL574">
        <f>YEAR(Member_export_20241206_173759_f48b0b31c0417006138ce4576f294a066f7c[[#This Row],[Member since]])</f>
        <v>2023</v>
      </c>
    </row>
    <row r="575" spans="1:38" x14ac:dyDescent="0.55000000000000004">
      <c r="A575">
        <v>79788</v>
      </c>
      <c r="B575">
        <v>45987511</v>
      </c>
      <c r="C575" t="s">
        <v>3210</v>
      </c>
      <c r="D575" t="s">
        <v>9</v>
      </c>
      <c r="E575" t="s">
        <v>9</v>
      </c>
      <c r="F575" t="s">
        <v>167</v>
      </c>
      <c r="G575" t="s">
        <v>1089</v>
      </c>
      <c r="H575" t="s">
        <v>4015</v>
      </c>
      <c r="I575" s="1">
        <v>31637</v>
      </c>
      <c r="J575" t="s">
        <v>5478</v>
      </c>
      <c r="K575" t="s">
        <v>4054</v>
      </c>
      <c r="L575">
        <v>28914</v>
      </c>
      <c r="M575" t="s">
        <v>4016</v>
      </c>
      <c r="N575" t="s">
        <v>9</v>
      </c>
      <c r="O575">
        <v>626334985</v>
      </c>
      <c r="P575" t="s">
        <v>1090</v>
      </c>
      <c r="Q575" t="s">
        <v>45</v>
      </c>
      <c r="R575" t="s">
        <v>5479</v>
      </c>
      <c r="S575" t="s">
        <v>4017</v>
      </c>
      <c r="T575" s="1">
        <v>44533</v>
      </c>
      <c r="U575" t="s">
        <v>9</v>
      </c>
      <c r="V575" t="s">
        <v>9</v>
      </c>
      <c r="W575" t="s">
        <v>9</v>
      </c>
      <c r="X575" t="s">
        <v>12</v>
      </c>
      <c r="Y575" s="1">
        <v>44562</v>
      </c>
      <c r="Z575" s="1">
        <v>45657</v>
      </c>
      <c r="AA575">
        <v>5200</v>
      </c>
      <c r="AB575" t="s">
        <v>4017</v>
      </c>
      <c r="AC575">
        <f>MIN(COUNTIF(B:B,Member_export_20241206_173759_f48b0b31c0417006138ce4576f294a066f7c[[#This Row],[Member ID]]),1)-1</f>
        <v>0</v>
      </c>
      <c r="AD575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575" t="str">
        <f>IF(Member_export_20241206_173759_f48b0b31c0417006138ce4576f294a066f7c[[#This Row],[Source]]="","DESCONOCIDA",Member_export_20241206_173759_f48b0b31c0417006138ce4576f294a066f7c[[#This Row],[Source]])</f>
        <v>DESCONOCIDA</v>
      </c>
      <c r="AF575" s="1">
        <v>45657</v>
      </c>
      <c r="AG575" s="1">
        <f>Member_export_20241206_173759_f48b0b31c0417006138ce4576f294a066f7c[[#This Row],[Price]]/100</f>
        <v>52</v>
      </c>
      <c r="AH575" s="6">
        <f ca="1">DATEDIF(Member_export_20241206_173759_f48b0b31c0417006138ce4576f294a066f7c[[#This Row],[Birthday]],TODAY(),"Y")</f>
        <v>38</v>
      </c>
      <c r="AI575" s="6">
        <f>DATEDIF(Member_export_20241206_173759_f48b0b31c0417006138ce4576f294a066f7c[[#This Row],[Member since]],Member_export_20241206_173759_f48b0b31c0417006138ce4576f294a066f7c[[#This Row],[Contrac end date C]],"M")</f>
        <v>36</v>
      </c>
      <c r="AJ575" t="str">
        <f>TEXT(Member_export_20241206_173759_f48b0b31c0417006138ce4576f294a066f7c[[#This Row],[Member since]],"DDDD")</f>
        <v>viernes</v>
      </c>
      <c r="AK575">
        <f>MONTH(Member_export_20241206_173759_f48b0b31c0417006138ce4576f294a066f7c[[#This Row],[Member since]])</f>
        <v>12</v>
      </c>
      <c r="AL575">
        <f>YEAR(Member_export_20241206_173759_f48b0b31c0417006138ce4576f294a066f7c[[#This Row],[Member since]])</f>
        <v>2021</v>
      </c>
    </row>
    <row r="576" spans="1:38" x14ac:dyDescent="0.55000000000000004">
      <c r="A576">
        <v>79788</v>
      </c>
      <c r="B576">
        <v>45988177</v>
      </c>
      <c r="C576" t="s">
        <v>3530</v>
      </c>
      <c r="D576" t="s">
        <v>9</v>
      </c>
      <c r="E576" t="s">
        <v>9</v>
      </c>
      <c r="F576" t="s">
        <v>167</v>
      </c>
      <c r="G576" t="s">
        <v>1827</v>
      </c>
      <c r="H576" t="s">
        <v>4022</v>
      </c>
      <c r="I576" s="1">
        <v>33907</v>
      </c>
      <c r="J576" t="s">
        <v>5480</v>
      </c>
      <c r="K576" t="s">
        <v>5481</v>
      </c>
      <c r="L576">
        <v>28914</v>
      </c>
      <c r="M576" t="s">
        <v>4016</v>
      </c>
      <c r="N576" t="s">
        <v>9</v>
      </c>
      <c r="O576">
        <v>645057714</v>
      </c>
      <c r="P576" t="s">
        <v>1828</v>
      </c>
      <c r="Q576" t="s">
        <v>45</v>
      </c>
      <c r="R576" t="s">
        <v>5482</v>
      </c>
      <c r="S576" t="s">
        <v>4017</v>
      </c>
      <c r="T576" s="1">
        <v>44272</v>
      </c>
      <c r="U576" t="s">
        <v>9</v>
      </c>
      <c r="V576" t="s">
        <v>4023</v>
      </c>
      <c r="W576" t="s">
        <v>4029</v>
      </c>
      <c r="X576" t="s">
        <v>12</v>
      </c>
      <c r="Y576" s="1">
        <v>44287</v>
      </c>
      <c r="Z576" s="1">
        <v>45657</v>
      </c>
      <c r="AA576">
        <v>5200</v>
      </c>
      <c r="AB576" t="s">
        <v>4017</v>
      </c>
      <c r="AC576">
        <f>MIN(COUNTIF(B:B,Member_export_20241206_173759_f48b0b31c0417006138ce4576f294a066f7c[[#This Row],[Member ID]]),1)-1</f>
        <v>0</v>
      </c>
      <c r="AD57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7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76" s="1">
        <v>45657</v>
      </c>
      <c r="AG576" s="1">
        <f>Member_export_20241206_173759_f48b0b31c0417006138ce4576f294a066f7c[[#This Row],[Price]]/100</f>
        <v>52</v>
      </c>
      <c r="AH576" s="6">
        <f ca="1">DATEDIF(Member_export_20241206_173759_f48b0b31c0417006138ce4576f294a066f7c[[#This Row],[Birthday]],TODAY(),"Y")</f>
        <v>32</v>
      </c>
      <c r="AI576" s="6">
        <f>DATEDIF(Member_export_20241206_173759_f48b0b31c0417006138ce4576f294a066f7c[[#This Row],[Member since]],Member_export_20241206_173759_f48b0b31c0417006138ce4576f294a066f7c[[#This Row],[Contrac end date C]],"M")</f>
        <v>45</v>
      </c>
      <c r="AJ576" t="str">
        <f>TEXT(Member_export_20241206_173759_f48b0b31c0417006138ce4576f294a066f7c[[#This Row],[Member since]],"DDDD")</f>
        <v>miércoles</v>
      </c>
      <c r="AK576">
        <f>MONTH(Member_export_20241206_173759_f48b0b31c0417006138ce4576f294a066f7c[[#This Row],[Member since]])</f>
        <v>3</v>
      </c>
      <c r="AL576">
        <f>YEAR(Member_export_20241206_173759_f48b0b31c0417006138ce4576f294a066f7c[[#This Row],[Member since]])</f>
        <v>2021</v>
      </c>
    </row>
    <row r="577" spans="1:38" x14ac:dyDescent="0.55000000000000004">
      <c r="A577">
        <v>79788</v>
      </c>
      <c r="B577">
        <v>48401723</v>
      </c>
      <c r="C577" t="s">
        <v>2879</v>
      </c>
      <c r="D577" t="s">
        <v>9</v>
      </c>
      <c r="E577" t="s">
        <v>9</v>
      </c>
      <c r="F577" t="s">
        <v>167</v>
      </c>
      <c r="G577" t="s">
        <v>168</v>
      </c>
      <c r="H577" t="s">
        <v>4022</v>
      </c>
      <c r="I577" s="1">
        <v>39704</v>
      </c>
      <c r="J577" t="s">
        <v>5483</v>
      </c>
      <c r="K577" t="s">
        <v>5484</v>
      </c>
      <c r="L577">
        <v>28914</v>
      </c>
      <c r="M577" t="s">
        <v>4016</v>
      </c>
      <c r="N577" t="s">
        <v>9</v>
      </c>
      <c r="O577">
        <v>644929756</v>
      </c>
      <c r="P577" t="s">
        <v>169</v>
      </c>
      <c r="Q577" t="s">
        <v>170</v>
      </c>
      <c r="R577" t="s">
        <v>9</v>
      </c>
      <c r="S577" t="s">
        <v>4017</v>
      </c>
      <c r="T577" s="1">
        <v>45565</v>
      </c>
      <c r="U577" t="s">
        <v>9</v>
      </c>
      <c r="V577" t="s">
        <v>4023</v>
      </c>
      <c r="W577" t="s">
        <v>4024</v>
      </c>
      <c r="X577" t="s">
        <v>6904</v>
      </c>
      <c r="Y577" s="1"/>
      <c r="Z577" s="1"/>
      <c r="AB577" t="s">
        <v>6795</v>
      </c>
      <c r="AC577">
        <f>MIN(COUNTIF(B:B,Member_export_20241206_173759_f48b0b31c0417006138ce4576f294a066f7c[[#This Row],[Member ID]]),1)-1</f>
        <v>0</v>
      </c>
      <c r="AD57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7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77" s="1">
        <v>45657</v>
      </c>
      <c r="AG577" s="1">
        <f>Member_export_20241206_173759_f48b0b31c0417006138ce4576f294a066f7c[[#This Row],[Price]]/100</f>
        <v>0</v>
      </c>
      <c r="AH577" s="6">
        <f ca="1">DATEDIF(Member_export_20241206_173759_f48b0b31c0417006138ce4576f294a066f7c[[#This Row],[Birthday]],TODAY(),"Y")</f>
        <v>16</v>
      </c>
      <c r="AI577" s="6">
        <f>DATEDIF(Member_export_20241206_173759_f48b0b31c0417006138ce4576f294a066f7c[[#This Row],[Member since]],Member_export_20241206_173759_f48b0b31c0417006138ce4576f294a066f7c[[#This Row],[Contrac end date C]],"M")</f>
        <v>3</v>
      </c>
      <c r="AJ577" t="str">
        <f>TEXT(Member_export_20241206_173759_f48b0b31c0417006138ce4576f294a066f7c[[#This Row],[Member since]],"DDDD")</f>
        <v>lunes</v>
      </c>
      <c r="AK577">
        <f>MONTH(Member_export_20241206_173759_f48b0b31c0417006138ce4576f294a066f7c[[#This Row],[Member since]])</f>
        <v>9</v>
      </c>
      <c r="AL577">
        <f>YEAR(Member_export_20241206_173759_f48b0b31c0417006138ce4576f294a066f7c[[#This Row],[Member since]])</f>
        <v>2024</v>
      </c>
    </row>
    <row r="578" spans="1:38" x14ac:dyDescent="0.55000000000000004">
      <c r="A578">
        <v>79788</v>
      </c>
      <c r="B578">
        <v>45989603</v>
      </c>
      <c r="C578" t="s">
        <v>3447</v>
      </c>
      <c r="D578" t="s">
        <v>9</v>
      </c>
      <c r="E578" t="s">
        <v>9</v>
      </c>
      <c r="F578" t="s">
        <v>167</v>
      </c>
      <c r="G578" t="s">
        <v>1644</v>
      </c>
      <c r="H578" t="s">
        <v>4022</v>
      </c>
      <c r="I578" s="1">
        <v>26788</v>
      </c>
      <c r="J578" t="s">
        <v>5485</v>
      </c>
      <c r="K578" t="s">
        <v>5486</v>
      </c>
      <c r="L578">
        <v>28914</v>
      </c>
      <c r="M578" t="s">
        <v>4016</v>
      </c>
      <c r="N578" t="s">
        <v>9</v>
      </c>
      <c r="O578">
        <v>630450864</v>
      </c>
      <c r="P578" t="s">
        <v>1645</v>
      </c>
      <c r="Q578" t="s">
        <v>9</v>
      </c>
      <c r="R578" t="s">
        <v>5487</v>
      </c>
      <c r="S578" t="s">
        <v>4017</v>
      </c>
      <c r="T578" s="1">
        <v>43258</v>
      </c>
      <c r="U578" t="s">
        <v>9</v>
      </c>
      <c r="V578" t="s">
        <v>4023</v>
      </c>
      <c r="W578" t="s">
        <v>4024</v>
      </c>
      <c r="X578" t="s">
        <v>30</v>
      </c>
      <c r="Y578" s="1">
        <v>45597</v>
      </c>
      <c r="Z578" s="1">
        <v>45657</v>
      </c>
      <c r="AA578">
        <v>4900</v>
      </c>
      <c r="AB578" t="s">
        <v>4017</v>
      </c>
      <c r="AC578">
        <f>MIN(COUNTIF(B:B,Member_export_20241206_173759_f48b0b31c0417006138ce4576f294a066f7c[[#This Row],[Member ID]]),1)-1</f>
        <v>0</v>
      </c>
      <c r="AD57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7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78" s="1">
        <v>45657</v>
      </c>
      <c r="AG578" s="1">
        <f>Member_export_20241206_173759_f48b0b31c0417006138ce4576f294a066f7c[[#This Row],[Price]]/100</f>
        <v>49</v>
      </c>
      <c r="AH578" s="6">
        <f ca="1">DATEDIF(Member_export_20241206_173759_f48b0b31c0417006138ce4576f294a066f7c[[#This Row],[Birthday]],TODAY(),"Y")</f>
        <v>51</v>
      </c>
      <c r="AI578" s="6">
        <f>DATEDIF(Member_export_20241206_173759_f48b0b31c0417006138ce4576f294a066f7c[[#This Row],[Member since]],Member_export_20241206_173759_f48b0b31c0417006138ce4576f294a066f7c[[#This Row],[Contrac end date C]],"M")</f>
        <v>78</v>
      </c>
      <c r="AJ578" t="str">
        <f>TEXT(Member_export_20241206_173759_f48b0b31c0417006138ce4576f294a066f7c[[#This Row],[Member since]],"DDDD")</f>
        <v>jueves</v>
      </c>
      <c r="AK578">
        <f>MONTH(Member_export_20241206_173759_f48b0b31c0417006138ce4576f294a066f7c[[#This Row],[Member since]])</f>
        <v>6</v>
      </c>
      <c r="AL578">
        <f>YEAR(Member_export_20241206_173759_f48b0b31c0417006138ce4576f294a066f7c[[#This Row],[Member since]])</f>
        <v>2018</v>
      </c>
    </row>
    <row r="579" spans="1:38" x14ac:dyDescent="0.55000000000000004">
      <c r="A579">
        <v>79788</v>
      </c>
      <c r="B579">
        <v>45987648</v>
      </c>
      <c r="C579" t="s">
        <v>3115</v>
      </c>
      <c r="D579" t="s">
        <v>9</v>
      </c>
      <c r="E579" t="s">
        <v>9</v>
      </c>
      <c r="F579" t="s">
        <v>167</v>
      </c>
      <c r="G579" t="s">
        <v>846</v>
      </c>
      <c r="H579" t="s">
        <v>4022</v>
      </c>
      <c r="I579" s="1">
        <v>27638</v>
      </c>
      <c r="J579" t="s">
        <v>5488</v>
      </c>
      <c r="K579" t="s">
        <v>5489</v>
      </c>
      <c r="L579">
        <v>28914</v>
      </c>
      <c r="M579" t="s">
        <v>4016</v>
      </c>
      <c r="N579" t="s">
        <v>9</v>
      </c>
      <c r="O579">
        <v>636145202</v>
      </c>
      <c r="P579" t="s">
        <v>847</v>
      </c>
      <c r="Q579" t="s">
        <v>26</v>
      </c>
      <c r="R579" t="s">
        <v>5490</v>
      </c>
      <c r="S579" t="s">
        <v>4017</v>
      </c>
      <c r="T579" s="1">
        <v>44592</v>
      </c>
      <c r="U579" t="s">
        <v>9</v>
      </c>
      <c r="V579" t="s">
        <v>4023</v>
      </c>
      <c r="W579" t="s">
        <v>4029</v>
      </c>
      <c r="X579" t="s">
        <v>12</v>
      </c>
      <c r="Y579" s="1">
        <v>44593</v>
      </c>
      <c r="Z579" s="1">
        <v>45657</v>
      </c>
      <c r="AA579">
        <v>5200</v>
      </c>
      <c r="AB579" t="s">
        <v>4017</v>
      </c>
      <c r="AC579">
        <f>MIN(COUNTIF(B:B,Member_export_20241206_173759_f48b0b31c0417006138ce4576f294a066f7c[[#This Row],[Member ID]]),1)-1</f>
        <v>0</v>
      </c>
      <c r="AD57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7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79" s="1">
        <v>45657</v>
      </c>
      <c r="AG579" s="1">
        <f>Member_export_20241206_173759_f48b0b31c0417006138ce4576f294a066f7c[[#This Row],[Price]]/100</f>
        <v>52</v>
      </c>
      <c r="AH579" s="6">
        <f ca="1">DATEDIF(Member_export_20241206_173759_f48b0b31c0417006138ce4576f294a066f7c[[#This Row],[Birthday]],TODAY(),"Y")</f>
        <v>49</v>
      </c>
      <c r="AI579" s="6">
        <f>DATEDIF(Member_export_20241206_173759_f48b0b31c0417006138ce4576f294a066f7c[[#This Row],[Member since]],Member_export_20241206_173759_f48b0b31c0417006138ce4576f294a066f7c[[#This Row],[Contrac end date C]],"M")</f>
        <v>35</v>
      </c>
      <c r="AJ579" t="str">
        <f>TEXT(Member_export_20241206_173759_f48b0b31c0417006138ce4576f294a066f7c[[#This Row],[Member since]],"DDDD")</f>
        <v>lunes</v>
      </c>
      <c r="AK579">
        <f>MONTH(Member_export_20241206_173759_f48b0b31c0417006138ce4576f294a066f7c[[#This Row],[Member since]])</f>
        <v>1</v>
      </c>
      <c r="AL579">
        <f>YEAR(Member_export_20241206_173759_f48b0b31c0417006138ce4576f294a066f7c[[#This Row],[Member since]])</f>
        <v>2022</v>
      </c>
    </row>
    <row r="580" spans="1:38" x14ac:dyDescent="0.55000000000000004">
      <c r="A580">
        <v>79788</v>
      </c>
      <c r="B580">
        <v>47038484</v>
      </c>
      <c r="C580" t="s">
        <v>3057</v>
      </c>
      <c r="D580" t="s">
        <v>9</v>
      </c>
      <c r="E580" t="s">
        <v>9</v>
      </c>
      <c r="F580" t="s">
        <v>693</v>
      </c>
      <c r="G580" t="s">
        <v>694</v>
      </c>
      <c r="H580" t="s">
        <v>4022</v>
      </c>
      <c r="I580" s="1">
        <v>26386</v>
      </c>
      <c r="J580" t="s">
        <v>5491</v>
      </c>
      <c r="K580" t="s">
        <v>5492</v>
      </c>
      <c r="L580">
        <v>28914</v>
      </c>
      <c r="M580" t="s">
        <v>4016</v>
      </c>
      <c r="N580" t="s">
        <v>9</v>
      </c>
      <c r="O580">
        <v>620899630</v>
      </c>
      <c r="P580" t="s">
        <v>696</v>
      </c>
      <c r="Q580" t="s">
        <v>9</v>
      </c>
      <c r="R580" t="s">
        <v>695</v>
      </c>
      <c r="S580" t="s">
        <v>4017</v>
      </c>
      <c r="T580" s="1">
        <v>45461</v>
      </c>
      <c r="U580" t="s">
        <v>9</v>
      </c>
      <c r="V580" t="s">
        <v>4068</v>
      </c>
      <c r="W580" t="s">
        <v>4029</v>
      </c>
      <c r="X580" t="s">
        <v>12</v>
      </c>
      <c r="Y580" s="1">
        <v>45474</v>
      </c>
      <c r="Z580" s="1">
        <v>45657</v>
      </c>
      <c r="AA580">
        <v>5200</v>
      </c>
      <c r="AB580" t="s">
        <v>4017</v>
      </c>
      <c r="AC580">
        <f>MIN(COUNTIF(B:B,Member_export_20241206_173759_f48b0b31c0417006138ce4576f294a066f7c[[#This Row],[Member ID]]),1)-1</f>
        <v>0</v>
      </c>
      <c r="AD580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58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80" s="1">
        <v>45657</v>
      </c>
      <c r="AG580" s="1">
        <f>Member_export_20241206_173759_f48b0b31c0417006138ce4576f294a066f7c[[#This Row],[Price]]/100</f>
        <v>52</v>
      </c>
      <c r="AH580" s="6">
        <f ca="1">DATEDIF(Member_export_20241206_173759_f48b0b31c0417006138ce4576f294a066f7c[[#This Row],[Birthday]],TODAY(),"Y")</f>
        <v>52</v>
      </c>
      <c r="AI580" s="6">
        <f>DATEDIF(Member_export_20241206_173759_f48b0b31c0417006138ce4576f294a066f7c[[#This Row],[Member since]],Member_export_20241206_173759_f48b0b31c0417006138ce4576f294a066f7c[[#This Row],[Contrac end date C]],"M")</f>
        <v>6</v>
      </c>
      <c r="AJ580" t="str">
        <f>TEXT(Member_export_20241206_173759_f48b0b31c0417006138ce4576f294a066f7c[[#This Row],[Member since]],"DDDD")</f>
        <v>martes</v>
      </c>
      <c r="AK580">
        <f>MONTH(Member_export_20241206_173759_f48b0b31c0417006138ce4576f294a066f7c[[#This Row],[Member since]])</f>
        <v>6</v>
      </c>
      <c r="AL580">
        <f>YEAR(Member_export_20241206_173759_f48b0b31c0417006138ce4576f294a066f7c[[#This Row],[Member since]])</f>
        <v>2024</v>
      </c>
    </row>
    <row r="581" spans="1:38" x14ac:dyDescent="0.55000000000000004">
      <c r="A581">
        <v>79788</v>
      </c>
      <c r="B581">
        <v>45988563</v>
      </c>
      <c r="C581" t="s">
        <v>3714</v>
      </c>
      <c r="D581" t="s">
        <v>9</v>
      </c>
      <c r="E581" t="s">
        <v>9</v>
      </c>
      <c r="F581" t="s">
        <v>167</v>
      </c>
      <c r="G581" t="s">
        <v>2239</v>
      </c>
      <c r="H581" t="s">
        <v>4022</v>
      </c>
      <c r="I581" s="1">
        <v>25631</v>
      </c>
      <c r="J581" t="s">
        <v>5493</v>
      </c>
      <c r="K581" t="s">
        <v>4666</v>
      </c>
      <c r="L581">
        <v>28914</v>
      </c>
      <c r="M581" t="s">
        <v>4016</v>
      </c>
      <c r="N581" t="s">
        <v>9</v>
      </c>
      <c r="O581">
        <v>605649566</v>
      </c>
      <c r="P581" t="s">
        <v>550</v>
      </c>
      <c r="Q581" t="s">
        <v>45</v>
      </c>
      <c r="R581" t="s">
        <v>4870</v>
      </c>
      <c r="S581" t="s">
        <v>4017</v>
      </c>
      <c r="T581" s="1">
        <v>43265</v>
      </c>
      <c r="U581" t="s">
        <v>9</v>
      </c>
      <c r="V581" t="s">
        <v>4040</v>
      </c>
      <c r="W581" t="s">
        <v>4029</v>
      </c>
      <c r="X581" t="s">
        <v>86</v>
      </c>
      <c r="Y581" s="1">
        <v>43282</v>
      </c>
      <c r="Z581" s="1">
        <v>45657</v>
      </c>
      <c r="AA581">
        <v>4300</v>
      </c>
      <c r="AB581" t="s">
        <v>4017</v>
      </c>
      <c r="AC581">
        <f>MIN(COUNTIF(B:B,Member_export_20241206_173759_f48b0b31c0417006138ce4576f294a066f7c[[#This Row],[Member ID]]),1)-1</f>
        <v>0</v>
      </c>
      <c r="AD581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58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81" s="1">
        <v>45657</v>
      </c>
      <c r="AG581" s="1">
        <f>Member_export_20241206_173759_f48b0b31c0417006138ce4576f294a066f7c[[#This Row],[Price]]/100</f>
        <v>43</v>
      </c>
      <c r="AH581" s="6">
        <f ca="1">DATEDIF(Member_export_20241206_173759_f48b0b31c0417006138ce4576f294a066f7c[[#This Row],[Birthday]],TODAY(),"Y")</f>
        <v>54</v>
      </c>
      <c r="AI581" s="6">
        <f>DATEDIF(Member_export_20241206_173759_f48b0b31c0417006138ce4576f294a066f7c[[#This Row],[Member since]],Member_export_20241206_173759_f48b0b31c0417006138ce4576f294a066f7c[[#This Row],[Contrac end date C]],"M")</f>
        <v>78</v>
      </c>
      <c r="AJ581" t="str">
        <f>TEXT(Member_export_20241206_173759_f48b0b31c0417006138ce4576f294a066f7c[[#This Row],[Member since]],"DDDD")</f>
        <v>jueves</v>
      </c>
      <c r="AK581">
        <f>MONTH(Member_export_20241206_173759_f48b0b31c0417006138ce4576f294a066f7c[[#This Row],[Member since]])</f>
        <v>6</v>
      </c>
      <c r="AL581">
        <f>YEAR(Member_export_20241206_173759_f48b0b31c0417006138ce4576f294a066f7c[[#This Row],[Member since]])</f>
        <v>2018</v>
      </c>
    </row>
    <row r="582" spans="1:38" x14ac:dyDescent="0.55000000000000004">
      <c r="A582">
        <v>79788</v>
      </c>
      <c r="B582">
        <v>45988491</v>
      </c>
      <c r="C582" t="s">
        <v>3149</v>
      </c>
      <c r="D582" t="s">
        <v>9</v>
      </c>
      <c r="E582" t="s">
        <v>9</v>
      </c>
      <c r="F582" t="s">
        <v>932</v>
      </c>
      <c r="G582" t="s">
        <v>933</v>
      </c>
      <c r="H582" t="s">
        <v>4022</v>
      </c>
      <c r="I582" s="1">
        <v>36397</v>
      </c>
      <c r="J582" t="s">
        <v>5495</v>
      </c>
      <c r="K582" t="s">
        <v>5496</v>
      </c>
      <c r="L582">
        <v>28914</v>
      </c>
      <c r="M582" t="s">
        <v>4016</v>
      </c>
      <c r="N582" t="s">
        <v>9</v>
      </c>
      <c r="O582">
        <v>666367604</v>
      </c>
      <c r="P582" t="s">
        <v>934</v>
      </c>
      <c r="Q582" t="s">
        <v>26</v>
      </c>
      <c r="R582" t="s">
        <v>5497</v>
      </c>
      <c r="S582" t="s">
        <v>4017</v>
      </c>
      <c r="T582" s="1">
        <v>43361</v>
      </c>
      <c r="U582" t="s">
        <v>9</v>
      </c>
      <c r="V582" t="s">
        <v>4023</v>
      </c>
      <c r="W582" t="s">
        <v>4029</v>
      </c>
      <c r="X582" t="s">
        <v>12</v>
      </c>
      <c r="Y582" s="1">
        <v>45474</v>
      </c>
      <c r="Z582" s="1">
        <v>45657</v>
      </c>
      <c r="AA582">
        <v>5200</v>
      </c>
      <c r="AB582" t="s">
        <v>4017</v>
      </c>
      <c r="AC582">
        <f>MIN(COUNTIF(B:B,Member_export_20241206_173759_f48b0b31c0417006138ce4576f294a066f7c[[#This Row],[Member ID]]),1)-1</f>
        <v>0</v>
      </c>
      <c r="AD58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8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82" s="1">
        <v>45657</v>
      </c>
      <c r="AG582" s="1">
        <f>Member_export_20241206_173759_f48b0b31c0417006138ce4576f294a066f7c[[#This Row],[Price]]/100</f>
        <v>52</v>
      </c>
      <c r="AH582" s="6">
        <f ca="1">DATEDIF(Member_export_20241206_173759_f48b0b31c0417006138ce4576f294a066f7c[[#This Row],[Birthday]],TODAY(),"Y")</f>
        <v>25</v>
      </c>
      <c r="AI582" s="6">
        <f>DATEDIF(Member_export_20241206_173759_f48b0b31c0417006138ce4576f294a066f7c[[#This Row],[Member since]],Member_export_20241206_173759_f48b0b31c0417006138ce4576f294a066f7c[[#This Row],[Contrac end date C]],"M")</f>
        <v>75</v>
      </c>
      <c r="AJ582" t="str">
        <f>TEXT(Member_export_20241206_173759_f48b0b31c0417006138ce4576f294a066f7c[[#This Row],[Member since]],"DDDD")</f>
        <v>martes</v>
      </c>
      <c r="AK582">
        <f>MONTH(Member_export_20241206_173759_f48b0b31c0417006138ce4576f294a066f7c[[#This Row],[Member since]])</f>
        <v>9</v>
      </c>
      <c r="AL582">
        <f>YEAR(Member_export_20241206_173759_f48b0b31c0417006138ce4576f294a066f7c[[#This Row],[Member since]])</f>
        <v>2018</v>
      </c>
    </row>
    <row r="583" spans="1:38" x14ac:dyDescent="0.55000000000000004">
      <c r="A583">
        <v>79788</v>
      </c>
      <c r="B583">
        <v>45988619</v>
      </c>
      <c r="C583" t="s">
        <v>3486</v>
      </c>
      <c r="D583" t="s">
        <v>9</v>
      </c>
      <c r="E583" t="s">
        <v>9</v>
      </c>
      <c r="F583" t="s">
        <v>1734</v>
      </c>
      <c r="G583" t="s">
        <v>1735</v>
      </c>
      <c r="H583" t="s">
        <v>4015</v>
      </c>
      <c r="I583" s="1">
        <v>23088</v>
      </c>
      <c r="J583" t="s">
        <v>5498</v>
      </c>
      <c r="K583" t="s">
        <v>4348</v>
      </c>
      <c r="L583">
        <v>28914</v>
      </c>
      <c r="M583" t="s">
        <v>4016</v>
      </c>
      <c r="N583" t="s">
        <v>9</v>
      </c>
      <c r="O583">
        <v>663330140</v>
      </c>
      <c r="P583" t="s">
        <v>1736</v>
      </c>
      <c r="Q583" t="s">
        <v>9</v>
      </c>
      <c r="R583" t="s">
        <v>5499</v>
      </c>
      <c r="S583" t="s">
        <v>4017</v>
      </c>
      <c r="T583" s="1">
        <v>44823</v>
      </c>
      <c r="U583" t="s">
        <v>9</v>
      </c>
      <c r="V583" t="s">
        <v>9</v>
      </c>
      <c r="W583" t="s">
        <v>9</v>
      </c>
      <c r="X583" t="s">
        <v>122</v>
      </c>
      <c r="Y583" s="1">
        <v>45444</v>
      </c>
      <c r="Z583" s="1">
        <v>45657</v>
      </c>
      <c r="AA583">
        <v>7900</v>
      </c>
      <c r="AB583" t="s">
        <v>4017</v>
      </c>
      <c r="AC583">
        <f>MIN(COUNTIF(B:B,Member_export_20241206_173759_f48b0b31c0417006138ce4576f294a066f7c[[#This Row],[Member ID]]),1)-1</f>
        <v>0</v>
      </c>
      <c r="AD583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583" t="str">
        <f>IF(Member_export_20241206_173759_f48b0b31c0417006138ce4576f294a066f7c[[#This Row],[Source]]="","DESCONOCIDA",Member_export_20241206_173759_f48b0b31c0417006138ce4576f294a066f7c[[#This Row],[Source]])</f>
        <v>DESCONOCIDA</v>
      </c>
      <c r="AF583" s="1">
        <v>45657</v>
      </c>
      <c r="AG583" s="1">
        <f>Member_export_20241206_173759_f48b0b31c0417006138ce4576f294a066f7c[[#This Row],[Price]]/100</f>
        <v>79</v>
      </c>
      <c r="AH583" s="6">
        <f ca="1">DATEDIF(Member_export_20241206_173759_f48b0b31c0417006138ce4576f294a066f7c[[#This Row],[Birthday]],TODAY(),"Y")</f>
        <v>61</v>
      </c>
      <c r="AI583" s="6">
        <f>DATEDIF(Member_export_20241206_173759_f48b0b31c0417006138ce4576f294a066f7c[[#This Row],[Member since]],Member_export_20241206_173759_f48b0b31c0417006138ce4576f294a066f7c[[#This Row],[Contrac end date C]],"M")</f>
        <v>27</v>
      </c>
      <c r="AJ583" t="str">
        <f>TEXT(Member_export_20241206_173759_f48b0b31c0417006138ce4576f294a066f7c[[#This Row],[Member since]],"DDDD")</f>
        <v>lunes</v>
      </c>
      <c r="AK583">
        <f>MONTH(Member_export_20241206_173759_f48b0b31c0417006138ce4576f294a066f7c[[#This Row],[Member since]])</f>
        <v>9</v>
      </c>
      <c r="AL583">
        <f>YEAR(Member_export_20241206_173759_f48b0b31c0417006138ce4576f294a066f7c[[#This Row],[Member since]])</f>
        <v>2022</v>
      </c>
    </row>
    <row r="584" spans="1:38" x14ac:dyDescent="0.55000000000000004">
      <c r="A584">
        <v>79788</v>
      </c>
      <c r="B584">
        <v>45987817</v>
      </c>
      <c r="C584" t="s">
        <v>3627</v>
      </c>
      <c r="D584" t="s">
        <v>9</v>
      </c>
      <c r="E584" t="s">
        <v>9</v>
      </c>
      <c r="F584" t="s">
        <v>1383</v>
      </c>
      <c r="G584" t="s">
        <v>844</v>
      </c>
      <c r="H584" t="s">
        <v>4022</v>
      </c>
      <c r="I584" s="1">
        <v>33145</v>
      </c>
      <c r="J584" t="s">
        <v>5500</v>
      </c>
      <c r="K584" t="s">
        <v>5501</v>
      </c>
      <c r="L584">
        <v>28914</v>
      </c>
      <c r="M584" t="s">
        <v>4016</v>
      </c>
      <c r="N584" t="s">
        <v>9</v>
      </c>
      <c r="O584">
        <v>664500896</v>
      </c>
      <c r="P584" t="s">
        <v>2031</v>
      </c>
      <c r="Q584" t="s">
        <v>22</v>
      </c>
      <c r="R584" t="s">
        <v>2030</v>
      </c>
      <c r="S584" t="s">
        <v>4017</v>
      </c>
      <c r="T584" s="1">
        <v>43260</v>
      </c>
      <c r="U584" t="s">
        <v>9</v>
      </c>
      <c r="V584" t="s">
        <v>4023</v>
      </c>
      <c r="W584" t="s">
        <v>9</v>
      </c>
      <c r="X584" t="s">
        <v>86</v>
      </c>
      <c r="Y584" s="1">
        <v>43282</v>
      </c>
      <c r="Z584" s="1">
        <v>45657</v>
      </c>
      <c r="AA584">
        <v>4300</v>
      </c>
      <c r="AB584" t="s">
        <v>4017</v>
      </c>
      <c r="AC584">
        <f>MIN(COUNTIF(B:B,Member_export_20241206_173759_f48b0b31c0417006138ce4576f294a066f7c[[#This Row],[Member ID]]),1)-1</f>
        <v>0</v>
      </c>
      <c r="AD58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84" t="str">
        <f>IF(Member_export_20241206_173759_f48b0b31c0417006138ce4576f294a066f7c[[#This Row],[Source]]="","DESCONOCIDA",Member_export_20241206_173759_f48b0b31c0417006138ce4576f294a066f7c[[#This Row],[Source]])</f>
        <v>DESCONOCIDA</v>
      </c>
      <c r="AF584" s="1">
        <v>45657</v>
      </c>
      <c r="AG584" s="1">
        <f>Member_export_20241206_173759_f48b0b31c0417006138ce4576f294a066f7c[[#This Row],[Price]]/100</f>
        <v>43</v>
      </c>
      <c r="AH584" s="6">
        <f ca="1">DATEDIF(Member_export_20241206_173759_f48b0b31c0417006138ce4576f294a066f7c[[#This Row],[Birthday]],TODAY(),"Y")</f>
        <v>34</v>
      </c>
      <c r="AI584" s="6">
        <f>DATEDIF(Member_export_20241206_173759_f48b0b31c0417006138ce4576f294a066f7c[[#This Row],[Member since]],Member_export_20241206_173759_f48b0b31c0417006138ce4576f294a066f7c[[#This Row],[Contrac end date C]],"M")</f>
        <v>78</v>
      </c>
      <c r="AJ584" t="str">
        <f>TEXT(Member_export_20241206_173759_f48b0b31c0417006138ce4576f294a066f7c[[#This Row],[Member since]],"DDDD")</f>
        <v>sábado</v>
      </c>
      <c r="AK584">
        <f>MONTH(Member_export_20241206_173759_f48b0b31c0417006138ce4576f294a066f7c[[#This Row],[Member since]])</f>
        <v>6</v>
      </c>
      <c r="AL584">
        <f>YEAR(Member_export_20241206_173759_f48b0b31c0417006138ce4576f294a066f7c[[#This Row],[Member since]])</f>
        <v>2018</v>
      </c>
    </row>
    <row r="585" spans="1:38" x14ac:dyDescent="0.55000000000000004">
      <c r="A585">
        <v>79788</v>
      </c>
      <c r="B585">
        <v>48915642</v>
      </c>
      <c r="C585" t="s">
        <v>3971</v>
      </c>
      <c r="D585" t="s">
        <v>9</v>
      </c>
      <c r="E585" t="s">
        <v>9</v>
      </c>
      <c r="F585" t="s">
        <v>1383</v>
      </c>
      <c r="G585" t="s">
        <v>1935</v>
      </c>
      <c r="H585" t="s">
        <v>4022</v>
      </c>
      <c r="I585" s="1">
        <v>37494</v>
      </c>
      <c r="J585" t="s">
        <v>5502</v>
      </c>
      <c r="K585" t="s">
        <v>5503</v>
      </c>
      <c r="L585">
        <v>28914</v>
      </c>
      <c r="M585" t="s">
        <v>4016</v>
      </c>
      <c r="N585" t="s">
        <v>9</v>
      </c>
      <c r="O585">
        <v>634598343</v>
      </c>
      <c r="P585" t="s">
        <v>2770</v>
      </c>
      <c r="Q585" t="s">
        <v>45</v>
      </c>
      <c r="R585" t="s">
        <v>9</v>
      </c>
      <c r="S585" t="s">
        <v>4017</v>
      </c>
      <c r="T585" s="1">
        <v>45574</v>
      </c>
      <c r="U585" t="s">
        <v>9</v>
      </c>
      <c r="V585" t="s">
        <v>4023</v>
      </c>
      <c r="W585" t="s">
        <v>4024</v>
      </c>
      <c r="X585" t="s">
        <v>30</v>
      </c>
      <c r="Y585" s="1">
        <v>45597</v>
      </c>
      <c r="Z585" s="1">
        <v>45657</v>
      </c>
      <c r="AA585">
        <v>4900</v>
      </c>
      <c r="AB585" t="s">
        <v>4017</v>
      </c>
      <c r="AC585">
        <f>MIN(COUNTIF(B:B,Member_export_20241206_173759_f48b0b31c0417006138ce4576f294a066f7c[[#This Row],[Member ID]]),1)-1</f>
        <v>0</v>
      </c>
      <c r="AD58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8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85" s="1">
        <v>45657</v>
      </c>
      <c r="AG585" s="1">
        <f>Member_export_20241206_173759_f48b0b31c0417006138ce4576f294a066f7c[[#This Row],[Price]]/100</f>
        <v>49</v>
      </c>
      <c r="AH585" s="6">
        <f ca="1">DATEDIF(Member_export_20241206_173759_f48b0b31c0417006138ce4576f294a066f7c[[#This Row],[Birthday]],TODAY(),"Y")</f>
        <v>22</v>
      </c>
      <c r="AI585" s="6">
        <f>DATEDIF(Member_export_20241206_173759_f48b0b31c0417006138ce4576f294a066f7c[[#This Row],[Member since]],Member_export_20241206_173759_f48b0b31c0417006138ce4576f294a066f7c[[#This Row],[Contrac end date C]],"M")</f>
        <v>2</v>
      </c>
      <c r="AJ585" t="str">
        <f>TEXT(Member_export_20241206_173759_f48b0b31c0417006138ce4576f294a066f7c[[#This Row],[Member since]],"DDDD")</f>
        <v>miércoles</v>
      </c>
      <c r="AK585">
        <f>MONTH(Member_export_20241206_173759_f48b0b31c0417006138ce4576f294a066f7c[[#This Row],[Member since]])</f>
        <v>10</v>
      </c>
      <c r="AL585">
        <f>YEAR(Member_export_20241206_173759_f48b0b31c0417006138ce4576f294a066f7c[[#This Row],[Member since]])</f>
        <v>2024</v>
      </c>
    </row>
    <row r="586" spans="1:38" x14ac:dyDescent="0.55000000000000004">
      <c r="A586">
        <v>79788</v>
      </c>
      <c r="B586">
        <v>45986994</v>
      </c>
      <c r="C586" t="s">
        <v>3764</v>
      </c>
      <c r="D586" t="s">
        <v>9</v>
      </c>
      <c r="E586" t="s">
        <v>9</v>
      </c>
      <c r="F586" t="s">
        <v>1383</v>
      </c>
      <c r="G586" t="s">
        <v>2348</v>
      </c>
      <c r="H586" t="s">
        <v>4022</v>
      </c>
      <c r="I586" s="1">
        <v>26688</v>
      </c>
      <c r="J586" t="s">
        <v>5504</v>
      </c>
      <c r="K586" t="s">
        <v>4120</v>
      </c>
      <c r="L586">
        <v>28914</v>
      </c>
      <c r="M586" t="s">
        <v>4016</v>
      </c>
      <c r="N586" t="s">
        <v>9</v>
      </c>
      <c r="O586">
        <v>640354076</v>
      </c>
      <c r="P586" t="s">
        <v>930</v>
      </c>
      <c r="Q586" t="s">
        <v>9</v>
      </c>
      <c r="R586" t="s">
        <v>5505</v>
      </c>
      <c r="S586" t="s">
        <v>4017</v>
      </c>
      <c r="T586" s="1">
        <v>43256</v>
      </c>
      <c r="U586" t="s">
        <v>9</v>
      </c>
      <c r="V586" t="s">
        <v>4023</v>
      </c>
      <c r="W586" t="s">
        <v>4029</v>
      </c>
      <c r="X586" t="s">
        <v>12</v>
      </c>
      <c r="Y586" s="1">
        <v>45505</v>
      </c>
      <c r="Z586" s="1">
        <v>45657</v>
      </c>
      <c r="AA586">
        <v>5200</v>
      </c>
      <c r="AB586" t="s">
        <v>4017</v>
      </c>
      <c r="AC586">
        <f>MIN(COUNTIF(B:B,Member_export_20241206_173759_f48b0b31c0417006138ce4576f294a066f7c[[#This Row],[Member ID]]),1)-1</f>
        <v>0</v>
      </c>
      <c r="AD58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8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86" s="1">
        <v>45657</v>
      </c>
      <c r="AG586" s="1">
        <f>Member_export_20241206_173759_f48b0b31c0417006138ce4576f294a066f7c[[#This Row],[Price]]/100</f>
        <v>52</v>
      </c>
      <c r="AH586" s="6">
        <f ca="1">DATEDIF(Member_export_20241206_173759_f48b0b31c0417006138ce4576f294a066f7c[[#This Row],[Birthday]],TODAY(),"Y")</f>
        <v>51</v>
      </c>
      <c r="AI586" s="6">
        <f>DATEDIF(Member_export_20241206_173759_f48b0b31c0417006138ce4576f294a066f7c[[#This Row],[Member since]],Member_export_20241206_173759_f48b0b31c0417006138ce4576f294a066f7c[[#This Row],[Contrac end date C]],"M")</f>
        <v>78</v>
      </c>
      <c r="AJ586" t="str">
        <f>TEXT(Member_export_20241206_173759_f48b0b31c0417006138ce4576f294a066f7c[[#This Row],[Member since]],"DDDD")</f>
        <v>martes</v>
      </c>
      <c r="AK586">
        <f>MONTH(Member_export_20241206_173759_f48b0b31c0417006138ce4576f294a066f7c[[#This Row],[Member since]])</f>
        <v>6</v>
      </c>
      <c r="AL586">
        <f>YEAR(Member_export_20241206_173759_f48b0b31c0417006138ce4576f294a066f7c[[#This Row],[Member since]])</f>
        <v>2018</v>
      </c>
    </row>
    <row r="587" spans="1:38" x14ac:dyDescent="0.55000000000000004">
      <c r="A587">
        <v>79788</v>
      </c>
      <c r="B587">
        <v>45988919</v>
      </c>
      <c r="C587" t="s">
        <v>3333</v>
      </c>
      <c r="D587" t="s">
        <v>9</v>
      </c>
      <c r="E587" t="s">
        <v>9</v>
      </c>
      <c r="F587" t="s">
        <v>1383</v>
      </c>
      <c r="G587" t="s">
        <v>1384</v>
      </c>
      <c r="H587" t="s">
        <v>4022</v>
      </c>
      <c r="I587" s="1">
        <v>24411</v>
      </c>
      <c r="J587" t="s">
        <v>5506</v>
      </c>
      <c r="K587" t="s">
        <v>5507</v>
      </c>
      <c r="L587">
        <v>28914</v>
      </c>
      <c r="M587" t="s">
        <v>4016</v>
      </c>
      <c r="N587" t="s">
        <v>9</v>
      </c>
      <c r="O587">
        <v>639505679</v>
      </c>
      <c r="P587" t="s">
        <v>1386</v>
      </c>
      <c r="Q587" t="s">
        <v>113</v>
      </c>
      <c r="R587" t="s">
        <v>1385</v>
      </c>
      <c r="S587" t="s">
        <v>4017</v>
      </c>
      <c r="T587" s="1">
        <v>44505</v>
      </c>
      <c r="U587" t="s">
        <v>9</v>
      </c>
      <c r="V587" t="s">
        <v>4023</v>
      </c>
      <c r="W587" t="s">
        <v>4029</v>
      </c>
      <c r="X587" t="s">
        <v>30</v>
      </c>
      <c r="Y587" s="1">
        <v>45444</v>
      </c>
      <c r="Z587" s="1">
        <v>45657</v>
      </c>
      <c r="AA587">
        <v>4900</v>
      </c>
      <c r="AB587" t="s">
        <v>4017</v>
      </c>
      <c r="AC587">
        <f>MIN(COUNTIF(B:B,Member_export_20241206_173759_f48b0b31c0417006138ce4576f294a066f7c[[#This Row],[Member ID]]),1)-1</f>
        <v>0</v>
      </c>
      <c r="AD58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8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87" s="1">
        <v>45657</v>
      </c>
      <c r="AG587" s="1">
        <f>Member_export_20241206_173759_f48b0b31c0417006138ce4576f294a066f7c[[#This Row],[Price]]/100</f>
        <v>49</v>
      </c>
      <c r="AH587" s="6">
        <f ca="1">DATEDIF(Member_export_20241206_173759_f48b0b31c0417006138ce4576f294a066f7c[[#This Row],[Birthday]],TODAY(),"Y")</f>
        <v>58</v>
      </c>
      <c r="AI587" s="6">
        <f>DATEDIF(Member_export_20241206_173759_f48b0b31c0417006138ce4576f294a066f7c[[#This Row],[Member since]],Member_export_20241206_173759_f48b0b31c0417006138ce4576f294a066f7c[[#This Row],[Contrac end date C]],"M")</f>
        <v>37</v>
      </c>
      <c r="AJ587" t="str">
        <f>TEXT(Member_export_20241206_173759_f48b0b31c0417006138ce4576f294a066f7c[[#This Row],[Member since]],"DDDD")</f>
        <v>viernes</v>
      </c>
      <c r="AK587">
        <f>MONTH(Member_export_20241206_173759_f48b0b31c0417006138ce4576f294a066f7c[[#This Row],[Member since]])</f>
        <v>11</v>
      </c>
      <c r="AL587">
        <f>YEAR(Member_export_20241206_173759_f48b0b31c0417006138ce4576f294a066f7c[[#This Row],[Member since]])</f>
        <v>2021</v>
      </c>
    </row>
    <row r="588" spans="1:38" x14ac:dyDescent="0.55000000000000004">
      <c r="A588">
        <v>79788</v>
      </c>
      <c r="B588">
        <v>49044715</v>
      </c>
      <c r="C588" t="s">
        <v>9</v>
      </c>
      <c r="D588" t="s">
        <v>9</v>
      </c>
      <c r="E588" t="s">
        <v>9</v>
      </c>
      <c r="F588" t="s">
        <v>278</v>
      </c>
      <c r="G588" t="s">
        <v>279</v>
      </c>
      <c r="H588" t="s">
        <v>4022</v>
      </c>
      <c r="I588" s="1">
        <v>38113</v>
      </c>
      <c r="J588" t="s">
        <v>5508</v>
      </c>
      <c r="K588" t="s">
        <v>5509</v>
      </c>
      <c r="L588">
        <v>28914</v>
      </c>
      <c r="M588" t="s">
        <v>4016</v>
      </c>
      <c r="N588" t="s">
        <v>9</v>
      </c>
      <c r="O588">
        <v>697520021</v>
      </c>
      <c r="P588" t="s">
        <v>280</v>
      </c>
      <c r="Q588" t="s">
        <v>22</v>
      </c>
      <c r="R588" t="s">
        <v>9</v>
      </c>
      <c r="S588" t="s">
        <v>4017</v>
      </c>
      <c r="T588" s="1">
        <v>45583</v>
      </c>
      <c r="U588" t="s">
        <v>9</v>
      </c>
      <c r="V588" t="s">
        <v>4023</v>
      </c>
      <c r="W588" t="s">
        <v>4024</v>
      </c>
      <c r="X588" t="s">
        <v>48</v>
      </c>
      <c r="Y588" s="1">
        <v>45597</v>
      </c>
      <c r="Z588" s="1">
        <v>45657</v>
      </c>
      <c r="AA588">
        <v>3900</v>
      </c>
      <c r="AB588" t="s">
        <v>4017</v>
      </c>
      <c r="AC588">
        <f>MIN(COUNTIF(B:B,Member_export_20241206_173759_f48b0b31c0417006138ce4576f294a066f7c[[#This Row],[Member ID]]),1)-1</f>
        <v>0</v>
      </c>
      <c r="AD58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8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88" s="1">
        <v>45657</v>
      </c>
      <c r="AG588" s="1">
        <f>Member_export_20241206_173759_f48b0b31c0417006138ce4576f294a066f7c[[#This Row],[Price]]/100</f>
        <v>39</v>
      </c>
      <c r="AH588" s="6">
        <f ca="1">DATEDIF(Member_export_20241206_173759_f48b0b31c0417006138ce4576f294a066f7c[[#This Row],[Birthday]],TODAY(),"Y")</f>
        <v>20</v>
      </c>
      <c r="AI588" s="6">
        <f>DATEDIF(Member_export_20241206_173759_f48b0b31c0417006138ce4576f294a066f7c[[#This Row],[Member since]],Member_export_20241206_173759_f48b0b31c0417006138ce4576f294a066f7c[[#This Row],[Contrac end date C]],"M")</f>
        <v>2</v>
      </c>
      <c r="AJ588" t="str">
        <f>TEXT(Member_export_20241206_173759_f48b0b31c0417006138ce4576f294a066f7c[[#This Row],[Member since]],"DDDD")</f>
        <v>viernes</v>
      </c>
      <c r="AK588">
        <f>MONTH(Member_export_20241206_173759_f48b0b31c0417006138ce4576f294a066f7c[[#This Row],[Member since]])</f>
        <v>10</v>
      </c>
      <c r="AL588">
        <f>YEAR(Member_export_20241206_173759_f48b0b31c0417006138ce4576f294a066f7c[[#This Row],[Member since]])</f>
        <v>2024</v>
      </c>
    </row>
    <row r="589" spans="1:38" x14ac:dyDescent="0.55000000000000004">
      <c r="A589">
        <v>79788</v>
      </c>
      <c r="B589">
        <v>45988034</v>
      </c>
      <c r="C589" t="s">
        <v>3607</v>
      </c>
      <c r="D589" t="s">
        <v>9</v>
      </c>
      <c r="E589" t="s">
        <v>9</v>
      </c>
      <c r="F589" t="s">
        <v>23</v>
      </c>
      <c r="G589" t="s">
        <v>1990</v>
      </c>
      <c r="H589" t="s">
        <v>4022</v>
      </c>
      <c r="I589" s="1">
        <v>34794</v>
      </c>
      <c r="J589" t="s">
        <v>5510</v>
      </c>
      <c r="K589" t="s">
        <v>5511</v>
      </c>
      <c r="L589">
        <v>28914</v>
      </c>
      <c r="M589" t="s">
        <v>4016</v>
      </c>
      <c r="N589" t="s">
        <v>9</v>
      </c>
      <c r="O589">
        <v>687781161</v>
      </c>
      <c r="P589" t="s">
        <v>1991</v>
      </c>
      <c r="Q589" t="s">
        <v>18</v>
      </c>
      <c r="R589" t="s">
        <v>5512</v>
      </c>
      <c r="S589" t="s">
        <v>4017</v>
      </c>
      <c r="T589" s="1">
        <v>45303</v>
      </c>
      <c r="U589" t="s">
        <v>9</v>
      </c>
      <c r="V589" t="s">
        <v>4023</v>
      </c>
      <c r="W589" t="s">
        <v>4029</v>
      </c>
      <c r="X589" t="s">
        <v>12</v>
      </c>
      <c r="Y589" s="1">
        <v>45323</v>
      </c>
      <c r="Z589" s="1">
        <v>45657</v>
      </c>
      <c r="AA589">
        <v>5200</v>
      </c>
      <c r="AB589" t="s">
        <v>4017</v>
      </c>
      <c r="AC589">
        <f>MIN(COUNTIF(B:B,Member_export_20241206_173759_f48b0b31c0417006138ce4576f294a066f7c[[#This Row],[Member ID]]),1)-1</f>
        <v>0</v>
      </c>
      <c r="AD58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8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89" s="1">
        <v>45657</v>
      </c>
      <c r="AG589" s="1">
        <f>Member_export_20241206_173759_f48b0b31c0417006138ce4576f294a066f7c[[#This Row],[Price]]/100</f>
        <v>52</v>
      </c>
      <c r="AH589" s="6">
        <f ca="1">DATEDIF(Member_export_20241206_173759_f48b0b31c0417006138ce4576f294a066f7c[[#This Row],[Birthday]],TODAY(),"Y")</f>
        <v>29</v>
      </c>
      <c r="AI589" s="6">
        <f>DATEDIF(Member_export_20241206_173759_f48b0b31c0417006138ce4576f294a066f7c[[#This Row],[Member since]],Member_export_20241206_173759_f48b0b31c0417006138ce4576f294a066f7c[[#This Row],[Contrac end date C]],"M")</f>
        <v>11</v>
      </c>
      <c r="AJ589" t="str">
        <f>TEXT(Member_export_20241206_173759_f48b0b31c0417006138ce4576f294a066f7c[[#This Row],[Member since]],"DDDD")</f>
        <v>viernes</v>
      </c>
      <c r="AK589">
        <f>MONTH(Member_export_20241206_173759_f48b0b31c0417006138ce4576f294a066f7c[[#This Row],[Member since]])</f>
        <v>1</v>
      </c>
      <c r="AL589">
        <f>YEAR(Member_export_20241206_173759_f48b0b31c0417006138ce4576f294a066f7c[[#This Row],[Member since]])</f>
        <v>2024</v>
      </c>
    </row>
    <row r="590" spans="1:38" x14ac:dyDescent="0.55000000000000004">
      <c r="A590">
        <v>79788</v>
      </c>
      <c r="B590">
        <v>48225270</v>
      </c>
      <c r="C590" t="s">
        <v>3160</v>
      </c>
      <c r="D590" t="s">
        <v>9</v>
      </c>
      <c r="E590" t="s">
        <v>9</v>
      </c>
      <c r="F590" t="s">
        <v>23</v>
      </c>
      <c r="G590" t="s">
        <v>957</v>
      </c>
      <c r="H590" t="s">
        <v>4022</v>
      </c>
      <c r="I590" s="1">
        <v>39647</v>
      </c>
      <c r="J590" t="s">
        <v>5513</v>
      </c>
      <c r="K590" t="s">
        <v>5514</v>
      </c>
      <c r="L590">
        <v>28914</v>
      </c>
      <c r="M590" t="s">
        <v>4016</v>
      </c>
      <c r="N590" t="s">
        <v>9</v>
      </c>
      <c r="O590">
        <v>627873934</v>
      </c>
      <c r="P590" t="s">
        <v>958</v>
      </c>
      <c r="Q590" t="s">
        <v>22</v>
      </c>
      <c r="R590" t="s">
        <v>9</v>
      </c>
      <c r="S590" t="s">
        <v>4017</v>
      </c>
      <c r="T590" s="1">
        <v>45551</v>
      </c>
      <c r="U590" t="s">
        <v>9</v>
      </c>
      <c r="V590" t="s">
        <v>4023</v>
      </c>
      <c r="W590" t="s">
        <v>4024</v>
      </c>
      <c r="X590" t="s">
        <v>30</v>
      </c>
      <c r="Y590" s="1">
        <v>45566</v>
      </c>
      <c r="Z590" s="1">
        <v>45657</v>
      </c>
      <c r="AA590">
        <v>4900</v>
      </c>
      <c r="AB590" t="s">
        <v>4017</v>
      </c>
      <c r="AC590">
        <f>MIN(COUNTIF(B:B,Member_export_20241206_173759_f48b0b31c0417006138ce4576f294a066f7c[[#This Row],[Member ID]]),1)-1</f>
        <v>0</v>
      </c>
      <c r="AD59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9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90" s="1">
        <v>45657</v>
      </c>
      <c r="AG590" s="1">
        <f>Member_export_20241206_173759_f48b0b31c0417006138ce4576f294a066f7c[[#This Row],[Price]]/100</f>
        <v>49</v>
      </c>
      <c r="AH590" s="6">
        <f ca="1">DATEDIF(Member_export_20241206_173759_f48b0b31c0417006138ce4576f294a066f7c[[#This Row],[Birthday]],TODAY(),"Y")</f>
        <v>16</v>
      </c>
      <c r="AI590" s="6">
        <f>DATEDIF(Member_export_20241206_173759_f48b0b31c0417006138ce4576f294a066f7c[[#This Row],[Member since]],Member_export_20241206_173759_f48b0b31c0417006138ce4576f294a066f7c[[#This Row],[Contrac end date C]],"M")</f>
        <v>3</v>
      </c>
      <c r="AJ590" t="str">
        <f>TEXT(Member_export_20241206_173759_f48b0b31c0417006138ce4576f294a066f7c[[#This Row],[Member since]],"DDDD")</f>
        <v>lunes</v>
      </c>
      <c r="AK590">
        <f>MONTH(Member_export_20241206_173759_f48b0b31c0417006138ce4576f294a066f7c[[#This Row],[Member since]])</f>
        <v>9</v>
      </c>
      <c r="AL590">
        <f>YEAR(Member_export_20241206_173759_f48b0b31c0417006138ce4576f294a066f7c[[#This Row],[Member since]])</f>
        <v>2024</v>
      </c>
    </row>
    <row r="591" spans="1:38" x14ac:dyDescent="0.55000000000000004">
      <c r="A591">
        <v>79788</v>
      </c>
      <c r="B591">
        <v>45987501</v>
      </c>
      <c r="C591" t="s">
        <v>3093</v>
      </c>
      <c r="D591" t="s">
        <v>9</v>
      </c>
      <c r="E591" t="s">
        <v>9</v>
      </c>
      <c r="F591" t="s">
        <v>23</v>
      </c>
      <c r="G591" t="s">
        <v>791</v>
      </c>
      <c r="H591" t="s">
        <v>4022</v>
      </c>
      <c r="I591" s="1">
        <v>36770</v>
      </c>
      <c r="J591" t="s">
        <v>5515</v>
      </c>
      <c r="K591" t="s">
        <v>4516</v>
      </c>
      <c r="L591">
        <v>28911</v>
      </c>
      <c r="M591" t="s">
        <v>4016</v>
      </c>
      <c r="N591" t="s">
        <v>9</v>
      </c>
      <c r="O591">
        <v>640211821</v>
      </c>
      <c r="P591" t="s">
        <v>793</v>
      </c>
      <c r="Q591" t="s">
        <v>113</v>
      </c>
      <c r="R591" t="s">
        <v>792</v>
      </c>
      <c r="S591" t="s">
        <v>4017</v>
      </c>
      <c r="T591" s="1">
        <v>43838</v>
      </c>
      <c r="U591" t="s">
        <v>9</v>
      </c>
      <c r="V591" t="s">
        <v>4023</v>
      </c>
      <c r="W591" t="s">
        <v>4024</v>
      </c>
      <c r="X591" t="s">
        <v>30</v>
      </c>
      <c r="Y591" s="1">
        <v>43862</v>
      </c>
      <c r="Z591" s="1">
        <v>45657</v>
      </c>
      <c r="AA591">
        <v>4900</v>
      </c>
      <c r="AB591" t="s">
        <v>4017</v>
      </c>
      <c r="AC591">
        <f>MIN(COUNTIF(B:B,Member_export_20241206_173759_f48b0b31c0417006138ce4576f294a066f7c[[#This Row],[Member ID]]),1)-1</f>
        <v>0</v>
      </c>
      <c r="AD59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9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91" s="1">
        <v>45657</v>
      </c>
      <c r="AG591" s="1">
        <f>Member_export_20241206_173759_f48b0b31c0417006138ce4576f294a066f7c[[#This Row],[Price]]/100</f>
        <v>49</v>
      </c>
      <c r="AH591" s="6">
        <f ca="1">DATEDIF(Member_export_20241206_173759_f48b0b31c0417006138ce4576f294a066f7c[[#This Row],[Birthday]],TODAY(),"Y")</f>
        <v>24</v>
      </c>
      <c r="AI591" s="6">
        <f>DATEDIF(Member_export_20241206_173759_f48b0b31c0417006138ce4576f294a066f7c[[#This Row],[Member since]],Member_export_20241206_173759_f48b0b31c0417006138ce4576f294a066f7c[[#This Row],[Contrac end date C]],"M")</f>
        <v>59</v>
      </c>
      <c r="AJ591" t="str">
        <f>TEXT(Member_export_20241206_173759_f48b0b31c0417006138ce4576f294a066f7c[[#This Row],[Member since]],"DDDD")</f>
        <v>miércoles</v>
      </c>
      <c r="AK591">
        <f>MONTH(Member_export_20241206_173759_f48b0b31c0417006138ce4576f294a066f7c[[#This Row],[Member since]])</f>
        <v>1</v>
      </c>
      <c r="AL591">
        <f>YEAR(Member_export_20241206_173759_f48b0b31c0417006138ce4576f294a066f7c[[#This Row],[Member since]])</f>
        <v>2020</v>
      </c>
    </row>
    <row r="592" spans="1:38" x14ac:dyDescent="0.55000000000000004">
      <c r="A592">
        <v>79788</v>
      </c>
      <c r="B592">
        <v>45988675</v>
      </c>
      <c r="C592" t="s">
        <v>3136</v>
      </c>
      <c r="D592" t="s">
        <v>9</v>
      </c>
      <c r="E592" t="s">
        <v>9</v>
      </c>
      <c r="F592" t="s">
        <v>23</v>
      </c>
      <c r="G592" t="s">
        <v>899</v>
      </c>
      <c r="H592" t="s">
        <v>4015</v>
      </c>
      <c r="I592" s="1">
        <v>36361</v>
      </c>
      <c r="J592" t="s">
        <v>5516</v>
      </c>
      <c r="K592" t="s">
        <v>4054</v>
      </c>
      <c r="L592">
        <v>28914</v>
      </c>
      <c r="M592" t="s">
        <v>4016</v>
      </c>
      <c r="N592" t="s">
        <v>9</v>
      </c>
      <c r="O592">
        <v>601281572</v>
      </c>
      <c r="P592" t="s">
        <v>901</v>
      </c>
      <c r="Q592" t="s">
        <v>22</v>
      </c>
      <c r="R592" t="s">
        <v>900</v>
      </c>
      <c r="S592" t="s">
        <v>4017</v>
      </c>
      <c r="T592" s="1">
        <v>44691</v>
      </c>
      <c r="U592" t="s">
        <v>9</v>
      </c>
      <c r="V592" t="s">
        <v>9</v>
      </c>
      <c r="W592" t="s">
        <v>9</v>
      </c>
      <c r="X592" t="s">
        <v>12</v>
      </c>
      <c r="Y592" s="1">
        <v>44713</v>
      </c>
      <c r="Z592" s="1">
        <v>45657</v>
      </c>
      <c r="AA592">
        <v>5200</v>
      </c>
      <c r="AB592" t="s">
        <v>4017</v>
      </c>
      <c r="AC592">
        <f>MIN(COUNTIF(B:B,Member_export_20241206_173759_f48b0b31c0417006138ce4576f294a066f7c[[#This Row],[Member ID]]),1)-1</f>
        <v>0</v>
      </c>
      <c r="AD592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592" t="str">
        <f>IF(Member_export_20241206_173759_f48b0b31c0417006138ce4576f294a066f7c[[#This Row],[Source]]="","DESCONOCIDA",Member_export_20241206_173759_f48b0b31c0417006138ce4576f294a066f7c[[#This Row],[Source]])</f>
        <v>DESCONOCIDA</v>
      </c>
      <c r="AF592" s="1">
        <v>45657</v>
      </c>
      <c r="AG592" s="1">
        <f>Member_export_20241206_173759_f48b0b31c0417006138ce4576f294a066f7c[[#This Row],[Price]]/100</f>
        <v>52</v>
      </c>
      <c r="AH592" s="6">
        <f ca="1">DATEDIF(Member_export_20241206_173759_f48b0b31c0417006138ce4576f294a066f7c[[#This Row],[Birthday]],TODAY(),"Y")</f>
        <v>25</v>
      </c>
      <c r="AI592" s="6">
        <f>DATEDIF(Member_export_20241206_173759_f48b0b31c0417006138ce4576f294a066f7c[[#This Row],[Member since]],Member_export_20241206_173759_f48b0b31c0417006138ce4576f294a066f7c[[#This Row],[Contrac end date C]],"M")</f>
        <v>31</v>
      </c>
      <c r="AJ592" t="str">
        <f>TEXT(Member_export_20241206_173759_f48b0b31c0417006138ce4576f294a066f7c[[#This Row],[Member since]],"DDDD")</f>
        <v>martes</v>
      </c>
      <c r="AK592">
        <f>MONTH(Member_export_20241206_173759_f48b0b31c0417006138ce4576f294a066f7c[[#This Row],[Member since]])</f>
        <v>5</v>
      </c>
      <c r="AL592">
        <f>YEAR(Member_export_20241206_173759_f48b0b31c0417006138ce4576f294a066f7c[[#This Row],[Member since]])</f>
        <v>2022</v>
      </c>
    </row>
    <row r="593" spans="1:38" x14ac:dyDescent="0.55000000000000004">
      <c r="A593">
        <v>79788</v>
      </c>
      <c r="B593">
        <v>45987959</v>
      </c>
      <c r="C593" t="s">
        <v>2838</v>
      </c>
      <c r="D593" t="s">
        <v>9</v>
      </c>
      <c r="E593" t="s">
        <v>9</v>
      </c>
      <c r="F593" t="s">
        <v>23</v>
      </c>
      <c r="G593" t="s">
        <v>24</v>
      </c>
      <c r="H593" t="s">
        <v>4022</v>
      </c>
      <c r="I593" s="1">
        <v>35623</v>
      </c>
      <c r="J593" t="s">
        <v>5517</v>
      </c>
      <c r="K593" t="s">
        <v>4618</v>
      </c>
      <c r="L593">
        <v>28914</v>
      </c>
      <c r="M593" t="s">
        <v>4016</v>
      </c>
      <c r="N593" t="s">
        <v>9</v>
      </c>
      <c r="O593">
        <v>622668348</v>
      </c>
      <c r="P593" t="s">
        <v>25</v>
      </c>
      <c r="Q593" t="s">
        <v>26</v>
      </c>
      <c r="R593" t="s">
        <v>5518</v>
      </c>
      <c r="S593" t="s">
        <v>4017</v>
      </c>
      <c r="T593" s="1">
        <v>43623</v>
      </c>
      <c r="U593" t="s">
        <v>9</v>
      </c>
      <c r="V593" t="s">
        <v>4023</v>
      </c>
      <c r="W593" t="s">
        <v>4024</v>
      </c>
      <c r="X593" t="s">
        <v>30</v>
      </c>
      <c r="Y593" s="1">
        <v>45597</v>
      </c>
      <c r="Z593" s="1">
        <v>45657</v>
      </c>
      <c r="AA593">
        <v>4900</v>
      </c>
      <c r="AB593" t="s">
        <v>4017</v>
      </c>
      <c r="AC593">
        <f>MIN(COUNTIF(B:B,Member_export_20241206_173759_f48b0b31c0417006138ce4576f294a066f7c[[#This Row],[Member ID]]),1)-1</f>
        <v>0</v>
      </c>
      <c r="AD59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9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93" s="1">
        <v>45657</v>
      </c>
      <c r="AG593" s="1">
        <f>Member_export_20241206_173759_f48b0b31c0417006138ce4576f294a066f7c[[#This Row],[Price]]/100</f>
        <v>49</v>
      </c>
      <c r="AH593" s="6">
        <f ca="1">DATEDIF(Member_export_20241206_173759_f48b0b31c0417006138ce4576f294a066f7c[[#This Row],[Birthday]],TODAY(),"Y")</f>
        <v>27</v>
      </c>
      <c r="AI593" s="6">
        <f>DATEDIF(Member_export_20241206_173759_f48b0b31c0417006138ce4576f294a066f7c[[#This Row],[Member since]],Member_export_20241206_173759_f48b0b31c0417006138ce4576f294a066f7c[[#This Row],[Contrac end date C]],"M")</f>
        <v>66</v>
      </c>
      <c r="AJ593" t="str">
        <f>TEXT(Member_export_20241206_173759_f48b0b31c0417006138ce4576f294a066f7c[[#This Row],[Member since]],"DDDD")</f>
        <v>viernes</v>
      </c>
      <c r="AK593">
        <f>MONTH(Member_export_20241206_173759_f48b0b31c0417006138ce4576f294a066f7c[[#This Row],[Member since]])</f>
        <v>6</v>
      </c>
      <c r="AL593">
        <f>YEAR(Member_export_20241206_173759_f48b0b31c0417006138ce4576f294a066f7c[[#This Row],[Member since]])</f>
        <v>2019</v>
      </c>
    </row>
    <row r="594" spans="1:38" x14ac:dyDescent="0.55000000000000004">
      <c r="A594">
        <v>79788</v>
      </c>
      <c r="B594">
        <v>45989350</v>
      </c>
      <c r="C594" t="s">
        <v>3325</v>
      </c>
      <c r="D594" t="s">
        <v>9</v>
      </c>
      <c r="E594" t="s">
        <v>9</v>
      </c>
      <c r="F594" t="s">
        <v>23</v>
      </c>
      <c r="G594" t="s">
        <v>1361</v>
      </c>
      <c r="H594" t="s">
        <v>4022</v>
      </c>
      <c r="I594" s="1">
        <v>34855</v>
      </c>
      <c r="J594" t="s">
        <v>5519</v>
      </c>
      <c r="K594" t="s">
        <v>5520</v>
      </c>
      <c r="L594">
        <v>28914</v>
      </c>
      <c r="M594" t="s">
        <v>4016</v>
      </c>
      <c r="N594" t="s">
        <v>9</v>
      </c>
      <c r="O594">
        <v>648666584</v>
      </c>
      <c r="P594" t="s">
        <v>1362</v>
      </c>
      <c r="Q594" t="s">
        <v>22</v>
      </c>
      <c r="R594" t="s">
        <v>5521</v>
      </c>
      <c r="S594" t="s">
        <v>4017</v>
      </c>
      <c r="T594" s="1">
        <v>45015</v>
      </c>
      <c r="U594" t="s">
        <v>9</v>
      </c>
      <c r="V594" t="s">
        <v>4023</v>
      </c>
      <c r="W594" t="s">
        <v>4024</v>
      </c>
      <c r="X594" t="s">
        <v>30</v>
      </c>
      <c r="Y594" s="1">
        <v>45017</v>
      </c>
      <c r="Z594" s="1">
        <v>45657</v>
      </c>
      <c r="AA594">
        <v>4900</v>
      </c>
      <c r="AB594" t="s">
        <v>4017</v>
      </c>
      <c r="AC594">
        <f>MIN(COUNTIF(B:B,Member_export_20241206_173759_f48b0b31c0417006138ce4576f294a066f7c[[#This Row],[Member ID]]),1)-1</f>
        <v>0</v>
      </c>
      <c r="AD59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9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94" s="1">
        <v>45657</v>
      </c>
      <c r="AG594" s="1">
        <f>Member_export_20241206_173759_f48b0b31c0417006138ce4576f294a066f7c[[#This Row],[Price]]/100</f>
        <v>49</v>
      </c>
      <c r="AH594" s="6">
        <f ca="1">DATEDIF(Member_export_20241206_173759_f48b0b31c0417006138ce4576f294a066f7c[[#This Row],[Birthday]],TODAY(),"Y")</f>
        <v>29</v>
      </c>
      <c r="AI594" s="6">
        <f>DATEDIF(Member_export_20241206_173759_f48b0b31c0417006138ce4576f294a066f7c[[#This Row],[Member since]],Member_export_20241206_173759_f48b0b31c0417006138ce4576f294a066f7c[[#This Row],[Contrac end date C]],"M")</f>
        <v>21</v>
      </c>
      <c r="AJ594" t="str">
        <f>TEXT(Member_export_20241206_173759_f48b0b31c0417006138ce4576f294a066f7c[[#This Row],[Member since]],"DDDD")</f>
        <v>jueves</v>
      </c>
      <c r="AK594">
        <f>MONTH(Member_export_20241206_173759_f48b0b31c0417006138ce4576f294a066f7c[[#This Row],[Member since]])</f>
        <v>3</v>
      </c>
      <c r="AL594">
        <f>YEAR(Member_export_20241206_173759_f48b0b31c0417006138ce4576f294a066f7c[[#This Row],[Member since]])</f>
        <v>2023</v>
      </c>
    </row>
    <row r="595" spans="1:38" x14ac:dyDescent="0.55000000000000004">
      <c r="A595">
        <v>79788</v>
      </c>
      <c r="B595">
        <v>45987114</v>
      </c>
      <c r="C595" t="s">
        <v>3452</v>
      </c>
      <c r="D595" t="s">
        <v>9</v>
      </c>
      <c r="E595" t="s">
        <v>9</v>
      </c>
      <c r="F595" t="s">
        <v>23</v>
      </c>
      <c r="G595" t="s">
        <v>1656</v>
      </c>
      <c r="H595" t="s">
        <v>4022</v>
      </c>
      <c r="I595" s="1">
        <v>38334</v>
      </c>
      <c r="J595" t="s">
        <v>5522</v>
      </c>
      <c r="K595" t="s">
        <v>5523</v>
      </c>
      <c r="L595">
        <v>28914</v>
      </c>
      <c r="M595" t="s">
        <v>4016</v>
      </c>
      <c r="N595" t="s">
        <v>9</v>
      </c>
      <c r="O595">
        <v>619614717</v>
      </c>
      <c r="P595" t="s">
        <v>1657</v>
      </c>
      <c r="Q595" t="s">
        <v>22</v>
      </c>
      <c r="R595" t="s">
        <v>5524</v>
      </c>
      <c r="S595" t="s">
        <v>4017</v>
      </c>
      <c r="T595" s="1">
        <v>45209</v>
      </c>
      <c r="U595" t="s">
        <v>9</v>
      </c>
      <c r="V595" t="s">
        <v>4023</v>
      </c>
      <c r="W595" t="s">
        <v>4029</v>
      </c>
      <c r="X595" t="s">
        <v>30</v>
      </c>
      <c r="Y595" s="1">
        <v>45231</v>
      </c>
      <c r="Z595" s="1">
        <v>45657</v>
      </c>
      <c r="AA595">
        <v>4900</v>
      </c>
      <c r="AB595" t="s">
        <v>4017</v>
      </c>
      <c r="AC595">
        <f>MIN(COUNTIF(B:B,Member_export_20241206_173759_f48b0b31c0417006138ce4576f294a066f7c[[#This Row],[Member ID]]),1)-1</f>
        <v>0</v>
      </c>
      <c r="AD59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9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95" s="1">
        <v>45657</v>
      </c>
      <c r="AG595" s="1">
        <f>Member_export_20241206_173759_f48b0b31c0417006138ce4576f294a066f7c[[#This Row],[Price]]/100</f>
        <v>49</v>
      </c>
      <c r="AH595" s="6">
        <f ca="1">DATEDIF(Member_export_20241206_173759_f48b0b31c0417006138ce4576f294a066f7c[[#This Row],[Birthday]],TODAY(),"Y")</f>
        <v>19</v>
      </c>
      <c r="AI595" s="6">
        <f>DATEDIF(Member_export_20241206_173759_f48b0b31c0417006138ce4576f294a066f7c[[#This Row],[Member since]],Member_export_20241206_173759_f48b0b31c0417006138ce4576f294a066f7c[[#This Row],[Contrac end date C]],"M")</f>
        <v>14</v>
      </c>
      <c r="AJ595" t="str">
        <f>TEXT(Member_export_20241206_173759_f48b0b31c0417006138ce4576f294a066f7c[[#This Row],[Member since]],"DDDD")</f>
        <v>martes</v>
      </c>
      <c r="AK595">
        <f>MONTH(Member_export_20241206_173759_f48b0b31c0417006138ce4576f294a066f7c[[#This Row],[Member since]])</f>
        <v>10</v>
      </c>
      <c r="AL595">
        <f>YEAR(Member_export_20241206_173759_f48b0b31c0417006138ce4576f294a066f7c[[#This Row],[Member since]])</f>
        <v>2023</v>
      </c>
    </row>
    <row r="596" spans="1:38" x14ac:dyDescent="0.55000000000000004">
      <c r="A596">
        <v>79788</v>
      </c>
      <c r="B596">
        <v>45987399</v>
      </c>
      <c r="C596" t="s">
        <v>3737</v>
      </c>
      <c r="D596" t="s">
        <v>9</v>
      </c>
      <c r="E596" t="s">
        <v>9</v>
      </c>
      <c r="F596" t="s">
        <v>23</v>
      </c>
      <c r="G596" t="s">
        <v>2285</v>
      </c>
      <c r="H596" t="s">
        <v>4022</v>
      </c>
      <c r="I596" s="1">
        <v>37060</v>
      </c>
      <c r="J596" t="s">
        <v>5525</v>
      </c>
      <c r="K596" t="s">
        <v>4377</v>
      </c>
      <c r="L596">
        <v>28914</v>
      </c>
      <c r="M596" t="s">
        <v>4016</v>
      </c>
      <c r="N596" t="s">
        <v>9</v>
      </c>
      <c r="O596">
        <v>601286458</v>
      </c>
      <c r="P596" t="s">
        <v>2286</v>
      </c>
      <c r="Q596" t="s">
        <v>18</v>
      </c>
      <c r="R596" t="s">
        <v>5526</v>
      </c>
      <c r="S596" t="s">
        <v>4017</v>
      </c>
      <c r="T596" s="1">
        <v>43623</v>
      </c>
      <c r="U596" t="s">
        <v>9</v>
      </c>
      <c r="V596" t="s">
        <v>4023</v>
      </c>
      <c r="W596" t="s">
        <v>4024</v>
      </c>
      <c r="X596" t="s">
        <v>30</v>
      </c>
      <c r="Y596" s="1">
        <v>45444</v>
      </c>
      <c r="Z596" s="1">
        <v>45657</v>
      </c>
      <c r="AA596">
        <v>4900</v>
      </c>
      <c r="AB596" t="s">
        <v>4017</v>
      </c>
      <c r="AC596">
        <f>MIN(COUNTIF(B:B,Member_export_20241206_173759_f48b0b31c0417006138ce4576f294a066f7c[[#This Row],[Member ID]]),1)-1</f>
        <v>0</v>
      </c>
      <c r="AD59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9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96" s="1">
        <v>45657</v>
      </c>
      <c r="AG596" s="1">
        <f>Member_export_20241206_173759_f48b0b31c0417006138ce4576f294a066f7c[[#This Row],[Price]]/100</f>
        <v>49</v>
      </c>
      <c r="AH596" s="6">
        <f ca="1">DATEDIF(Member_export_20241206_173759_f48b0b31c0417006138ce4576f294a066f7c[[#This Row],[Birthday]],TODAY(),"Y")</f>
        <v>23</v>
      </c>
      <c r="AI596" s="6">
        <f>DATEDIF(Member_export_20241206_173759_f48b0b31c0417006138ce4576f294a066f7c[[#This Row],[Member since]],Member_export_20241206_173759_f48b0b31c0417006138ce4576f294a066f7c[[#This Row],[Contrac end date C]],"M")</f>
        <v>66</v>
      </c>
      <c r="AJ596" t="str">
        <f>TEXT(Member_export_20241206_173759_f48b0b31c0417006138ce4576f294a066f7c[[#This Row],[Member since]],"DDDD")</f>
        <v>viernes</v>
      </c>
      <c r="AK596">
        <f>MONTH(Member_export_20241206_173759_f48b0b31c0417006138ce4576f294a066f7c[[#This Row],[Member since]])</f>
        <v>6</v>
      </c>
      <c r="AL596">
        <f>YEAR(Member_export_20241206_173759_f48b0b31c0417006138ce4576f294a066f7c[[#This Row],[Member since]])</f>
        <v>2019</v>
      </c>
    </row>
    <row r="597" spans="1:38" x14ac:dyDescent="0.55000000000000004">
      <c r="A597">
        <v>79788</v>
      </c>
      <c r="B597">
        <v>49368111</v>
      </c>
      <c r="C597" t="s">
        <v>3780</v>
      </c>
      <c r="D597" t="s">
        <v>9</v>
      </c>
      <c r="E597" t="s">
        <v>9</v>
      </c>
      <c r="F597" t="s">
        <v>23</v>
      </c>
      <c r="G597" t="s">
        <v>2376</v>
      </c>
      <c r="H597" t="s">
        <v>4022</v>
      </c>
      <c r="I597" s="1">
        <v>34567</v>
      </c>
      <c r="J597" t="s">
        <v>5527</v>
      </c>
      <c r="K597" t="s">
        <v>5528</v>
      </c>
      <c r="L597">
        <v>28915</v>
      </c>
      <c r="M597" t="s">
        <v>4016</v>
      </c>
      <c r="N597" t="s">
        <v>9</v>
      </c>
      <c r="O597">
        <v>629790775</v>
      </c>
      <c r="P597" t="s">
        <v>2377</v>
      </c>
      <c r="Q597" t="s">
        <v>18</v>
      </c>
      <c r="R597" t="s">
        <v>9</v>
      </c>
      <c r="S597" t="s">
        <v>4017</v>
      </c>
      <c r="T597" s="1">
        <v>45607</v>
      </c>
      <c r="U597" t="s">
        <v>9</v>
      </c>
      <c r="V597" t="s">
        <v>4023</v>
      </c>
      <c r="W597" t="s">
        <v>4024</v>
      </c>
      <c r="X597" t="s">
        <v>30</v>
      </c>
      <c r="Y597" s="1">
        <v>45627</v>
      </c>
      <c r="Z597" s="1">
        <v>45657</v>
      </c>
      <c r="AA597">
        <v>4900</v>
      </c>
      <c r="AB597" t="s">
        <v>4017</v>
      </c>
      <c r="AC597">
        <f>MIN(COUNTIF(B:B,Member_export_20241206_173759_f48b0b31c0417006138ce4576f294a066f7c[[#This Row],[Member ID]]),1)-1</f>
        <v>0</v>
      </c>
      <c r="AD59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9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597" s="1">
        <v>45657</v>
      </c>
      <c r="AG597" s="1">
        <f>Member_export_20241206_173759_f48b0b31c0417006138ce4576f294a066f7c[[#This Row],[Price]]/100</f>
        <v>49</v>
      </c>
      <c r="AH597" s="6">
        <f ca="1">DATEDIF(Member_export_20241206_173759_f48b0b31c0417006138ce4576f294a066f7c[[#This Row],[Birthday]],TODAY(),"Y")</f>
        <v>30</v>
      </c>
      <c r="AI597" s="6">
        <f>DATEDIF(Member_export_20241206_173759_f48b0b31c0417006138ce4576f294a066f7c[[#This Row],[Member since]],Member_export_20241206_173759_f48b0b31c0417006138ce4576f294a066f7c[[#This Row],[Contrac end date C]],"M")</f>
        <v>1</v>
      </c>
      <c r="AJ597" t="str">
        <f>TEXT(Member_export_20241206_173759_f48b0b31c0417006138ce4576f294a066f7c[[#This Row],[Member since]],"DDDD")</f>
        <v>lunes</v>
      </c>
      <c r="AK597">
        <f>MONTH(Member_export_20241206_173759_f48b0b31c0417006138ce4576f294a066f7c[[#This Row],[Member since]])</f>
        <v>11</v>
      </c>
      <c r="AL597">
        <f>YEAR(Member_export_20241206_173759_f48b0b31c0417006138ce4576f294a066f7c[[#This Row],[Member since]])</f>
        <v>2024</v>
      </c>
    </row>
    <row r="598" spans="1:38" x14ac:dyDescent="0.55000000000000004">
      <c r="A598">
        <v>79788</v>
      </c>
      <c r="B598">
        <v>45989325</v>
      </c>
      <c r="C598" t="s">
        <v>2907</v>
      </c>
      <c r="D598" t="s">
        <v>9</v>
      </c>
      <c r="E598" t="s">
        <v>9</v>
      </c>
      <c r="F598" t="s">
        <v>23</v>
      </c>
      <c r="G598" t="s">
        <v>254</v>
      </c>
      <c r="H598" t="s">
        <v>4022</v>
      </c>
      <c r="I598" s="1">
        <v>36440</v>
      </c>
      <c r="J598" t="s">
        <v>5529</v>
      </c>
      <c r="K598" t="s">
        <v>5530</v>
      </c>
      <c r="L598">
        <v>28914</v>
      </c>
      <c r="M598" t="s">
        <v>4016</v>
      </c>
      <c r="N598" t="s">
        <v>9</v>
      </c>
      <c r="O598">
        <v>639939345</v>
      </c>
      <c r="P598" t="s">
        <v>256</v>
      </c>
      <c r="Q598" t="s">
        <v>9</v>
      </c>
      <c r="R598" t="s">
        <v>255</v>
      </c>
      <c r="S598" t="s">
        <v>4017</v>
      </c>
      <c r="T598" s="1">
        <v>43258</v>
      </c>
      <c r="U598" t="s">
        <v>9</v>
      </c>
      <c r="V598" t="s">
        <v>4023</v>
      </c>
      <c r="W598" t="s">
        <v>4029</v>
      </c>
      <c r="X598" t="s">
        <v>30</v>
      </c>
      <c r="Y598" s="1">
        <v>45566</v>
      </c>
      <c r="Z598" s="1">
        <v>45657</v>
      </c>
      <c r="AA598">
        <v>4900</v>
      </c>
      <c r="AB598" t="s">
        <v>4017</v>
      </c>
      <c r="AC598">
        <f>MIN(COUNTIF(B:B,Member_export_20241206_173759_f48b0b31c0417006138ce4576f294a066f7c[[#This Row],[Member ID]]),1)-1</f>
        <v>0</v>
      </c>
      <c r="AD59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9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98" s="1">
        <v>45657</v>
      </c>
      <c r="AG598" s="1">
        <f>Member_export_20241206_173759_f48b0b31c0417006138ce4576f294a066f7c[[#This Row],[Price]]/100</f>
        <v>49</v>
      </c>
      <c r="AH598" s="6">
        <f ca="1">DATEDIF(Member_export_20241206_173759_f48b0b31c0417006138ce4576f294a066f7c[[#This Row],[Birthday]],TODAY(),"Y")</f>
        <v>25</v>
      </c>
      <c r="AI598" s="6">
        <f>DATEDIF(Member_export_20241206_173759_f48b0b31c0417006138ce4576f294a066f7c[[#This Row],[Member since]],Member_export_20241206_173759_f48b0b31c0417006138ce4576f294a066f7c[[#This Row],[Contrac end date C]],"M")</f>
        <v>78</v>
      </c>
      <c r="AJ598" t="str">
        <f>TEXT(Member_export_20241206_173759_f48b0b31c0417006138ce4576f294a066f7c[[#This Row],[Member since]],"DDDD")</f>
        <v>jueves</v>
      </c>
      <c r="AK598">
        <f>MONTH(Member_export_20241206_173759_f48b0b31c0417006138ce4576f294a066f7c[[#This Row],[Member since]])</f>
        <v>6</v>
      </c>
      <c r="AL598">
        <f>YEAR(Member_export_20241206_173759_f48b0b31c0417006138ce4576f294a066f7c[[#This Row],[Member since]])</f>
        <v>2018</v>
      </c>
    </row>
    <row r="599" spans="1:38" x14ac:dyDescent="0.55000000000000004">
      <c r="A599">
        <v>79788</v>
      </c>
      <c r="B599">
        <v>45989182</v>
      </c>
      <c r="C599" t="s">
        <v>3943</v>
      </c>
      <c r="D599" t="s">
        <v>9</v>
      </c>
      <c r="E599" t="s">
        <v>9</v>
      </c>
      <c r="F599" t="s">
        <v>23</v>
      </c>
      <c r="G599" t="s">
        <v>2709</v>
      </c>
      <c r="H599" t="s">
        <v>4022</v>
      </c>
      <c r="I599" s="1">
        <v>27331</v>
      </c>
      <c r="J599" t="s">
        <v>5531</v>
      </c>
      <c r="K599" t="s">
        <v>5532</v>
      </c>
      <c r="L599">
        <v>28914</v>
      </c>
      <c r="M599" t="s">
        <v>4016</v>
      </c>
      <c r="N599" t="s">
        <v>9</v>
      </c>
      <c r="O599">
        <v>627873850</v>
      </c>
      <c r="P599" t="s">
        <v>2711</v>
      </c>
      <c r="Q599" t="s">
        <v>45</v>
      </c>
      <c r="R599" t="s">
        <v>2710</v>
      </c>
      <c r="S599" t="s">
        <v>4017</v>
      </c>
      <c r="T599" s="1">
        <v>45034</v>
      </c>
      <c r="U599" t="s">
        <v>9</v>
      </c>
      <c r="V599" t="s">
        <v>4023</v>
      </c>
      <c r="W599" t="s">
        <v>4029</v>
      </c>
      <c r="X599" t="s">
        <v>152</v>
      </c>
      <c r="Y599" s="1">
        <v>45047</v>
      </c>
      <c r="Z599" s="1">
        <v>45657</v>
      </c>
      <c r="AA599">
        <v>8200</v>
      </c>
      <c r="AB599" t="s">
        <v>4017</v>
      </c>
      <c r="AC599">
        <f>MIN(COUNTIF(B:B,Member_export_20241206_173759_f48b0b31c0417006138ce4576f294a066f7c[[#This Row],[Member ID]]),1)-1</f>
        <v>0</v>
      </c>
      <c r="AD59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59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599" s="1">
        <v>45657</v>
      </c>
      <c r="AG599" s="1">
        <f>Member_export_20241206_173759_f48b0b31c0417006138ce4576f294a066f7c[[#This Row],[Price]]/100</f>
        <v>82</v>
      </c>
      <c r="AH599" s="6">
        <f ca="1">DATEDIF(Member_export_20241206_173759_f48b0b31c0417006138ce4576f294a066f7c[[#This Row],[Birthday]],TODAY(),"Y")</f>
        <v>50</v>
      </c>
      <c r="AI599" s="6">
        <f>DATEDIF(Member_export_20241206_173759_f48b0b31c0417006138ce4576f294a066f7c[[#This Row],[Member since]],Member_export_20241206_173759_f48b0b31c0417006138ce4576f294a066f7c[[#This Row],[Contrac end date C]],"M")</f>
        <v>20</v>
      </c>
      <c r="AJ599" t="str">
        <f>TEXT(Member_export_20241206_173759_f48b0b31c0417006138ce4576f294a066f7c[[#This Row],[Member since]],"DDDD")</f>
        <v>martes</v>
      </c>
      <c r="AK599">
        <f>MONTH(Member_export_20241206_173759_f48b0b31c0417006138ce4576f294a066f7c[[#This Row],[Member since]])</f>
        <v>4</v>
      </c>
      <c r="AL599">
        <f>YEAR(Member_export_20241206_173759_f48b0b31c0417006138ce4576f294a066f7c[[#This Row],[Member since]])</f>
        <v>2023</v>
      </c>
    </row>
    <row r="600" spans="1:38" x14ac:dyDescent="0.55000000000000004">
      <c r="A600">
        <v>79788</v>
      </c>
      <c r="B600">
        <v>45989103</v>
      </c>
      <c r="C600" t="s">
        <v>2905</v>
      </c>
      <c r="D600" t="s">
        <v>9</v>
      </c>
      <c r="E600" t="s">
        <v>9</v>
      </c>
      <c r="F600" t="s">
        <v>23</v>
      </c>
      <c r="G600" t="s">
        <v>248</v>
      </c>
      <c r="H600" t="s">
        <v>4022</v>
      </c>
      <c r="I600" s="1">
        <v>36761</v>
      </c>
      <c r="J600" t="s">
        <v>5533</v>
      </c>
      <c r="K600" t="s">
        <v>5534</v>
      </c>
      <c r="L600">
        <v>28914</v>
      </c>
      <c r="M600" t="s">
        <v>4016</v>
      </c>
      <c r="N600" t="s">
        <v>9</v>
      </c>
      <c r="O600">
        <v>608982513</v>
      </c>
      <c r="P600" t="s">
        <v>250</v>
      </c>
      <c r="Q600" t="s">
        <v>22</v>
      </c>
      <c r="R600" t="s">
        <v>249</v>
      </c>
      <c r="S600" t="s">
        <v>4017</v>
      </c>
      <c r="T600" s="1">
        <v>43381</v>
      </c>
      <c r="U600" t="s">
        <v>9</v>
      </c>
      <c r="V600" t="s">
        <v>4023</v>
      </c>
      <c r="W600" t="s">
        <v>4024</v>
      </c>
      <c r="X600" t="s">
        <v>30</v>
      </c>
      <c r="Y600" s="1">
        <v>43405</v>
      </c>
      <c r="Z600" s="1">
        <v>45657</v>
      </c>
      <c r="AA600">
        <v>4900</v>
      </c>
      <c r="AB600" t="s">
        <v>4017</v>
      </c>
      <c r="AC600">
        <f>MIN(COUNTIF(B:B,Member_export_20241206_173759_f48b0b31c0417006138ce4576f294a066f7c[[#This Row],[Member ID]]),1)-1</f>
        <v>0</v>
      </c>
      <c r="AD60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0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00" s="1">
        <v>45657</v>
      </c>
      <c r="AG600" s="1">
        <f>Member_export_20241206_173759_f48b0b31c0417006138ce4576f294a066f7c[[#This Row],[Price]]/100</f>
        <v>49</v>
      </c>
      <c r="AH600" s="6">
        <f ca="1">DATEDIF(Member_export_20241206_173759_f48b0b31c0417006138ce4576f294a066f7c[[#This Row],[Birthday]],TODAY(),"Y")</f>
        <v>24</v>
      </c>
      <c r="AI600" s="6">
        <f>DATEDIF(Member_export_20241206_173759_f48b0b31c0417006138ce4576f294a066f7c[[#This Row],[Member since]],Member_export_20241206_173759_f48b0b31c0417006138ce4576f294a066f7c[[#This Row],[Contrac end date C]],"M")</f>
        <v>74</v>
      </c>
      <c r="AJ600" t="str">
        <f>TEXT(Member_export_20241206_173759_f48b0b31c0417006138ce4576f294a066f7c[[#This Row],[Member since]],"DDDD")</f>
        <v>lunes</v>
      </c>
      <c r="AK600">
        <f>MONTH(Member_export_20241206_173759_f48b0b31c0417006138ce4576f294a066f7c[[#This Row],[Member since]])</f>
        <v>10</v>
      </c>
      <c r="AL600">
        <f>YEAR(Member_export_20241206_173759_f48b0b31c0417006138ce4576f294a066f7c[[#This Row],[Member since]])</f>
        <v>2018</v>
      </c>
    </row>
    <row r="601" spans="1:38" x14ac:dyDescent="0.55000000000000004">
      <c r="A601">
        <v>79788</v>
      </c>
      <c r="B601">
        <v>45988621</v>
      </c>
      <c r="C601" t="s">
        <v>3904</v>
      </c>
      <c r="D601" t="s">
        <v>9</v>
      </c>
      <c r="E601" t="s">
        <v>9</v>
      </c>
      <c r="F601" t="s">
        <v>23</v>
      </c>
      <c r="G601" t="s">
        <v>2636</v>
      </c>
      <c r="H601" t="s">
        <v>4022</v>
      </c>
      <c r="I601" s="1">
        <v>37442</v>
      </c>
      <c r="J601" t="s">
        <v>5535</v>
      </c>
      <c r="K601" t="s">
        <v>5536</v>
      </c>
      <c r="L601">
        <v>28914</v>
      </c>
      <c r="M601" t="s">
        <v>4016</v>
      </c>
      <c r="N601" t="s">
        <v>9</v>
      </c>
      <c r="O601">
        <v>693552651</v>
      </c>
      <c r="P601" t="s">
        <v>2637</v>
      </c>
      <c r="Q601" t="s">
        <v>9</v>
      </c>
      <c r="R601" t="s">
        <v>9</v>
      </c>
      <c r="S601" t="s">
        <v>4017</v>
      </c>
      <c r="T601" s="1">
        <v>43739</v>
      </c>
      <c r="U601" t="s">
        <v>9</v>
      </c>
      <c r="V601" t="s">
        <v>4023</v>
      </c>
      <c r="W601" t="s">
        <v>4029</v>
      </c>
      <c r="X601" t="s">
        <v>12</v>
      </c>
      <c r="Y601" s="1">
        <v>45505</v>
      </c>
      <c r="Z601" s="1">
        <v>45657</v>
      </c>
      <c r="AA601">
        <v>5200</v>
      </c>
      <c r="AB601" t="s">
        <v>4017</v>
      </c>
      <c r="AC601">
        <f>MIN(COUNTIF(B:B,Member_export_20241206_173759_f48b0b31c0417006138ce4576f294a066f7c[[#This Row],[Member ID]]),1)-1</f>
        <v>0</v>
      </c>
      <c r="AD60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0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01" s="1">
        <v>45657</v>
      </c>
      <c r="AG601" s="1">
        <f>Member_export_20241206_173759_f48b0b31c0417006138ce4576f294a066f7c[[#This Row],[Price]]/100</f>
        <v>52</v>
      </c>
      <c r="AH601" s="6">
        <f ca="1">DATEDIF(Member_export_20241206_173759_f48b0b31c0417006138ce4576f294a066f7c[[#This Row],[Birthday]],TODAY(),"Y")</f>
        <v>22</v>
      </c>
      <c r="AI601" s="6">
        <f>DATEDIF(Member_export_20241206_173759_f48b0b31c0417006138ce4576f294a066f7c[[#This Row],[Member since]],Member_export_20241206_173759_f48b0b31c0417006138ce4576f294a066f7c[[#This Row],[Contrac end date C]],"M")</f>
        <v>62</v>
      </c>
      <c r="AJ601" t="str">
        <f>TEXT(Member_export_20241206_173759_f48b0b31c0417006138ce4576f294a066f7c[[#This Row],[Member since]],"DDDD")</f>
        <v>martes</v>
      </c>
      <c r="AK601">
        <f>MONTH(Member_export_20241206_173759_f48b0b31c0417006138ce4576f294a066f7c[[#This Row],[Member since]])</f>
        <v>10</v>
      </c>
      <c r="AL601">
        <f>YEAR(Member_export_20241206_173759_f48b0b31c0417006138ce4576f294a066f7c[[#This Row],[Member since]])</f>
        <v>2019</v>
      </c>
    </row>
    <row r="602" spans="1:38" x14ac:dyDescent="0.55000000000000004">
      <c r="A602">
        <v>79788</v>
      </c>
      <c r="B602">
        <v>45989467</v>
      </c>
      <c r="C602" t="s">
        <v>3551</v>
      </c>
      <c r="D602" t="s">
        <v>9</v>
      </c>
      <c r="E602" t="s">
        <v>9</v>
      </c>
      <c r="F602" t="s">
        <v>1865</v>
      </c>
      <c r="G602" t="s">
        <v>1866</v>
      </c>
      <c r="H602" t="s">
        <v>4022</v>
      </c>
      <c r="I602" s="1">
        <v>31218</v>
      </c>
      <c r="J602" t="s">
        <v>5537</v>
      </c>
      <c r="K602" t="s">
        <v>5538</v>
      </c>
      <c r="L602">
        <v>28914</v>
      </c>
      <c r="M602" t="s">
        <v>4016</v>
      </c>
      <c r="N602" t="s">
        <v>9</v>
      </c>
      <c r="O602">
        <v>679399260</v>
      </c>
      <c r="P602" t="s">
        <v>990</v>
      </c>
      <c r="Q602" t="s">
        <v>45</v>
      </c>
      <c r="R602" t="s">
        <v>5539</v>
      </c>
      <c r="S602" t="s">
        <v>4017</v>
      </c>
      <c r="T602" s="1">
        <v>44138</v>
      </c>
      <c r="U602" t="s">
        <v>9</v>
      </c>
      <c r="V602" t="s">
        <v>4023</v>
      </c>
      <c r="W602" t="s">
        <v>4029</v>
      </c>
      <c r="X602" t="s">
        <v>30</v>
      </c>
      <c r="Y602" s="1">
        <v>44166</v>
      </c>
      <c r="Z602" s="1">
        <v>45657</v>
      </c>
      <c r="AA602">
        <v>4900</v>
      </c>
      <c r="AB602" t="s">
        <v>4017</v>
      </c>
      <c r="AC602">
        <f>MIN(COUNTIF(B:B,Member_export_20241206_173759_f48b0b31c0417006138ce4576f294a066f7c[[#This Row],[Member ID]]),1)-1</f>
        <v>0</v>
      </c>
      <c r="AD60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0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02" s="1">
        <v>45657</v>
      </c>
      <c r="AG602" s="1">
        <f>Member_export_20241206_173759_f48b0b31c0417006138ce4576f294a066f7c[[#This Row],[Price]]/100</f>
        <v>49</v>
      </c>
      <c r="AH602" s="6">
        <f ca="1">DATEDIF(Member_export_20241206_173759_f48b0b31c0417006138ce4576f294a066f7c[[#This Row],[Birthday]],TODAY(),"Y")</f>
        <v>39</v>
      </c>
      <c r="AI602" s="6">
        <f>DATEDIF(Member_export_20241206_173759_f48b0b31c0417006138ce4576f294a066f7c[[#This Row],[Member since]],Member_export_20241206_173759_f48b0b31c0417006138ce4576f294a066f7c[[#This Row],[Contrac end date C]],"M")</f>
        <v>49</v>
      </c>
      <c r="AJ602" t="str">
        <f>TEXT(Member_export_20241206_173759_f48b0b31c0417006138ce4576f294a066f7c[[#This Row],[Member since]],"DDDD")</f>
        <v>martes</v>
      </c>
      <c r="AK602">
        <f>MONTH(Member_export_20241206_173759_f48b0b31c0417006138ce4576f294a066f7c[[#This Row],[Member since]])</f>
        <v>11</v>
      </c>
      <c r="AL602">
        <f>YEAR(Member_export_20241206_173759_f48b0b31c0417006138ce4576f294a066f7c[[#This Row],[Member since]])</f>
        <v>2020</v>
      </c>
    </row>
    <row r="603" spans="1:38" x14ac:dyDescent="0.55000000000000004">
      <c r="A603">
        <v>79788</v>
      </c>
      <c r="B603">
        <v>45987689</v>
      </c>
      <c r="C603" t="s">
        <v>2946</v>
      </c>
      <c r="D603" t="s">
        <v>9</v>
      </c>
      <c r="E603" t="s">
        <v>9</v>
      </c>
      <c r="F603" t="s">
        <v>368</v>
      </c>
      <c r="G603" t="s">
        <v>369</v>
      </c>
      <c r="H603" t="s">
        <v>4022</v>
      </c>
      <c r="I603" s="1">
        <v>38849</v>
      </c>
      <c r="J603" t="s">
        <v>5540</v>
      </c>
      <c r="K603" t="s">
        <v>5541</v>
      </c>
      <c r="L603">
        <v>28914</v>
      </c>
      <c r="M603" t="s">
        <v>4016</v>
      </c>
      <c r="N603" t="s">
        <v>9</v>
      </c>
      <c r="O603">
        <v>640175152</v>
      </c>
      <c r="P603" t="s">
        <v>370</v>
      </c>
      <c r="Q603" t="s">
        <v>26</v>
      </c>
      <c r="R603" t="s">
        <v>5542</v>
      </c>
      <c r="S603" t="s">
        <v>4017</v>
      </c>
      <c r="T603" s="1">
        <v>45168</v>
      </c>
      <c r="U603" t="s">
        <v>9</v>
      </c>
      <c r="V603" t="s">
        <v>4023</v>
      </c>
      <c r="W603" t="s">
        <v>4029</v>
      </c>
      <c r="X603" t="s">
        <v>30</v>
      </c>
      <c r="Y603" s="1">
        <v>45170</v>
      </c>
      <c r="Z603" s="1">
        <v>45657</v>
      </c>
      <c r="AA603">
        <v>4900</v>
      </c>
      <c r="AB603" t="s">
        <v>4017</v>
      </c>
      <c r="AC603">
        <f>MIN(COUNTIF(B:B,Member_export_20241206_173759_f48b0b31c0417006138ce4576f294a066f7c[[#This Row],[Member ID]]),1)-1</f>
        <v>0</v>
      </c>
      <c r="AD60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0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03" s="1">
        <v>45657</v>
      </c>
      <c r="AG603" s="1">
        <f>Member_export_20241206_173759_f48b0b31c0417006138ce4576f294a066f7c[[#This Row],[Price]]/100</f>
        <v>49</v>
      </c>
      <c r="AH603" s="6">
        <f ca="1">DATEDIF(Member_export_20241206_173759_f48b0b31c0417006138ce4576f294a066f7c[[#This Row],[Birthday]],TODAY(),"Y")</f>
        <v>18</v>
      </c>
      <c r="AI603" s="6">
        <f>DATEDIF(Member_export_20241206_173759_f48b0b31c0417006138ce4576f294a066f7c[[#This Row],[Member since]],Member_export_20241206_173759_f48b0b31c0417006138ce4576f294a066f7c[[#This Row],[Contrac end date C]],"M")</f>
        <v>16</v>
      </c>
      <c r="AJ603" t="str">
        <f>TEXT(Member_export_20241206_173759_f48b0b31c0417006138ce4576f294a066f7c[[#This Row],[Member since]],"DDDD")</f>
        <v>miércoles</v>
      </c>
      <c r="AK603">
        <f>MONTH(Member_export_20241206_173759_f48b0b31c0417006138ce4576f294a066f7c[[#This Row],[Member since]])</f>
        <v>8</v>
      </c>
      <c r="AL603">
        <f>YEAR(Member_export_20241206_173759_f48b0b31c0417006138ce4576f294a066f7c[[#This Row],[Member since]])</f>
        <v>2023</v>
      </c>
    </row>
    <row r="604" spans="1:38" x14ac:dyDescent="0.55000000000000004">
      <c r="A604">
        <v>79788</v>
      </c>
      <c r="B604">
        <v>45989821</v>
      </c>
      <c r="C604" t="s">
        <v>3417</v>
      </c>
      <c r="D604" t="s">
        <v>9</v>
      </c>
      <c r="E604" t="s">
        <v>9</v>
      </c>
      <c r="F604" t="s">
        <v>368</v>
      </c>
      <c r="G604" t="s">
        <v>1573</v>
      </c>
      <c r="H604" t="s">
        <v>4015</v>
      </c>
      <c r="I604" s="1">
        <v>35552</v>
      </c>
      <c r="J604" t="s">
        <v>5543</v>
      </c>
      <c r="K604" t="s">
        <v>4383</v>
      </c>
      <c r="L604">
        <v>28914</v>
      </c>
      <c r="M604" t="s">
        <v>4016</v>
      </c>
      <c r="N604" t="s">
        <v>9</v>
      </c>
      <c r="O604">
        <v>670892158</v>
      </c>
      <c r="P604" t="s">
        <v>1574</v>
      </c>
      <c r="Q604" t="s">
        <v>18</v>
      </c>
      <c r="R604" t="s">
        <v>5544</v>
      </c>
      <c r="S604" t="s">
        <v>4017</v>
      </c>
      <c r="T604" s="1">
        <v>45358</v>
      </c>
      <c r="U604" t="s">
        <v>9</v>
      </c>
      <c r="V604" t="s">
        <v>9</v>
      </c>
      <c r="W604" t="s">
        <v>9</v>
      </c>
      <c r="X604" t="s">
        <v>30</v>
      </c>
      <c r="Y604" s="1">
        <v>45383</v>
      </c>
      <c r="Z604" s="1">
        <v>45657</v>
      </c>
      <c r="AA604">
        <v>4900</v>
      </c>
      <c r="AB604" t="s">
        <v>4017</v>
      </c>
      <c r="AC604">
        <f>MIN(COUNTIF(B:B,Member_export_20241206_173759_f48b0b31c0417006138ce4576f294a066f7c[[#This Row],[Member ID]]),1)-1</f>
        <v>0</v>
      </c>
      <c r="AD604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604" t="str">
        <f>IF(Member_export_20241206_173759_f48b0b31c0417006138ce4576f294a066f7c[[#This Row],[Source]]="","DESCONOCIDA",Member_export_20241206_173759_f48b0b31c0417006138ce4576f294a066f7c[[#This Row],[Source]])</f>
        <v>DESCONOCIDA</v>
      </c>
      <c r="AF604" s="1">
        <v>45657</v>
      </c>
      <c r="AG604" s="1">
        <f>Member_export_20241206_173759_f48b0b31c0417006138ce4576f294a066f7c[[#This Row],[Price]]/100</f>
        <v>49</v>
      </c>
      <c r="AH604" s="6">
        <f ca="1">DATEDIF(Member_export_20241206_173759_f48b0b31c0417006138ce4576f294a066f7c[[#This Row],[Birthday]],TODAY(),"Y")</f>
        <v>27</v>
      </c>
      <c r="AI604" s="6">
        <f>DATEDIF(Member_export_20241206_173759_f48b0b31c0417006138ce4576f294a066f7c[[#This Row],[Member since]],Member_export_20241206_173759_f48b0b31c0417006138ce4576f294a066f7c[[#This Row],[Contrac end date C]],"M")</f>
        <v>9</v>
      </c>
      <c r="AJ604" t="str">
        <f>TEXT(Member_export_20241206_173759_f48b0b31c0417006138ce4576f294a066f7c[[#This Row],[Member since]],"DDDD")</f>
        <v>jueves</v>
      </c>
      <c r="AK604">
        <f>MONTH(Member_export_20241206_173759_f48b0b31c0417006138ce4576f294a066f7c[[#This Row],[Member since]])</f>
        <v>3</v>
      </c>
      <c r="AL604">
        <f>YEAR(Member_export_20241206_173759_f48b0b31c0417006138ce4576f294a066f7c[[#This Row],[Member since]])</f>
        <v>2024</v>
      </c>
    </row>
    <row r="605" spans="1:38" x14ac:dyDescent="0.55000000000000004">
      <c r="A605">
        <v>79788</v>
      </c>
      <c r="B605">
        <v>45986982</v>
      </c>
      <c r="C605" t="s">
        <v>3472</v>
      </c>
      <c r="D605" t="s">
        <v>9</v>
      </c>
      <c r="E605" t="s">
        <v>9</v>
      </c>
      <c r="F605" t="s">
        <v>1700</v>
      </c>
      <c r="G605" t="s">
        <v>1701</v>
      </c>
      <c r="H605" t="s">
        <v>4022</v>
      </c>
      <c r="I605" s="1">
        <v>30717</v>
      </c>
      <c r="J605" t="s">
        <v>5545</v>
      </c>
      <c r="K605" t="s">
        <v>5546</v>
      </c>
      <c r="L605">
        <v>28914</v>
      </c>
      <c r="M605" t="s">
        <v>4016</v>
      </c>
      <c r="N605" t="s">
        <v>9</v>
      </c>
      <c r="O605">
        <v>609543597</v>
      </c>
      <c r="P605" t="s">
        <v>1702</v>
      </c>
      <c r="Q605" t="s">
        <v>113</v>
      </c>
      <c r="R605" t="s">
        <v>5547</v>
      </c>
      <c r="S605" t="s">
        <v>4017</v>
      </c>
      <c r="T605" s="1">
        <v>43340</v>
      </c>
      <c r="U605" t="s">
        <v>9</v>
      </c>
      <c r="V605" t="s">
        <v>9</v>
      </c>
      <c r="W605" t="s">
        <v>9</v>
      </c>
      <c r="X605" t="s">
        <v>30</v>
      </c>
      <c r="Y605" s="1">
        <v>43344</v>
      </c>
      <c r="Z605" s="1">
        <v>45657</v>
      </c>
      <c r="AA605">
        <v>4900</v>
      </c>
      <c r="AB605" t="s">
        <v>4017</v>
      </c>
      <c r="AC605">
        <f>MIN(COUNTIF(B:B,Member_export_20241206_173759_f48b0b31c0417006138ce4576f294a066f7c[[#This Row],[Member ID]]),1)-1</f>
        <v>0</v>
      </c>
      <c r="AD605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605" t="str">
        <f>IF(Member_export_20241206_173759_f48b0b31c0417006138ce4576f294a066f7c[[#This Row],[Source]]="","DESCONOCIDA",Member_export_20241206_173759_f48b0b31c0417006138ce4576f294a066f7c[[#This Row],[Source]])</f>
        <v>DESCONOCIDA</v>
      </c>
      <c r="AF605" s="1">
        <v>45657</v>
      </c>
      <c r="AG605" s="1">
        <f>Member_export_20241206_173759_f48b0b31c0417006138ce4576f294a066f7c[[#This Row],[Price]]/100</f>
        <v>49</v>
      </c>
      <c r="AH605" s="6">
        <f ca="1">DATEDIF(Member_export_20241206_173759_f48b0b31c0417006138ce4576f294a066f7c[[#This Row],[Birthday]],TODAY(),"Y")</f>
        <v>40</v>
      </c>
      <c r="AI605" s="6">
        <f>DATEDIF(Member_export_20241206_173759_f48b0b31c0417006138ce4576f294a066f7c[[#This Row],[Member since]],Member_export_20241206_173759_f48b0b31c0417006138ce4576f294a066f7c[[#This Row],[Contrac end date C]],"M")</f>
        <v>76</v>
      </c>
      <c r="AJ605" t="str">
        <f>TEXT(Member_export_20241206_173759_f48b0b31c0417006138ce4576f294a066f7c[[#This Row],[Member since]],"DDDD")</f>
        <v>martes</v>
      </c>
      <c r="AK605">
        <f>MONTH(Member_export_20241206_173759_f48b0b31c0417006138ce4576f294a066f7c[[#This Row],[Member since]])</f>
        <v>8</v>
      </c>
      <c r="AL605">
        <f>YEAR(Member_export_20241206_173759_f48b0b31c0417006138ce4576f294a066f7c[[#This Row],[Member since]])</f>
        <v>2018</v>
      </c>
    </row>
    <row r="606" spans="1:38" x14ac:dyDescent="0.55000000000000004">
      <c r="A606">
        <v>79788</v>
      </c>
      <c r="B606">
        <v>45988702</v>
      </c>
      <c r="C606" t="s">
        <v>3137</v>
      </c>
      <c r="D606" t="s">
        <v>9</v>
      </c>
      <c r="E606" t="s">
        <v>9</v>
      </c>
      <c r="F606" t="s">
        <v>902</v>
      </c>
      <c r="G606" t="s">
        <v>903</v>
      </c>
      <c r="H606" t="s">
        <v>4022</v>
      </c>
      <c r="I606" s="1">
        <v>32716</v>
      </c>
      <c r="J606" t="s">
        <v>5548</v>
      </c>
      <c r="K606" t="s">
        <v>5549</v>
      </c>
      <c r="L606">
        <v>28983</v>
      </c>
      <c r="M606" t="s">
        <v>4424</v>
      </c>
      <c r="N606" t="s">
        <v>9</v>
      </c>
      <c r="O606">
        <v>679827224</v>
      </c>
      <c r="P606" t="s">
        <v>904</v>
      </c>
      <c r="Q606" t="s">
        <v>22</v>
      </c>
      <c r="R606" t="s">
        <v>5550</v>
      </c>
      <c r="S606" t="s">
        <v>4017</v>
      </c>
      <c r="T606" s="1">
        <v>44413</v>
      </c>
      <c r="U606" t="s">
        <v>9</v>
      </c>
      <c r="V606" t="s">
        <v>4023</v>
      </c>
      <c r="W606" t="s">
        <v>4029</v>
      </c>
      <c r="X606" t="s">
        <v>12</v>
      </c>
      <c r="Y606" s="1">
        <v>44440</v>
      </c>
      <c r="Z606" s="1">
        <v>45657</v>
      </c>
      <c r="AA606">
        <v>5200</v>
      </c>
      <c r="AB606" t="s">
        <v>4017</v>
      </c>
      <c r="AC606">
        <f>MIN(COUNTIF(B:B,Member_export_20241206_173759_f48b0b31c0417006138ce4576f294a066f7c[[#This Row],[Member ID]]),1)-1</f>
        <v>0</v>
      </c>
      <c r="AD60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0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06" s="1">
        <v>45657</v>
      </c>
      <c r="AG606" s="1">
        <f>Member_export_20241206_173759_f48b0b31c0417006138ce4576f294a066f7c[[#This Row],[Price]]/100</f>
        <v>52</v>
      </c>
      <c r="AH606" s="6">
        <f ca="1">DATEDIF(Member_export_20241206_173759_f48b0b31c0417006138ce4576f294a066f7c[[#This Row],[Birthday]],TODAY(),"Y")</f>
        <v>35</v>
      </c>
      <c r="AI606" s="6">
        <f>DATEDIF(Member_export_20241206_173759_f48b0b31c0417006138ce4576f294a066f7c[[#This Row],[Member since]],Member_export_20241206_173759_f48b0b31c0417006138ce4576f294a066f7c[[#This Row],[Contrac end date C]],"M")</f>
        <v>40</v>
      </c>
      <c r="AJ606" t="str">
        <f>TEXT(Member_export_20241206_173759_f48b0b31c0417006138ce4576f294a066f7c[[#This Row],[Member since]],"DDDD")</f>
        <v>jueves</v>
      </c>
      <c r="AK606">
        <f>MONTH(Member_export_20241206_173759_f48b0b31c0417006138ce4576f294a066f7c[[#This Row],[Member since]])</f>
        <v>8</v>
      </c>
      <c r="AL606">
        <f>YEAR(Member_export_20241206_173759_f48b0b31c0417006138ce4576f294a066f7c[[#This Row],[Member since]])</f>
        <v>2021</v>
      </c>
    </row>
    <row r="607" spans="1:38" x14ac:dyDescent="0.55000000000000004">
      <c r="A607">
        <v>79788</v>
      </c>
      <c r="B607">
        <v>46831405</v>
      </c>
      <c r="C607" t="s">
        <v>3630</v>
      </c>
      <c r="D607" t="s">
        <v>9</v>
      </c>
      <c r="E607" t="s">
        <v>9</v>
      </c>
      <c r="F607" t="s">
        <v>2039</v>
      </c>
      <c r="G607" t="s">
        <v>2040</v>
      </c>
      <c r="H607" t="s">
        <v>4022</v>
      </c>
      <c r="I607" s="1">
        <v>26779</v>
      </c>
      <c r="J607" t="s">
        <v>5551</v>
      </c>
      <c r="K607" t="s">
        <v>4019</v>
      </c>
      <c r="L607">
        <v>28914</v>
      </c>
      <c r="M607" t="s">
        <v>4016</v>
      </c>
      <c r="N607" t="s">
        <v>9</v>
      </c>
      <c r="O607">
        <v>618047741</v>
      </c>
      <c r="P607" t="s">
        <v>2042</v>
      </c>
      <c r="Q607" t="s">
        <v>9</v>
      </c>
      <c r="R607" t="s">
        <v>2041</v>
      </c>
      <c r="S607" t="s">
        <v>4017</v>
      </c>
      <c r="T607" s="1">
        <v>45444</v>
      </c>
      <c r="U607" t="s">
        <v>9</v>
      </c>
      <c r="V607" t="s">
        <v>4068</v>
      </c>
      <c r="W607" t="s">
        <v>4029</v>
      </c>
      <c r="X607" t="s">
        <v>12</v>
      </c>
      <c r="Y607" s="1">
        <v>45444</v>
      </c>
      <c r="Z607" s="1">
        <v>45657</v>
      </c>
      <c r="AA607">
        <v>5200</v>
      </c>
      <c r="AB607" t="s">
        <v>4017</v>
      </c>
      <c r="AC607">
        <f>MIN(COUNTIF(B:B,Member_export_20241206_173759_f48b0b31c0417006138ce4576f294a066f7c[[#This Row],[Member ID]]),1)-1</f>
        <v>0</v>
      </c>
      <c r="AD607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60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07" s="1">
        <v>45657</v>
      </c>
      <c r="AG607" s="1">
        <f>Member_export_20241206_173759_f48b0b31c0417006138ce4576f294a066f7c[[#This Row],[Price]]/100</f>
        <v>52</v>
      </c>
      <c r="AH607" s="6">
        <f ca="1">DATEDIF(Member_export_20241206_173759_f48b0b31c0417006138ce4576f294a066f7c[[#This Row],[Birthday]],TODAY(),"Y")</f>
        <v>51</v>
      </c>
      <c r="AI607" s="6">
        <f>DATEDIF(Member_export_20241206_173759_f48b0b31c0417006138ce4576f294a066f7c[[#This Row],[Member since]],Member_export_20241206_173759_f48b0b31c0417006138ce4576f294a066f7c[[#This Row],[Contrac end date C]],"M")</f>
        <v>6</v>
      </c>
      <c r="AJ607" t="str">
        <f>TEXT(Member_export_20241206_173759_f48b0b31c0417006138ce4576f294a066f7c[[#This Row],[Member since]],"DDDD")</f>
        <v>sábado</v>
      </c>
      <c r="AK607">
        <f>MONTH(Member_export_20241206_173759_f48b0b31c0417006138ce4576f294a066f7c[[#This Row],[Member since]])</f>
        <v>6</v>
      </c>
      <c r="AL607">
        <f>YEAR(Member_export_20241206_173759_f48b0b31c0417006138ce4576f294a066f7c[[#This Row],[Member since]])</f>
        <v>2024</v>
      </c>
    </row>
    <row r="608" spans="1:38" x14ac:dyDescent="0.55000000000000004">
      <c r="A608">
        <v>79788</v>
      </c>
      <c r="B608">
        <v>45988902</v>
      </c>
      <c r="C608" t="s">
        <v>3689</v>
      </c>
      <c r="D608" t="s">
        <v>9</v>
      </c>
      <c r="E608" t="s">
        <v>9</v>
      </c>
      <c r="F608" t="s">
        <v>2189</v>
      </c>
      <c r="G608" t="s">
        <v>2190</v>
      </c>
      <c r="H608" t="s">
        <v>4022</v>
      </c>
      <c r="I608" s="1">
        <v>33107</v>
      </c>
      <c r="J608" t="s">
        <v>5552</v>
      </c>
      <c r="K608" t="s">
        <v>5553</v>
      </c>
      <c r="L608">
        <v>28914</v>
      </c>
      <c r="M608" t="s">
        <v>4016</v>
      </c>
      <c r="N608" t="s">
        <v>9</v>
      </c>
      <c r="O608">
        <v>682672000</v>
      </c>
      <c r="P608" t="s">
        <v>2191</v>
      </c>
      <c r="Q608" t="s">
        <v>22</v>
      </c>
      <c r="R608" t="s">
        <v>5554</v>
      </c>
      <c r="S608" t="s">
        <v>4017</v>
      </c>
      <c r="T608" s="1">
        <v>45300</v>
      </c>
      <c r="U608" t="s">
        <v>9</v>
      </c>
      <c r="V608" t="s">
        <v>4023</v>
      </c>
      <c r="W608" t="s">
        <v>4437</v>
      </c>
      <c r="X608" t="s">
        <v>12</v>
      </c>
      <c r="Y608" s="1">
        <v>45323</v>
      </c>
      <c r="Z608" s="1">
        <v>45657</v>
      </c>
      <c r="AA608">
        <v>5200</v>
      </c>
      <c r="AB608" t="s">
        <v>4017</v>
      </c>
      <c r="AC608">
        <f>MIN(COUNTIF(B:B,Member_export_20241206_173759_f48b0b31c0417006138ce4576f294a066f7c[[#This Row],[Member ID]]),1)-1</f>
        <v>0</v>
      </c>
      <c r="AD60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08" t="str">
        <f>IF(Member_export_20241206_173759_f48b0b31c0417006138ce4576f294a066f7c[[#This Row],[Source]]="","DESCONOCIDA",Member_export_20241206_173759_f48b0b31c0417006138ce4576f294a066f7c[[#This Row],[Source]])</f>
        <v>REDES SOCIALES</v>
      </c>
      <c r="AF608" s="1">
        <v>45657</v>
      </c>
      <c r="AG608" s="1">
        <f>Member_export_20241206_173759_f48b0b31c0417006138ce4576f294a066f7c[[#This Row],[Price]]/100</f>
        <v>52</v>
      </c>
      <c r="AH608" s="6">
        <f ca="1">DATEDIF(Member_export_20241206_173759_f48b0b31c0417006138ce4576f294a066f7c[[#This Row],[Birthday]],TODAY(),"Y")</f>
        <v>34</v>
      </c>
      <c r="AI608" s="6">
        <f>DATEDIF(Member_export_20241206_173759_f48b0b31c0417006138ce4576f294a066f7c[[#This Row],[Member since]],Member_export_20241206_173759_f48b0b31c0417006138ce4576f294a066f7c[[#This Row],[Contrac end date C]],"M")</f>
        <v>11</v>
      </c>
      <c r="AJ608" t="str">
        <f>TEXT(Member_export_20241206_173759_f48b0b31c0417006138ce4576f294a066f7c[[#This Row],[Member since]],"DDDD")</f>
        <v>martes</v>
      </c>
      <c r="AK608">
        <f>MONTH(Member_export_20241206_173759_f48b0b31c0417006138ce4576f294a066f7c[[#This Row],[Member since]])</f>
        <v>1</v>
      </c>
      <c r="AL608">
        <f>YEAR(Member_export_20241206_173759_f48b0b31c0417006138ce4576f294a066f7c[[#This Row],[Member since]])</f>
        <v>2024</v>
      </c>
    </row>
    <row r="609" spans="1:38" x14ac:dyDescent="0.55000000000000004">
      <c r="A609">
        <v>79788</v>
      </c>
      <c r="B609">
        <v>45989838</v>
      </c>
      <c r="C609" t="s">
        <v>2958</v>
      </c>
      <c r="D609" t="s">
        <v>9</v>
      </c>
      <c r="E609" t="s">
        <v>9</v>
      </c>
      <c r="F609" t="s">
        <v>402</v>
      </c>
      <c r="G609" t="s">
        <v>403</v>
      </c>
      <c r="H609" t="s">
        <v>4022</v>
      </c>
      <c r="I609" s="1">
        <v>27052</v>
      </c>
      <c r="J609" t="s">
        <v>5555</v>
      </c>
      <c r="K609" t="s">
        <v>4402</v>
      </c>
      <c r="L609">
        <v>28914</v>
      </c>
      <c r="M609" t="s">
        <v>4016</v>
      </c>
      <c r="N609" t="s">
        <v>9</v>
      </c>
      <c r="O609">
        <v>617291106</v>
      </c>
      <c r="P609" t="s">
        <v>405</v>
      </c>
      <c r="Q609" t="s">
        <v>261</v>
      </c>
      <c r="R609" t="s">
        <v>404</v>
      </c>
      <c r="S609" t="s">
        <v>4017</v>
      </c>
      <c r="T609" s="1">
        <v>44785</v>
      </c>
      <c r="U609" t="s">
        <v>9</v>
      </c>
      <c r="V609" t="s">
        <v>4023</v>
      </c>
      <c r="W609" t="s">
        <v>4029</v>
      </c>
      <c r="X609" t="s">
        <v>12</v>
      </c>
      <c r="Y609" s="1">
        <v>44805</v>
      </c>
      <c r="Z609" s="1">
        <v>45657</v>
      </c>
      <c r="AA609">
        <v>5200</v>
      </c>
      <c r="AB609" t="s">
        <v>4017</v>
      </c>
      <c r="AC609">
        <f>MIN(COUNTIF(B:B,Member_export_20241206_173759_f48b0b31c0417006138ce4576f294a066f7c[[#This Row],[Member ID]]),1)-1</f>
        <v>0</v>
      </c>
      <c r="AD60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0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09" s="1">
        <v>45657</v>
      </c>
      <c r="AG609" s="1">
        <f>Member_export_20241206_173759_f48b0b31c0417006138ce4576f294a066f7c[[#This Row],[Price]]/100</f>
        <v>52</v>
      </c>
      <c r="AH609" s="6">
        <f ca="1">DATEDIF(Member_export_20241206_173759_f48b0b31c0417006138ce4576f294a066f7c[[#This Row],[Birthday]],TODAY(),"Y")</f>
        <v>50</v>
      </c>
      <c r="AI609" s="6">
        <f>DATEDIF(Member_export_20241206_173759_f48b0b31c0417006138ce4576f294a066f7c[[#This Row],[Member since]],Member_export_20241206_173759_f48b0b31c0417006138ce4576f294a066f7c[[#This Row],[Contrac end date C]],"M")</f>
        <v>28</v>
      </c>
      <c r="AJ609" t="str">
        <f>TEXT(Member_export_20241206_173759_f48b0b31c0417006138ce4576f294a066f7c[[#This Row],[Member since]],"DDDD")</f>
        <v>viernes</v>
      </c>
      <c r="AK609">
        <f>MONTH(Member_export_20241206_173759_f48b0b31c0417006138ce4576f294a066f7c[[#This Row],[Member since]])</f>
        <v>8</v>
      </c>
      <c r="AL609">
        <f>YEAR(Member_export_20241206_173759_f48b0b31c0417006138ce4576f294a066f7c[[#This Row],[Member since]])</f>
        <v>2022</v>
      </c>
    </row>
    <row r="610" spans="1:38" x14ac:dyDescent="0.55000000000000004">
      <c r="A610">
        <v>79788</v>
      </c>
      <c r="B610">
        <v>45988921</v>
      </c>
      <c r="C610" t="s">
        <v>3012</v>
      </c>
      <c r="D610" t="s">
        <v>9</v>
      </c>
      <c r="E610" t="s">
        <v>9</v>
      </c>
      <c r="F610" t="s">
        <v>402</v>
      </c>
      <c r="G610" t="s">
        <v>561</v>
      </c>
      <c r="H610" t="s">
        <v>4022</v>
      </c>
      <c r="I610" s="1">
        <v>30056</v>
      </c>
      <c r="J610" t="s">
        <v>5556</v>
      </c>
      <c r="K610" t="s">
        <v>5557</v>
      </c>
      <c r="L610">
        <v>28914</v>
      </c>
      <c r="M610" t="s">
        <v>4016</v>
      </c>
      <c r="N610" t="s">
        <v>9</v>
      </c>
      <c r="O610">
        <v>646063816</v>
      </c>
      <c r="P610" t="s">
        <v>562</v>
      </c>
      <c r="Q610" t="s">
        <v>18</v>
      </c>
      <c r="R610" t="s">
        <v>5558</v>
      </c>
      <c r="S610" t="s">
        <v>4017</v>
      </c>
      <c r="T610" s="1">
        <v>44958</v>
      </c>
      <c r="U610" t="s">
        <v>9</v>
      </c>
      <c r="V610" t="s">
        <v>4023</v>
      </c>
      <c r="W610" t="s">
        <v>4029</v>
      </c>
      <c r="X610" t="s">
        <v>30</v>
      </c>
      <c r="Y610" s="1">
        <v>44958</v>
      </c>
      <c r="Z610" s="1">
        <v>45657</v>
      </c>
      <c r="AA610">
        <v>4900</v>
      </c>
      <c r="AB610" t="s">
        <v>4017</v>
      </c>
      <c r="AC610">
        <f>MIN(COUNTIF(B:B,Member_export_20241206_173759_f48b0b31c0417006138ce4576f294a066f7c[[#This Row],[Member ID]]),1)-1</f>
        <v>0</v>
      </c>
      <c r="AD61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1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10" s="1">
        <v>45657</v>
      </c>
      <c r="AG610" s="1">
        <f>Member_export_20241206_173759_f48b0b31c0417006138ce4576f294a066f7c[[#This Row],[Price]]/100</f>
        <v>49</v>
      </c>
      <c r="AH610" s="6">
        <f ca="1">DATEDIF(Member_export_20241206_173759_f48b0b31c0417006138ce4576f294a066f7c[[#This Row],[Birthday]],TODAY(),"Y")</f>
        <v>42</v>
      </c>
      <c r="AI610" s="6">
        <f>DATEDIF(Member_export_20241206_173759_f48b0b31c0417006138ce4576f294a066f7c[[#This Row],[Member since]],Member_export_20241206_173759_f48b0b31c0417006138ce4576f294a066f7c[[#This Row],[Contrac end date C]],"M")</f>
        <v>22</v>
      </c>
      <c r="AJ610" t="str">
        <f>TEXT(Member_export_20241206_173759_f48b0b31c0417006138ce4576f294a066f7c[[#This Row],[Member since]],"DDDD")</f>
        <v>miércoles</v>
      </c>
      <c r="AK610">
        <f>MONTH(Member_export_20241206_173759_f48b0b31c0417006138ce4576f294a066f7c[[#This Row],[Member since]])</f>
        <v>2</v>
      </c>
      <c r="AL610">
        <f>YEAR(Member_export_20241206_173759_f48b0b31c0417006138ce4576f294a066f7c[[#This Row],[Member since]])</f>
        <v>2023</v>
      </c>
    </row>
    <row r="611" spans="1:38" x14ac:dyDescent="0.55000000000000004">
      <c r="A611">
        <v>79788</v>
      </c>
      <c r="B611">
        <v>45989705</v>
      </c>
      <c r="C611" t="s">
        <v>3026</v>
      </c>
      <c r="D611" t="s">
        <v>9</v>
      </c>
      <c r="E611" t="s">
        <v>9</v>
      </c>
      <c r="F611" t="s">
        <v>402</v>
      </c>
      <c r="G611" t="s">
        <v>604</v>
      </c>
      <c r="H611" t="s">
        <v>4022</v>
      </c>
      <c r="I611" s="1">
        <v>35456</v>
      </c>
      <c r="J611" t="s">
        <v>5559</v>
      </c>
      <c r="K611" t="s">
        <v>5560</v>
      </c>
      <c r="L611">
        <v>28914</v>
      </c>
      <c r="M611" t="s">
        <v>4016</v>
      </c>
      <c r="N611" t="s">
        <v>9</v>
      </c>
      <c r="O611">
        <v>608477281</v>
      </c>
      <c r="P611" t="s">
        <v>605</v>
      </c>
      <c r="Q611" t="s">
        <v>113</v>
      </c>
      <c r="R611" t="s">
        <v>5561</v>
      </c>
      <c r="S611" t="s">
        <v>4017</v>
      </c>
      <c r="T611" s="1">
        <v>44070</v>
      </c>
      <c r="U611" t="s">
        <v>9</v>
      </c>
      <c r="V611" t="s">
        <v>4023</v>
      </c>
      <c r="W611" t="s">
        <v>4024</v>
      </c>
      <c r="X611" t="s">
        <v>30</v>
      </c>
      <c r="Y611" s="1">
        <v>45444</v>
      </c>
      <c r="Z611" s="1">
        <v>45657</v>
      </c>
      <c r="AA611">
        <v>4900</v>
      </c>
      <c r="AB611" t="s">
        <v>4017</v>
      </c>
      <c r="AC611">
        <f>MIN(COUNTIF(B:B,Member_export_20241206_173759_f48b0b31c0417006138ce4576f294a066f7c[[#This Row],[Member ID]]),1)-1</f>
        <v>0</v>
      </c>
      <c r="AD61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1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11" s="1">
        <v>45657</v>
      </c>
      <c r="AG611" s="1">
        <f>Member_export_20241206_173759_f48b0b31c0417006138ce4576f294a066f7c[[#This Row],[Price]]/100</f>
        <v>49</v>
      </c>
      <c r="AH611" s="6">
        <f ca="1">DATEDIF(Member_export_20241206_173759_f48b0b31c0417006138ce4576f294a066f7c[[#This Row],[Birthday]],TODAY(),"Y")</f>
        <v>27</v>
      </c>
      <c r="AI611" s="6">
        <f>DATEDIF(Member_export_20241206_173759_f48b0b31c0417006138ce4576f294a066f7c[[#This Row],[Member since]],Member_export_20241206_173759_f48b0b31c0417006138ce4576f294a066f7c[[#This Row],[Contrac end date C]],"M")</f>
        <v>52</v>
      </c>
      <c r="AJ611" t="str">
        <f>TEXT(Member_export_20241206_173759_f48b0b31c0417006138ce4576f294a066f7c[[#This Row],[Member since]],"DDDD")</f>
        <v>jueves</v>
      </c>
      <c r="AK611">
        <f>MONTH(Member_export_20241206_173759_f48b0b31c0417006138ce4576f294a066f7c[[#This Row],[Member since]])</f>
        <v>8</v>
      </c>
      <c r="AL611">
        <f>YEAR(Member_export_20241206_173759_f48b0b31c0417006138ce4576f294a066f7c[[#This Row],[Member since]])</f>
        <v>2020</v>
      </c>
    </row>
    <row r="612" spans="1:38" x14ac:dyDescent="0.55000000000000004">
      <c r="A612">
        <v>79788</v>
      </c>
      <c r="B612">
        <v>49422016</v>
      </c>
      <c r="C612" t="s">
        <v>3339</v>
      </c>
      <c r="D612" t="s">
        <v>9</v>
      </c>
      <c r="E612" t="s">
        <v>9</v>
      </c>
      <c r="F612" t="s">
        <v>402</v>
      </c>
      <c r="G612" t="s">
        <v>1399</v>
      </c>
      <c r="H612" t="s">
        <v>4022</v>
      </c>
      <c r="I612" s="1">
        <v>26064</v>
      </c>
      <c r="J612" t="s">
        <v>5562</v>
      </c>
      <c r="K612" t="s">
        <v>5563</v>
      </c>
      <c r="L612">
        <v>28914</v>
      </c>
      <c r="M612" t="s">
        <v>4016</v>
      </c>
      <c r="N612" t="s">
        <v>9</v>
      </c>
      <c r="O612">
        <v>605184799</v>
      </c>
      <c r="P612" t="s">
        <v>1400</v>
      </c>
      <c r="Q612" t="s">
        <v>45</v>
      </c>
      <c r="R612" t="s">
        <v>9</v>
      </c>
      <c r="S612" t="s">
        <v>4017</v>
      </c>
      <c r="T612" s="1">
        <v>45609</v>
      </c>
      <c r="U612" t="s">
        <v>9</v>
      </c>
      <c r="V612" t="s">
        <v>4023</v>
      </c>
      <c r="W612" t="s">
        <v>4024</v>
      </c>
      <c r="X612" t="s">
        <v>30</v>
      </c>
      <c r="Y612" s="1">
        <v>45627</v>
      </c>
      <c r="Z612" s="1">
        <v>45657</v>
      </c>
      <c r="AA612">
        <v>4900</v>
      </c>
      <c r="AB612" t="s">
        <v>4017</v>
      </c>
      <c r="AC612">
        <f>MIN(COUNTIF(B:B,Member_export_20241206_173759_f48b0b31c0417006138ce4576f294a066f7c[[#This Row],[Member ID]]),1)-1</f>
        <v>0</v>
      </c>
      <c r="AD61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1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12" s="1">
        <v>45657</v>
      </c>
      <c r="AG612" s="1">
        <f>Member_export_20241206_173759_f48b0b31c0417006138ce4576f294a066f7c[[#This Row],[Price]]/100</f>
        <v>49</v>
      </c>
      <c r="AH612" s="6">
        <f ca="1">DATEDIF(Member_export_20241206_173759_f48b0b31c0417006138ce4576f294a066f7c[[#This Row],[Birthday]],TODAY(),"Y")</f>
        <v>53</v>
      </c>
      <c r="AI612" s="6">
        <f>DATEDIF(Member_export_20241206_173759_f48b0b31c0417006138ce4576f294a066f7c[[#This Row],[Member since]],Member_export_20241206_173759_f48b0b31c0417006138ce4576f294a066f7c[[#This Row],[Contrac end date C]],"M")</f>
        <v>1</v>
      </c>
      <c r="AJ612" t="str">
        <f>TEXT(Member_export_20241206_173759_f48b0b31c0417006138ce4576f294a066f7c[[#This Row],[Member since]],"DDDD")</f>
        <v>miércoles</v>
      </c>
      <c r="AK612">
        <f>MONTH(Member_export_20241206_173759_f48b0b31c0417006138ce4576f294a066f7c[[#This Row],[Member since]])</f>
        <v>11</v>
      </c>
      <c r="AL612">
        <f>YEAR(Member_export_20241206_173759_f48b0b31c0417006138ce4576f294a066f7c[[#This Row],[Member since]])</f>
        <v>2024</v>
      </c>
    </row>
    <row r="613" spans="1:38" x14ac:dyDescent="0.55000000000000004">
      <c r="A613">
        <v>79788</v>
      </c>
      <c r="B613">
        <v>45988735</v>
      </c>
      <c r="C613" t="s">
        <v>3301</v>
      </c>
      <c r="D613" t="s">
        <v>9</v>
      </c>
      <c r="E613" t="s">
        <v>9</v>
      </c>
      <c r="F613" t="s">
        <v>402</v>
      </c>
      <c r="G613" t="s">
        <v>1305</v>
      </c>
      <c r="H613" t="s">
        <v>4022</v>
      </c>
      <c r="I613" s="1">
        <v>24884</v>
      </c>
      <c r="J613" t="s">
        <v>5564</v>
      </c>
      <c r="K613" t="s">
        <v>4310</v>
      </c>
      <c r="L613">
        <v>28914</v>
      </c>
      <c r="M613" t="s">
        <v>4016</v>
      </c>
      <c r="N613" t="s">
        <v>9</v>
      </c>
      <c r="O613">
        <v>630901169</v>
      </c>
      <c r="P613" t="s">
        <v>1168</v>
      </c>
      <c r="Q613" t="s">
        <v>26</v>
      </c>
      <c r="R613" t="s">
        <v>5565</v>
      </c>
      <c r="S613" t="s">
        <v>4017</v>
      </c>
      <c r="T613" s="1">
        <v>45077</v>
      </c>
      <c r="U613" t="s">
        <v>9</v>
      </c>
      <c r="V613" t="s">
        <v>4068</v>
      </c>
      <c r="W613" t="s">
        <v>4029</v>
      </c>
      <c r="X613" t="s">
        <v>30</v>
      </c>
      <c r="Y613" s="1">
        <v>45078</v>
      </c>
      <c r="Z613" s="1">
        <v>45657</v>
      </c>
      <c r="AA613">
        <v>4900</v>
      </c>
      <c r="AB613" t="s">
        <v>4017</v>
      </c>
      <c r="AC613">
        <f>MIN(COUNTIF(B:B,Member_export_20241206_173759_f48b0b31c0417006138ce4576f294a066f7c[[#This Row],[Member ID]]),1)-1</f>
        <v>0</v>
      </c>
      <c r="AD613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61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13" s="1">
        <v>45657</v>
      </c>
      <c r="AG613" s="1">
        <f>Member_export_20241206_173759_f48b0b31c0417006138ce4576f294a066f7c[[#This Row],[Price]]/100</f>
        <v>49</v>
      </c>
      <c r="AH613" s="6">
        <f ca="1">DATEDIF(Member_export_20241206_173759_f48b0b31c0417006138ce4576f294a066f7c[[#This Row],[Birthday]],TODAY(),"Y")</f>
        <v>56</v>
      </c>
      <c r="AI613" s="6">
        <f>DATEDIF(Member_export_20241206_173759_f48b0b31c0417006138ce4576f294a066f7c[[#This Row],[Member since]],Member_export_20241206_173759_f48b0b31c0417006138ce4576f294a066f7c[[#This Row],[Contrac end date C]],"M")</f>
        <v>19</v>
      </c>
      <c r="AJ613" t="str">
        <f>TEXT(Member_export_20241206_173759_f48b0b31c0417006138ce4576f294a066f7c[[#This Row],[Member since]],"DDDD")</f>
        <v>miércoles</v>
      </c>
      <c r="AK613">
        <f>MONTH(Member_export_20241206_173759_f48b0b31c0417006138ce4576f294a066f7c[[#This Row],[Member since]])</f>
        <v>5</v>
      </c>
      <c r="AL613">
        <f>YEAR(Member_export_20241206_173759_f48b0b31c0417006138ce4576f294a066f7c[[#This Row],[Member since]])</f>
        <v>2023</v>
      </c>
    </row>
    <row r="614" spans="1:38" x14ac:dyDescent="0.55000000000000004">
      <c r="A614">
        <v>79788</v>
      </c>
      <c r="B614">
        <v>46766478</v>
      </c>
      <c r="C614" t="s">
        <v>3795</v>
      </c>
      <c r="D614" t="s">
        <v>9</v>
      </c>
      <c r="E614" t="s">
        <v>9</v>
      </c>
      <c r="F614" t="s">
        <v>402</v>
      </c>
      <c r="G614" t="s">
        <v>2411</v>
      </c>
      <c r="H614" t="s">
        <v>4022</v>
      </c>
      <c r="I614" s="1">
        <v>26047</v>
      </c>
      <c r="J614" t="s">
        <v>5566</v>
      </c>
      <c r="K614" t="s">
        <v>5567</v>
      </c>
      <c r="L614">
        <v>28914</v>
      </c>
      <c r="M614" t="s">
        <v>4016</v>
      </c>
      <c r="N614" t="s">
        <v>9</v>
      </c>
      <c r="O614">
        <v>669313681</v>
      </c>
      <c r="P614" t="s">
        <v>2413</v>
      </c>
      <c r="Q614" t="s">
        <v>45</v>
      </c>
      <c r="R614" t="s">
        <v>2412</v>
      </c>
      <c r="S614" t="s">
        <v>4017</v>
      </c>
      <c r="T614" s="1">
        <v>45436</v>
      </c>
      <c r="U614" t="s">
        <v>9</v>
      </c>
      <c r="V614" t="s">
        <v>4068</v>
      </c>
      <c r="W614" t="s">
        <v>4029</v>
      </c>
      <c r="X614" t="s">
        <v>12</v>
      </c>
      <c r="Y614" s="1">
        <v>45444</v>
      </c>
      <c r="Z614" s="1">
        <v>45657</v>
      </c>
      <c r="AA614">
        <v>5200</v>
      </c>
      <c r="AB614" t="s">
        <v>4017</v>
      </c>
      <c r="AC614">
        <f>MIN(COUNTIF(B:B,Member_export_20241206_173759_f48b0b31c0417006138ce4576f294a066f7c[[#This Row],[Member ID]]),1)-1</f>
        <v>0</v>
      </c>
      <c r="AD614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61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14" s="1">
        <v>45657</v>
      </c>
      <c r="AG614" s="1">
        <f>Member_export_20241206_173759_f48b0b31c0417006138ce4576f294a066f7c[[#This Row],[Price]]/100</f>
        <v>52</v>
      </c>
      <c r="AH614" s="6">
        <f ca="1">DATEDIF(Member_export_20241206_173759_f48b0b31c0417006138ce4576f294a066f7c[[#This Row],[Birthday]],TODAY(),"Y")</f>
        <v>53</v>
      </c>
      <c r="AI614" s="6">
        <f>DATEDIF(Member_export_20241206_173759_f48b0b31c0417006138ce4576f294a066f7c[[#This Row],[Member since]],Member_export_20241206_173759_f48b0b31c0417006138ce4576f294a066f7c[[#This Row],[Contrac end date C]],"M")</f>
        <v>7</v>
      </c>
      <c r="AJ614" t="str">
        <f>TEXT(Member_export_20241206_173759_f48b0b31c0417006138ce4576f294a066f7c[[#This Row],[Member since]],"DDDD")</f>
        <v>viernes</v>
      </c>
      <c r="AK614">
        <f>MONTH(Member_export_20241206_173759_f48b0b31c0417006138ce4576f294a066f7c[[#This Row],[Member since]])</f>
        <v>5</v>
      </c>
      <c r="AL614">
        <f>YEAR(Member_export_20241206_173759_f48b0b31c0417006138ce4576f294a066f7c[[#This Row],[Member since]])</f>
        <v>2024</v>
      </c>
    </row>
    <row r="615" spans="1:38" x14ac:dyDescent="0.55000000000000004">
      <c r="A615">
        <v>79788</v>
      </c>
      <c r="B615">
        <v>45986948</v>
      </c>
      <c r="C615" t="s">
        <v>3074</v>
      </c>
      <c r="D615" t="s">
        <v>9</v>
      </c>
      <c r="E615" t="s">
        <v>9</v>
      </c>
      <c r="F615" t="s">
        <v>402</v>
      </c>
      <c r="G615" t="s">
        <v>735</v>
      </c>
      <c r="H615" t="s">
        <v>4022</v>
      </c>
      <c r="I615" s="1">
        <v>38903</v>
      </c>
      <c r="J615" t="s">
        <v>5568</v>
      </c>
      <c r="K615" t="s">
        <v>4726</v>
      </c>
      <c r="L615">
        <v>28914</v>
      </c>
      <c r="M615" t="s">
        <v>4016</v>
      </c>
      <c r="N615" t="s">
        <v>9</v>
      </c>
      <c r="O615">
        <v>670094516</v>
      </c>
      <c r="P615" t="s">
        <v>736</v>
      </c>
      <c r="Q615" t="s">
        <v>458</v>
      </c>
      <c r="R615" t="s">
        <v>5569</v>
      </c>
      <c r="S615" t="s">
        <v>4017</v>
      </c>
      <c r="T615" s="1">
        <v>45180</v>
      </c>
      <c r="U615" t="s">
        <v>9</v>
      </c>
      <c r="V615" t="s">
        <v>4023</v>
      </c>
      <c r="W615" t="s">
        <v>4024</v>
      </c>
      <c r="X615" t="s">
        <v>48</v>
      </c>
      <c r="Y615" s="1">
        <v>45200</v>
      </c>
      <c r="Z615" s="1">
        <v>45657</v>
      </c>
      <c r="AA615">
        <v>3900</v>
      </c>
      <c r="AB615" t="s">
        <v>4017</v>
      </c>
      <c r="AC615">
        <f>MIN(COUNTIF(B:B,Member_export_20241206_173759_f48b0b31c0417006138ce4576f294a066f7c[[#This Row],[Member ID]]),1)-1</f>
        <v>0</v>
      </c>
      <c r="AD61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1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15" s="1">
        <v>45657</v>
      </c>
      <c r="AG615" s="1">
        <f>Member_export_20241206_173759_f48b0b31c0417006138ce4576f294a066f7c[[#This Row],[Price]]/100</f>
        <v>39</v>
      </c>
      <c r="AH615" s="6">
        <f ca="1">DATEDIF(Member_export_20241206_173759_f48b0b31c0417006138ce4576f294a066f7c[[#This Row],[Birthday]],TODAY(),"Y")</f>
        <v>18</v>
      </c>
      <c r="AI615" s="6">
        <f>DATEDIF(Member_export_20241206_173759_f48b0b31c0417006138ce4576f294a066f7c[[#This Row],[Member since]],Member_export_20241206_173759_f48b0b31c0417006138ce4576f294a066f7c[[#This Row],[Contrac end date C]],"M")</f>
        <v>15</v>
      </c>
      <c r="AJ615" t="str">
        <f>TEXT(Member_export_20241206_173759_f48b0b31c0417006138ce4576f294a066f7c[[#This Row],[Member since]],"DDDD")</f>
        <v>lunes</v>
      </c>
      <c r="AK615">
        <f>MONTH(Member_export_20241206_173759_f48b0b31c0417006138ce4576f294a066f7c[[#This Row],[Member since]])</f>
        <v>9</v>
      </c>
      <c r="AL615">
        <f>YEAR(Member_export_20241206_173759_f48b0b31c0417006138ce4576f294a066f7c[[#This Row],[Member since]])</f>
        <v>2023</v>
      </c>
    </row>
    <row r="616" spans="1:38" x14ac:dyDescent="0.55000000000000004">
      <c r="A616">
        <v>79788</v>
      </c>
      <c r="B616">
        <v>45989262</v>
      </c>
      <c r="C616" t="s">
        <v>3709</v>
      </c>
      <c r="D616" t="s">
        <v>9</v>
      </c>
      <c r="E616" t="s">
        <v>9</v>
      </c>
      <c r="F616" t="s">
        <v>402</v>
      </c>
      <c r="G616" t="s">
        <v>2228</v>
      </c>
      <c r="H616" t="s">
        <v>4022</v>
      </c>
      <c r="I616" s="1">
        <v>32257</v>
      </c>
      <c r="J616" t="s">
        <v>5570</v>
      </c>
      <c r="K616" t="s">
        <v>5571</v>
      </c>
      <c r="L616">
        <v>28914</v>
      </c>
      <c r="M616" t="s">
        <v>4016</v>
      </c>
      <c r="N616" t="s">
        <v>9</v>
      </c>
      <c r="O616">
        <v>655007980</v>
      </c>
      <c r="P616" t="s">
        <v>2229</v>
      </c>
      <c r="Q616" t="s">
        <v>22</v>
      </c>
      <c r="R616" t="s">
        <v>5572</v>
      </c>
      <c r="S616" t="s">
        <v>4017</v>
      </c>
      <c r="T616" s="1">
        <v>45293</v>
      </c>
      <c r="U616" t="s">
        <v>9</v>
      </c>
      <c r="V616" t="s">
        <v>4023</v>
      </c>
      <c r="W616" t="s">
        <v>4024</v>
      </c>
      <c r="X616" t="s">
        <v>12</v>
      </c>
      <c r="Y616" s="1">
        <v>45323</v>
      </c>
      <c r="Z616" s="1">
        <v>45657</v>
      </c>
      <c r="AA616">
        <v>5200</v>
      </c>
      <c r="AB616" t="s">
        <v>4017</v>
      </c>
      <c r="AC616">
        <f>MIN(COUNTIF(B:B,Member_export_20241206_173759_f48b0b31c0417006138ce4576f294a066f7c[[#This Row],[Member ID]]),1)-1</f>
        <v>0</v>
      </c>
      <c r="AD61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1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16" s="1">
        <v>45657</v>
      </c>
      <c r="AG616" s="1">
        <f>Member_export_20241206_173759_f48b0b31c0417006138ce4576f294a066f7c[[#This Row],[Price]]/100</f>
        <v>52</v>
      </c>
      <c r="AH616" s="6">
        <f ca="1">DATEDIF(Member_export_20241206_173759_f48b0b31c0417006138ce4576f294a066f7c[[#This Row],[Birthday]],TODAY(),"Y")</f>
        <v>36</v>
      </c>
      <c r="AI616" s="6">
        <f>DATEDIF(Member_export_20241206_173759_f48b0b31c0417006138ce4576f294a066f7c[[#This Row],[Member since]],Member_export_20241206_173759_f48b0b31c0417006138ce4576f294a066f7c[[#This Row],[Contrac end date C]],"M")</f>
        <v>11</v>
      </c>
      <c r="AJ616" t="str">
        <f>TEXT(Member_export_20241206_173759_f48b0b31c0417006138ce4576f294a066f7c[[#This Row],[Member since]],"DDDD")</f>
        <v>martes</v>
      </c>
      <c r="AK616">
        <f>MONTH(Member_export_20241206_173759_f48b0b31c0417006138ce4576f294a066f7c[[#This Row],[Member since]])</f>
        <v>1</v>
      </c>
      <c r="AL616">
        <f>YEAR(Member_export_20241206_173759_f48b0b31c0417006138ce4576f294a066f7c[[#This Row],[Member since]])</f>
        <v>2024</v>
      </c>
    </row>
    <row r="617" spans="1:38" x14ac:dyDescent="0.55000000000000004">
      <c r="A617">
        <v>79788</v>
      </c>
      <c r="B617">
        <v>45987751</v>
      </c>
      <c r="C617" t="s">
        <v>3684</v>
      </c>
      <c r="D617" t="s">
        <v>9</v>
      </c>
      <c r="E617" t="s">
        <v>9</v>
      </c>
      <c r="F617" t="s">
        <v>402</v>
      </c>
      <c r="G617" t="s">
        <v>2178</v>
      </c>
      <c r="H617" t="s">
        <v>4022</v>
      </c>
      <c r="I617" s="1">
        <v>37500</v>
      </c>
      <c r="J617" t="s">
        <v>5573</v>
      </c>
      <c r="K617" t="s">
        <v>5574</v>
      </c>
      <c r="L617">
        <v>28914</v>
      </c>
      <c r="M617" t="s">
        <v>4016</v>
      </c>
      <c r="N617" t="s">
        <v>9</v>
      </c>
      <c r="O617">
        <v>609820850</v>
      </c>
      <c r="P617" t="s">
        <v>1313</v>
      </c>
      <c r="Q617" t="s">
        <v>113</v>
      </c>
      <c r="R617" t="s">
        <v>5575</v>
      </c>
      <c r="S617" t="s">
        <v>4017</v>
      </c>
      <c r="T617" s="1">
        <v>45078</v>
      </c>
      <c r="U617" t="s">
        <v>9</v>
      </c>
      <c r="V617" t="s">
        <v>4023</v>
      </c>
      <c r="W617" t="s">
        <v>4024</v>
      </c>
      <c r="X617" t="s">
        <v>30</v>
      </c>
      <c r="Y617" s="1">
        <v>45078</v>
      </c>
      <c r="Z617" s="1">
        <v>45657</v>
      </c>
      <c r="AA617">
        <v>4900</v>
      </c>
      <c r="AB617" t="s">
        <v>4017</v>
      </c>
      <c r="AC617">
        <f>MIN(COUNTIF(B:B,Member_export_20241206_173759_f48b0b31c0417006138ce4576f294a066f7c[[#This Row],[Member ID]]),1)-1</f>
        <v>0</v>
      </c>
      <c r="AD61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1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17" s="1">
        <v>45657</v>
      </c>
      <c r="AG617" s="1">
        <f>Member_export_20241206_173759_f48b0b31c0417006138ce4576f294a066f7c[[#This Row],[Price]]/100</f>
        <v>49</v>
      </c>
      <c r="AH617" s="6">
        <f ca="1">DATEDIF(Member_export_20241206_173759_f48b0b31c0417006138ce4576f294a066f7c[[#This Row],[Birthday]],TODAY(),"Y")</f>
        <v>22</v>
      </c>
      <c r="AI617" s="6">
        <f>DATEDIF(Member_export_20241206_173759_f48b0b31c0417006138ce4576f294a066f7c[[#This Row],[Member since]],Member_export_20241206_173759_f48b0b31c0417006138ce4576f294a066f7c[[#This Row],[Contrac end date C]],"M")</f>
        <v>18</v>
      </c>
      <c r="AJ617" t="str">
        <f>TEXT(Member_export_20241206_173759_f48b0b31c0417006138ce4576f294a066f7c[[#This Row],[Member since]],"DDDD")</f>
        <v>jueves</v>
      </c>
      <c r="AK617">
        <f>MONTH(Member_export_20241206_173759_f48b0b31c0417006138ce4576f294a066f7c[[#This Row],[Member since]])</f>
        <v>6</v>
      </c>
      <c r="AL617">
        <f>YEAR(Member_export_20241206_173759_f48b0b31c0417006138ce4576f294a066f7c[[#This Row],[Member since]])</f>
        <v>2023</v>
      </c>
    </row>
    <row r="618" spans="1:38" x14ac:dyDescent="0.55000000000000004">
      <c r="A618">
        <v>79788</v>
      </c>
      <c r="B618">
        <v>45988026</v>
      </c>
      <c r="C618" t="s">
        <v>3062</v>
      </c>
      <c r="D618" t="s">
        <v>9</v>
      </c>
      <c r="E618" t="s">
        <v>9</v>
      </c>
      <c r="F618" t="s">
        <v>706</v>
      </c>
      <c r="G618" t="s">
        <v>707</v>
      </c>
      <c r="H618" t="s">
        <v>4025</v>
      </c>
      <c r="I618" s="1">
        <v>31226</v>
      </c>
      <c r="J618" t="s">
        <v>5576</v>
      </c>
      <c r="K618" t="s">
        <v>4168</v>
      </c>
      <c r="L618">
        <v>28914</v>
      </c>
      <c r="M618" t="s">
        <v>4051</v>
      </c>
      <c r="N618" t="s">
        <v>9</v>
      </c>
      <c r="O618">
        <v>606220793</v>
      </c>
      <c r="P618" t="s">
        <v>708</v>
      </c>
      <c r="Q618" t="s">
        <v>189</v>
      </c>
      <c r="R618" t="s">
        <v>5577</v>
      </c>
      <c r="S618" t="s">
        <v>4017</v>
      </c>
      <c r="T618" s="1">
        <v>44952</v>
      </c>
      <c r="U618" t="s">
        <v>9</v>
      </c>
      <c r="V618" t="s">
        <v>4068</v>
      </c>
      <c r="W618" t="s">
        <v>4029</v>
      </c>
      <c r="X618" t="s">
        <v>12</v>
      </c>
      <c r="Y618" s="1">
        <v>45444</v>
      </c>
      <c r="Z618" s="1">
        <v>45657</v>
      </c>
      <c r="AA618">
        <v>5200</v>
      </c>
      <c r="AB618" t="s">
        <v>4017</v>
      </c>
      <c r="AC618">
        <f>MIN(COUNTIF(B:B,Member_export_20241206_173759_f48b0b31c0417006138ce4576f294a066f7c[[#This Row],[Member ID]]),1)-1</f>
        <v>0</v>
      </c>
      <c r="AD618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61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18" s="1">
        <v>45657</v>
      </c>
      <c r="AG618" s="1">
        <f>Member_export_20241206_173759_f48b0b31c0417006138ce4576f294a066f7c[[#This Row],[Price]]/100</f>
        <v>52</v>
      </c>
      <c r="AH618" s="6">
        <f ca="1">DATEDIF(Member_export_20241206_173759_f48b0b31c0417006138ce4576f294a066f7c[[#This Row],[Birthday]],TODAY(),"Y")</f>
        <v>39</v>
      </c>
      <c r="AI618" s="6">
        <f>DATEDIF(Member_export_20241206_173759_f48b0b31c0417006138ce4576f294a066f7c[[#This Row],[Member since]],Member_export_20241206_173759_f48b0b31c0417006138ce4576f294a066f7c[[#This Row],[Contrac end date C]],"M")</f>
        <v>23</v>
      </c>
      <c r="AJ618" t="str">
        <f>TEXT(Member_export_20241206_173759_f48b0b31c0417006138ce4576f294a066f7c[[#This Row],[Member since]],"DDDD")</f>
        <v>jueves</v>
      </c>
      <c r="AK618">
        <f>MONTH(Member_export_20241206_173759_f48b0b31c0417006138ce4576f294a066f7c[[#This Row],[Member since]])</f>
        <v>1</v>
      </c>
      <c r="AL618">
        <f>YEAR(Member_export_20241206_173759_f48b0b31c0417006138ce4576f294a066f7c[[#This Row],[Member since]])</f>
        <v>2023</v>
      </c>
    </row>
    <row r="619" spans="1:38" x14ac:dyDescent="0.55000000000000004">
      <c r="A619">
        <v>79788</v>
      </c>
      <c r="B619">
        <v>45989403</v>
      </c>
      <c r="C619" t="s">
        <v>3867</v>
      </c>
      <c r="D619" t="s">
        <v>9</v>
      </c>
      <c r="E619" t="s">
        <v>9</v>
      </c>
      <c r="F619" t="s">
        <v>190</v>
      </c>
      <c r="G619" t="s">
        <v>2561</v>
      </c>
      <c r="H619" t="s">
        <v>4022</v>
      </c>
      <c r="I619" s="1">
        <v>26325</v>
      </c>
      <c r="J619" t="s">
        <v>5578</v>
      </c>
      <c r="K619" t="s">
        <v>5579</v>
      </c>
      <c r="L619">
        <v>28914</v>
      </c>
      <c r="M619" t="s">
        <v>4016</v>
      </c>
      <c r="N619" t="s">
        <v>9</v>
      </c>
      <c r="O619">
        <v>690697725</v>
      </c>
      <c r="P619" t="s">
        <v>169</v>
      </c>
      <c r="Q619" t="s">
        <v>386</v>
      </c>
      <c r="R619" t="s">
        <v>5580</v>
      </c>
      <c r="S619" t="s">
        <v>4017</v>
      </c>
      <c r="T619" s="1">
        <v>43543</v>
      </c>
      <c r="U619" t="s">
        <v>9</v>
      </c>
      <c r="V619" t="s">
        <v>4068</v>
      </c>
      <c r="W619" t="s">
        <v>4029</v>
      </c>
      <c r="X619" t="s">
        <v>12</v>
      </c>
      <c r="Y619" s="1">
        <v>43556</v>
      </c>
      <c r="Z619" s="1">
        <v>45657</v>
      </c>
      <c r="AA619">
        <v>5200</v>
      </c>
      <c r="AB619" t="s">
        <v>4017</v>
      </c>
      <c r="AC619">
        <f>MIN(COUNTIF(B:B,Member_export_20241206_173759_f48b0b31c0417006138ce4576f294a066f7c[[#This Row],[Member ID]]),1)-1</f>
        <v>0</v>
      </c>
      <c r="AD619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61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19" s="1">
        <v>45657</v>
      </c>
      <c r="AG619" s="1">
        <f>Member_export_20241206_173759_f48b0b31c0417006138ce4576f294a066f7c[[#This Row],[Price]]/100</f>
        <v>52</v>
      </c>
      <c r="AH619" s="6">
        <f ca="1">DATEDIF(Member_export_20241206_173759_f48b0b31c0417006138ce4576f294a066f7c[[#This Row],[Birthday]],TODAY(),"Y")</f>
        <v>52</v>
      </c>
      <c r="AI619" s="6">
        <f>DATEDIF(Member_export_20241206_173759_f48b0b31c0417006138ce4576f294a066f7c[[#This Row],[Member since]],Member_export_20241206_173759_f48b0b31c0417006138ce4576f294a066f7c[[#This Row],[Contrac end date C]],"M")</f>
        <v>69</v>
      </c>
      <c r="AJ619" t="str">
        <f>TEXT(Member_export_20241206_173759_f48b0b31c0417006138ce4576f294a066f7c[[#This Row],[Member since]],"DDDD")</f>
        <v>martes</v>
      </c>
      <c r="AK619">
        <f>MONTH(Member_export_20241206_173759_f48b0b31c0417006138ce4576f294a066f7c[[#This Row],[Member since]])</f>
        <v>3</v>
      </c>
      <c r="AL619">
        <f>YEAR(Member_export_20241206_173759_f48b0b31c0417006138ce4576f294a066f7c[[#This Row],[Member since]])</f>
        <v>2019</v>
      </c>
    </row>
    <row r="620" spans="1:38" x14ac:dyDescent="0.55000000000000004">
      <c r="A620">
        <v>79788</v>
      </c>
      <c r="B620">
        <v>45987539</v>
      </c>
      <c r="C620" t="s">
        <v>3891</v>
      </c>
      <c r="D620" t="s">
        <v>9</v>
      </c>
      <c r="E620" t="s">
        <v>9</v>
      </c>
      <c r="F620" t="s">
        <v>190</v>
      </c>
      <c r="G620" t="s">
        <v>1595</v>
      </c>
      <c r="H620" t="s">
        <v>4022</v>
      </c>
      <c r="I620" s="1">
        <v>37223</v>
      </c>
      <c r="J620" t="s">
        <v>5581</v>
      </c>
      <c r="K620" t="s">
        <v>5582</v>
      </c>
      <c r="L620">
        <v>28914</v>
      </c>
      <c r="M620" t="s">
        <v>4016</v>
      </c>
      <c r="N620" t="s">
        <v>9</v>
      </c>
      <c r="O620">
        <v>686344773</v>
      </c>
      <c r="P620" t="s">
        <v>2607</v>
      </c>
      <c r="Q620" t="s">
        <v>18</v>
      </c>
      <c r="R620" t="s">
        <v>2606</v>
      </c>
      <c r="S620" t="s">
        <v>4017</v>
      </c>
      <c r="T620" s="1">
        <v>43627</v>
      </c>
      <c r="U620" t="s">
        <v>9</v>
      </c>
      <c r="V620" t="s">
        <v>4023</v>
      </c>
      <c r="W620" t="s">
        <v>4024</v>
      </c>
      <c r="X620" t="s">
        <v>30</v>
      </c>
      <c r="Y620" s="1">
        <v>45597</v>
      </c>
      <c r="Z620" s="1">
        <v>45657</v>
      </c>
      <c r="AA620">
        <v>4900</v>
      </c>
      <c r="AB620" t="s">
        <v>4017</v>
      </c>
      <c r="AC620">
        <f>MIN(COUNTIF(B:B,Member_export_20241206_173759_f48b0b31c0417006138ce4576f294a066f7c[[#This Row],[Member ID]]),1)-1</f>
        <v>0</v>
      </c>
      <c r="AD62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2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20" s="1">
        <v>45657</v>
      </c>
      <c r="AG620" s="1">
        <f>Member_export_20241206_173759_f48b0b31c0417006138ce4576f294a066f7c[[#This Row],[Price]]/100</f>
        <v>49</v>
      </c>
      <c r="AH620" s="6">
        <f ca="1">DATEDIF(Member_export_20241206_173759_f48b0b31c0417006138ce4576f294a066f7c[[#This Row],[Birthday]],TODAY(),"Y")</f>
        <v>23</v>
      </c>
      <c r="AI620" s="6">
        <f>DATEDIF(Member_export_20241206_173759_f48b0b31c0417006138ce4576f294a066f7c[[#This Row],[Member since]],Member_export_20241206_173759_f48b0b31c0417006138ce4576f294a066f7c[[#This Row],[Contrac end date C]],"M")</f>
        <v>66</v>
      </c>
      <c r="AJ620" t="str">
        <f>TEXT(Member_export_20241206_173759_f48b0b31c0417006138ce4576f294a066f7c[[#This Row],[Member since]],"DDDD")</f>
        <v>martes</v>
      </c>
      <c r="AK620">
        <f>MONTH(Member_export_20241206_173759_f48b0b31c0417006138ce4576f294a066f7c[[#This Row],[Member since]])</f>
        <v>6</v>
      </c>
      <c r="AL620">
        <f>YEAR(Member_export_20241206_173759_f48b0b31c0417006138ce4576f294a066f7c[[#This Row],[Member since]])</f>
        <v>2019</v>
      </c>
    </row>
    <row r="621" spans="1:38" x14ac:dyDescent="0.55000000000000004">
      <c r="A621">
        <v>79788</v>
      </c>
      <c r="B621">
        <v>45987950</v>
      </c>
      <c r="C621" t="s">
        <v>2914</v>
      </c>
      <c r="D621" t="s">
        <v>9</v>
      </c>
      <c r="E621" t="s">
        <v>9</v>
      </c>
      <c r="F621" t="s">
        <v>190</v>
      </c>
      <c r="G621" t="s">
        <v>164</v>
      </c>
      <c r="H621" t="s">
        <v>4022</v>
      </c>
      <c r="I621" s="1">
        <v>39597</v>
      </c>
      <c r="J621" t="s">
        <v>5583</v>
      </c>
      <c r="K621" t="s">
        <v>5194</v>
      </c>
      <c r="L621">
        <v>28914</v>
      </c>
      <c r="M621" t="s">
        <v>4016</v>
      </c>
      <c r="N621" t="s">
        <v>9</v>
      </c>
      <c r="O621">
        <v>682881108</v>
      </c>
      <c r="P621" t="s">
        <v>166</v>
      </c>
      <c r="Q621" t="s">
        <v>22</v>
      </c>
      <c r="R621" t="s">
        <v>4039</v>
      </c>
      <c r="S621" t="s">
        <v>4017</v>
      </c>
      <c r="T621" s="1">
        <v>45181</v>
      </c>
      <c r="U621" t="s">
        <v>9</v>
      </c>
      <c r="V621" t="s">
        <v>4068</v>
      </c>
      <c r="W621" t="s">
        <v>4024</v>
      </c>
      <c r="X621" t="s">
        <v>48</v>
      </c>
      <c r="Y621" s="1">
        <v>45536</v>
      </c>
      <c r="Z621" s="1">
        <v>45657</v>
      </c>
      <c r="AA621">
        <v>3900</v>
      </c>
      <c r="AB621" t="s">
        <v>4017</v>
      </c>
      <c r="AC621">
        <f>MIN(COUNTIF(B:B,Member_export_20241206_173759_f48b0b31c0417006138ce4576f294a066f7c[[#This Row],[Member ID]]),1)-1</f>
        <v>0</v>
      </c>
      <c r="AD621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62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21" s="1">
        <v>45657</v>
      </c>
      <c r="AG621" s="1">
        <f>Member_export_20241206_173759_f48b0b31c0417006138ce4576f294a066f7c[[#This Row],[Price]]/100</f>
        <v>39</v>
      </c>
      <c r="AH621" s="6">
        <f ca="1">DATEDIF(Member_export_20241206_173759_f48b0b31c0417006138ce4576f294a066f7c[[#This Row],[Birthday]],TODAY(),"Y")</f>
        <v>16</v>
      </c>
      <c r="AI621" s="6">
        <f>DATEDIF(Member_export_20241206_173759_f48b0b31c0417006138ce4576f294a066f7c[[#This Row],[Member since]],Member_export_20241206_173759_f48b0b31c0417006138ce4576f294a066f7c[[#This Row],[Contrac end date C]],"M")</f>
        <v>15</v>
      </c>
      <c r="AJ621" t="str">
        <f>TEXT(Member_export_20241206_173759_f48b0b31c0417006138ce4576f294a066f7c[[#This Row],[Member since]],"DDDD")</f>
        <v>martes</v>
      </c>
      <c r="AK621">
        <f>MONTH(Member_export_20241206_173759_f48b0b31c0417006138ce4576f294a066f7c[[#This Row],[Member since]])</f>
        <v>9</v>
      </c>
      <c r="AL621">
        <f>YEAR(Member_export_20241206_173759_f48b0b31c0417006138ce4576f294a066f7c[[#This Row],[Member since]])</f>
        <v>2023</v>
      </c>
    </row>
    <row r="622" spans="1:38" x14ac:dyDescent="0.55000000000000004">
      <c r="A622">
        <v>79788</v>
      </c>
      <c r="B622">
        <v>47344499</v>
      </c>
      <c r="C622" t="s">
        <v>3581</v>
      </c>
      <c r="D622" t="s">
        <v>9</v>
      </c>
      <c r="E622" t="s">
        <v>9</v>
      </c>
      <c r="F622" t="s">
        <v>190</v>
      </c>
      <c r="G622" t="s">
        <v>1935</v>
      </c>
      <c r="H622" t="s">
        <v>4022</v>
      </c>
      <c r="I622" s="1">
        <v>38898</v>
      </c>
      <c r="J622" t="s">
        <v>5585</v>
      </c>
      <c r="K622" t="s">
        <v>5586</v>
      </c>
      <c r="L622">
        <v>28914</v>
      </c>
      <c r="M622" t="s">
        <v>4016</v>
      </c>
      <c r="N622" t="s">
        <v>9</v>
      </c>
      <c r="O622">
        <v>644739781</v>
      </c>
      <c r="P622" t="s">
        <v>1936</v>
      </c>
      <c r="Q622" t="s">
        <v>45</v>
      </c>
      <c r="R622" t="s">
        <v>9</v>
      </c>
      <c r="S622" t="s">
        <v>4017</v>
      </c>
      <c r="T622" s="1">
        <v>45488</v>
      </c>
      <c r="U622" t="s">
        <v>9</v>
      </c>
      <c r="V622" t="s">
        <v>4023</v>
      </c>
      <c r="W622" t="s">
        <v>4024</v>
      </c>
      <c r="X622" t="s">
        <v>30</v>
      </c>
      <c r="Y622" s="1">
        <v>45505</v>
      </c>
      <c r="Z622" s="1">
        <v>45657</v>
      </c>
      <c r="AA622">
        <v>4900</v>
      </c>
      <c r="AB622" t="s">
        <v>4017</v>
      </c>
      <c r="AC622">
        <f>MIN(COUNTIF(B:B,Member_export_20241206_173759_f48b0b31c0417006138ce4576f294a066f7c[[#This Row],[Member ID]]),1)-1</f>
        <v>0</v>
      </c>
      <c r="AD62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2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22" s="1">
        <v>45657</v>
      </c>
      <c r="AG622" s="1">
        <f>Member_export_20241206_173759_f48b0b31c0417006138ce4576f294a066f7c[[#This Row],[Price]]/100</f>
        <v>49</v>
      </c>
      <c r="AH622" s="6">
        <f ca="1">DATEDIF(Member_export_20241206_173759_f48b0b31c0417006138ce4576f294a066f7c[[#This Row],[Birthday]],TODAY(),"Y")</f>
        <v>18</v>
      </c>
      <c r="AI622" s="6">
        <f>DATEDIF(Member_export_20241206_173759_f48b0b31c0417006138ce4576f294a066f7c[[#This Row],[Member since]],Member_export_20241206_173759_f48b0b31c0417006138ce4576f294a066f7c[[#This Row],[Contrac end date C]],"M")</f>
        <v>5</v>
      </c>
      <c r="AJ622" t="str">
        <f>TEXT(Member_export_20241206_173759_f48b0b31c0417006138ce4576f294a066f7c[[#This Row],[Member since]],"DDDD")</f>
        <v>lunes</v>
      </c>
      <c r="AK622">
        <f>MONTH(Member_export_20241206_173759_f48b0b31c0417006138ce4576f294a066f7c[[#This Row],[Member since]])</f>
        <v>7</v>
      </c>
      <c r="AL622">
        <f>YEAR(Member_export_20241206_173759_f48b0b31c0417006138ce4576f294a066f7c[[#This Row],[Member since]])</f>
        <v>2024</v>
      </c>
    </row>
    <row r="623" spans="1:38" x14ac:dyDescent="0.55000000000000004">
      <c r="A623">
        <v>79788</v>
      </c>
      <c r="B623">
        <v>45988500</v>
      </c>
      <c r="C623" t="s">
        <v>3663</v>
      </c>
      <c r="D623" t="s">
        <v>9</v>
      </c>
      <c r="E623" t="s">
        <v>9</v>
      </c>
      <c r="F623" t="s">
        <v>190</v>
      </c>
      <c r="G623" t="s">
        <v>2121</v>
      </c>
      <c r="H623" t="s">
        <v>4022</v>
      </c>
      <c r="I623" s="1">
        <v>35858</v>
      </c>
      <c r="J623" t="s">
        <v>5587</v>
      </c>
      <c r="K623" t="s">
        <v>5588</v>
      </c>
      <c r="L623">
        <v>28905</v>
      </c>
      <c r="M623" t="s">
        <v>4018</v>
      </c>
      <c r="N623" t="s">
        <v>9</v>
      </c>
      <c r="O623">
        <v>675894257</v>
      </c>
      <c r="P623" t="s">
        <v>2123</v>
      </c>
      <c r="Q623" t="s">
        <v>277</v>
      </c>
      <c r="R623" t="s">
        <v>2122</v>
      </c>
      <c r="S623" t="s">
        <v>4017</v>
      </c>
      <c r="T623" s="1">
        <v>44904</v>
      </c>
      <c r="U623" t="s">
        <v>9</v>
      </c>
      <c r="V623" t="s">
        <v>4023</v>
      </c>
      <c r="W623" t="s">
        <v>4057</v>
      </c>
      <c r="X623" t="s">
        <v>30</v>
      </c>
      <c r="Y623" s="1">
        <v>44927</v>
      </c>
      <c r="Z623" s="1">
        <v>45657</v>
      </c>
      <c r="AA623">
        <v>4900</v>
      </c>
      <c r="AB623" t="s">
        <v>4017</v>
      </c>
      <c r="AC623">
        <f>MIN(COUNTIF(B:B,Member_export_20241206_173759_f48b0b31c0417006138ce4576f294a066f7c[[#This Row],[Member ID]]),1)-1</f>
        <v>0</v>
      </c>
      <c r="AD62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23" t="str">
        <f>IF(Member_export_20241206_173759_f48b0b31c0417006138ce4576f294a066f7c[[#This Row],[Source]]="","DESCONOCIDA",Member_export_20241206_173759_f48b0b31c0417006138ce4576f294a066f7c[[#This Row],[Source]])</f>
        <v>BÚSQUEDA POR INTERNET</v>
      </c>
      <c r="AF623" s="1">
        <v>45657</v>
      </c>
      <c r="AG623" s="1">
        <f>Member_export_20241206_173759_f48b0b31c0417006138ce4576f294a066f7c[[#This Row],[Price]]/100</f>
        <v>49</v>
      </c>
      <c r="AH623" s="6">
        <f ca="1">DATEDIF(Member_export_20241206_173759_f48b0b31c0417006138ce4576f294a066f7c[[#This Row],[Birthday]],TODAY(),"Y")</f>
        <v>26</v>
      </c>
      <c r="AI623" s="6">
        <f>DATEDIF(Member_export_20241206_173759_f48b0b31c0417006138ce4576f294a066f7c[[#This Row],[Member since]],Member_export_20241206_173759_f48b0b31c0417006138ce4576f294a066f7c[[#This Row],[Contrac end date C]],"M")</f>
        <v>24</v>
      </c>
      <c r="AJ623" t="str">
        <f>TEXT(Member_export_20241206_173759_f48b0b31c0417006138ce4576f294a066f7c[[#This Row],[Member since]],"DDDD")</f>
        <v>viernes</v>
      </c>
      <c r="AK623">
        <f>MONTH(Member_export_20241206_173759_f48b0b31c0417006138ce4576f294a066f7c[[#This Row],[Member since]])</f>
        <v>12</v>
      </c>
      <c r="AL623">
        <f>YEAR(Member_export_20241206_173759_f48b0b31c0417006138ce4576f294a066f7c[[#This Row],[Member since]])</f>
        <v>2022</v>
      </c>
    </row>
    <row r="624" spans="1:38" x14ac:dyDescent="0.55000000000000004">
      <c r="A624">
        <v>79788</v>
      </c>
      <c r="B624">
        <v>47954554</v>
      </c>
      <c r="C624" t="s">
        <v>2885</v>
      </c>
      <c r="D624" t="s">
        <v>9</v>
      </c>
      <c r="E624" t="s">
        <v>9</v>
      </c>
      <c r="F624" t="s">
        <v>190</v>
      </c>
      <c r="G624" t="s">
        <v>191</v>
      </c>
      <c r="H624" t="s">
        <v>4022</v>
      </c>
      <c r="I624" s="1">
        <v>39334</v>
      </c>
      <c r="J624" t="s">
        <v>5589</v>
      </c>
      <c r="K624" t="s">
        <v>5590</v>
      </c>
      <c r="L624">
        <v>28914</v>
      </c>
      <c r="M624" t="s">
        <v>4016</v>
      </c>
      <c r="N624" t="s">
        <v>9</v>
      </c>
      <c r="O624">
        <v>722545665</v>
      </c>
      <c r="P624" t="s">
        <v>192</v>
      </c>
      <c r="Q624" t="s">
        <v>45</v>
      </c>
      <c r="R624" t="s">
        <v>5591</v>
      </c>
      <c r="S624" t="s">
        <v>4017</v>
      </c>
      <c r="T624" s="1">
        <v>45534</v>
      </c>
      <c r="U624" t="s">
        <v>9</v>
      </c>
      <c r="V624" t="s">
        <v>4023</v>
      </c>
      <c r="W624" t="s">
        <v>4024</v>
      </c>
      <c r="X624" t="s">
        <v>12</v>
      </c>
      <c r="Y624" s="1">
        <v>45536</v>
      </c>
      <c r="Z624" s="1">
        <v>45657</v>
      </c>
      <c r="AA624">
        <v>5200</v>
      </c>
      <c r="AB624" t="s">
        <v>4017</v>
      </c>
      <c r="AC624">
        <f>MIN(COUNTIF(B:B,Member_export_20241206_173759_f48b0b31c0417006138ce4576f294a066f7c[[#This Row],[Member ID]]),1)-1</f>
        <v>0</v>
      </c>
      <c r="AD62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2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24" s="1">
        <v>45657</v>
      </c>
      <c r="AG624" s="1">
        <f>Member_export_20241206_173759_f48b0b31c0417006138ce4576f294a066f7c[[#This Row],[Price]]/100</f>
        <v>52</v>
      </c>
      <c r="AH624" s="6">
        <f ca="1">DATEDIF(Member_export_20241206_173759_f48b0b31c0417006138ce4576f294a066f7c[[#This Row],[Birthday]],TODAY(),"Y")</f>
        <v>17</v>
      </c>
      <c r="AI624" s="6">
        <f>DATEDIF(Member_export_20241206_173759_f48b0b31c0417006138ce4576f294a066f7c[[#This Row],[Member since]],Member_export_20241206_173759_f48b0b31c0417006138ce4576f294a066f7c[[#This Row],[Contrac end date C]],"M")</f>
        <v>4</v>
      </c>
      <c r="AJ624" t="str">
        <f>TEXT(Member_export_20241206_173759_f48b0b31c0417006138ce4576f294a066f7c[[#This Row],[Member since]],"DDDD")</f>
        <v>viernes</v>
      </c>
      <c r="AK624">
        <f>MONTH(Member_export_20241206_173759_f48b0b31c0417006138ce4576f294a066f7c[[#This Row],[Member since]])</f>
        <v>8</v>
      </c>
      <c r="AL624">
        <f>YEAR(Member_export_20241206_173759_f48b0b31c0417006138ce4576f294a066f7c[[#This Row],[Member since]])</f>
        <v>2024</v>
      </c>
    </row>
    <row r="625" spans="1:38" x14ac:dyDescent="0.55000000000000004">
      <c r="A625">
        <v>79788</v>
      </c>
      <c r="B625">
        <v>45987383</v>
      </c>
      <c r="C625" t="s">
        <v>3156</v>
      </c>
      <c r="D625" t="s">
        <v>9</v>
      </c>
      <c r="E625" t="s">
        <v>9</v>
      </c>
      <c r="F625" t="s">
        <v>190</v>
      </c>
      <c r="G625" t="s">
        <v>948</v>
      </c>
      <c r="H625" t="s">
        <v>4022</v>
      </c>
      <c r="I625" s="1">
        <v>35332</v>
      </c>
      <c r="J625" t="s">
        <v>5592</v>
      </c>
      <c r="K625" t="s">
        <v>5593</v>
      </c>
      <c r="L625">
        <v>28943</v>
      </c>
      <c r="M625" t="s">
        <v>4060</v>
      </c>
      <c r="N625" t="s">
        <v>9</v>
      </c>
      <c r="O625">
        <v>695506663</v>
      </c>
      <c r="P625" t="s">
        <v>950</v>
      </c>
      <c r="Q625" t="s">
        <v>22</v>
      </c>
      <c r="R625" t="s">
        <v>949</v>
      </c>
      <c r="S625" t="s">
        <v>4017</v>
      </c>
      <c r="T625" s="1">
        <v>44852</v>
      </c>
      <c r="U625" t="s">
        <v>9</v>
      </c>
      <c r="V625" t="s">
        <v>4023</v>
      </c>
      <c r="W625" t="s">
        <v>4024</v>
      </c>
      <c r="X625" t="s">
        <v>12</v>
      </c>
      <c r="Y625" s="1">
        <v>44866</v>
      </c>
      <c r="Z625" s="1">
        <v>45657</v>
      </c>
      <c r="AA625">
        <v>5200</v>
      </c>
      <c r="AB625" t="s">
        <v>4017</v>
      </c>
      <c r="AC625">
        <f>MIN(COUNTIF(B:B,Member_export_20241206_173759_f48b0b31c0417006138ce4576f294a066f7c[[#This Row],[Member ID]]),1)-1</f>
        <v>0</v>
      </c>
      <c r="AD62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2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25" s="1">
        <v>45657</v>
      </c>
      <c r="AG625" s="1">
        <f>Member_export_20241206_173759_f48b0b31c0417006138ce4576f294a066f7c[[#This Row],[Price]]/100</f>
        <v>52</v>
      </c>
      <c r="AH625" s="6">
        <f ca="1">DATEDIF(Member_export_20241206_173759_f48b0b31c0417006138ce4576f294a066f7c[[#This Row],[Birthday]],TODAY(),"Y")</f>
        <v>28</v>
      </c>
      <c r="AI625" s="6">
        <f>DATEDIF(Member_export_20241206_173759_f48b0b31c0417006138ce4576f294a066f7c[[#This Row],[Member since]],Member_export_20241206_173759_f48b0b31c0417006138ce4576f294a066f7c[[#This Row],[Contrac end date C]],"M")</f>
        <v>26</v>
      </c>
      <c r="AJ625" t="str">
        <f>TEXT(Member_export_20241206_173759_f48b0b31c0417006138ce4576f294a066f7c[[#This Row],[Member since]],"DDDD")</f>
        <v>martes</v>
      </c>
      <c r="AK625">
        <f>MONTH(Member_export_20241206_173759_f48b0b31c0417006138ce4576f294a066f7c[[#This Row],[Member since]])</f>
        <v>10</v>
      </c>
      <c r="AL625">
        <f>YEAR(Member_export_20241206_173759_f48b0b31c0417006138ce4576f294a066f7c[[#This Row],[Member since]])</f>
        <v>2022</v>
      </c>
    </row>
    <row r="626" spans="1:38" x14ac:dyDescent="0.55000000000000004">
      <c r="A626">
        <v>79788</v>
      </c>
      <c r="B626">
        <v>49485946</v>
      </c>
      <c r="C626" t="s">
        <v>3954</v>
      </c>
      <c r="D626" t="s">
        <v>9</v>
      </c>
      <c r="E626" t="s">
        <v>9</v>
      </c>
      <c r="F626" t="s">
        <v>190</v>
      </c>
      <c r="G626" t="s">
        <v>2731</v>
      </c>
      <c r="H626" t="s">
        <v>4022</v>
      </c>
      <c r="I626" s="1">
        <v>37547</v>
      </c>
      <c r="J626" t="s">
        <v>5594</v>
      </c>
      <c r="K626" t="s">
        <v>5595</v>
      </c>
      <c r="L626">
        <v>28914</v>
      </c>
      <c r="M626" t="s">
        <v>4016</v>
      </c>
      <c r="N626" t="s">
        <v>9</v>
      </c>
      <c r="O626">
        <v>601239057</v>
      </c>
      <c r="P626" t="s">
        <v>2732</v>
      </c>
      <c r="Q626" t="s">
        <v>9</v>
      </c>
      <c r="R626" t="s">
        <v>9</v>
      </c>
      <c r="S626" t="s">
        <v>4017</v>
      </c>
      <c r="T626" s="1">
        <v>45615</v>
      </c>
      <c r="U626" t="s">
        <v>9</v>
      </c>
      <c r="V626" t="s">
        <v>4023</v>
      </c>
      <c r="W626" t="s">
        <v>4024</v>
      </c>
      <c r="X626" t="s">
        <v>12</v>
      </c>
      <c r="Y626" s="1">
        <v>45627</v>
      </c>
      <c r="Z626" s="1">
        <v>45657</v>
      </c>
      <c r="AA626">
        <v>5200</v>
      </c>
      <c r="AB626" t="s">
        <v>4017</v>
      </c>
      <c r="AC626">
        <f>MIN(COUNTIF(B:B,Member_export_20241206_173759_f48b0b31c0417006138ce4576f294a066f7c[[#This Row],[Member ID]]),1)-1</f>
        <v>0</v>
      </c>
      <c r="AD62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2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26" s="1">
        <v>45657</v>
      </c>
      <c r="AG626" s="1">
        <f>Member_export_20241206_173759_f48b0b31c0417006138ce4576f294a066f7c[[#This Row],[Price]]/100</f>
        <v>52</v>
      </c>
      <c r="AH626" s="6">
        <f ca="1">DATEDIF(Member_export_20241206_173759_f48b0b31c0417006138ce4576f294a066f7c[[#This Row],[Birthday]],TODAY(),"Y")</f>
        <v>22</v>
      </c>
      <c r="AI626" s="6">
        <f>DATEDIF(Member_export_20241206_173759_f48b0b31c0417006138ce4576f294a066f7c[[#This Row],[Member since]],Member_export_20241206_173759_f48b0b31c0417006138ce4576f294a066f7c[[#This Row],[Contrac end date C]],"M")</f>
        <v>1</v>
      </c>
      <c r="AJ626" t="str">
        <f>TEXT(Member_export_20241206_173759_f48b0b31c0417006138ce4576f294a066f7c[[#This Row],[Member since]],"DDDD")</f>
        <v>martes</v>
      </c>
      <c r="AK626">
        <f>MONTH(Member_export_20241206_173759_f48b0b31c0417006138ce4576f294a066f7c[[#This Row],[Member since]])</f>
        <v>11</v>
      </c>
      <c r="AL626">
        <f>YEAR(Member_export_20241206_173759_f48b0b31c0417006138ce4576f294a066f7c[[#This Row],[Member since]])</f>
        <v>2024</v>
      </c>
    </row>
    <row r="627" spans="1:38" x14ac:dyDescent="0.55000000000000004">
      <c r="A627">
        <v>79788</v>
      </c>
      <c r="B627">
        <v>45988866</v>
      </c>
      <c r="C627" t="s">
        <v>3298</v>
      </c>
      <c r="D627" t="s">
        <v>9</v>
      </c>
      <c r="E627" t="s">
        <v>9</v>
      </c>
      <c r="F627" t="s">
        <v>190</v>
      </c>
      <c r="G627" t="s">
        <v>1297</v>
      </c>
      <c r="H627" t="s">
        <v>4022</v>
      </c>
      <c r="I627" s="1">
        <v>38507</v>
      </c>
      <c r="J627" t="s">
        <v>5596</v>
      </c>
      <c r="K627" t="s">
        <v>5597</v>
      </c>
      <c r="L627">
        <v>28914</v>
      </c>
      <c r="M627" t="s">
        <v>4016</v>
      </c>
      <c r="N627" t="s">
        <v>9</v>
      </c>
      <c r="O627">
        <v>611432794</v>
      </c>
      <c r="P627" t="s">
        <v>1298</v>
      </c>
      <c r="Q627" t="s">
        <v>11</v>
      </c>
      <c r="R627" t="s">
        <v>5598</v>
      </c>
      <c r="S627" t="s">
        <v>4017</v>
      </c>
      <c r="T627" s="1">
        <v>44805</v>
      </c>
      <c r="U627" t="s">
        <v>9</v>
      </c>
      <c r="V627" t="s">
        <v>4023</v>
      </c>
      <c r="W627" t="s">
        <v>4024</v>
      </c>
      <c r="X627" t="s">
        <v>12</v>
      </c>
      <c r="Y627" s="1">
        <v>44805</v>
      </c>
      <c r="Z627" s="1">
        <v>45657</v>
      </c>
      <c r="AA627">
        <v>5200</v>
      </c>
      <c r="AB627" t="s">
        <v>4017</v>
      </c>
      <c r="AC627">
        <f>MIN(COUNTIF(B:B,Member_export_20241206_173759_f48b0b31c0417006138ce4576f294a066f7c[[#This Row],[Member ID]]),1)-1</f>
        <v>0</v>
      </c>
      <c r="AD62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2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27" s="1">
        <v>45657</v>
      </c>
      <c r="AG627" s="1">
        <f>Member_export_20241206_173759_f48b0b31c0417006138ce4576f294a066f7c[[#This Row],[Price]]/100</f>
        <v>52</v>
      </c>
      <c r="AH627" s="6">
        <f ca="1">DATEDIF(Member_export_20241206_173759_f48b0b31c0417006138ce4576f294a066f7c[[#This Row],[Birthday]],TODAY(),"Y")</f>
        <v>19</v>
      </c>
      <c r="AI627" s="6">
        <f>DATEDIF(Member_export_20241206_173759_f48b0b31c0417006138ce4576f294a066f7c[[#This Row],[Member since]],Member_export_20241206_173759_f48b0b31c0417006138ce4576f294a066f7c[[#This Row],[Contrac end date C]],"M")</f>
        <v>27</v>
      </c>
      <c r="AJ627" t="str">
        <f>TEXT(Member_export_20241206_173759_f48b0b31c0417006138ce4576f294a066f7c[[#This Row],[Member since]],"DDDD")</f>
        <v>jueves</v>
      </c>
      <c r="AK627">
        <f>MONTH(Member_export_20241206_173759_f48b0b31c0417006138ce4576f294a066f7c[[#This Row],[Member since]])</f>
        <v>9</v>
      </c>
      <c r="AL627">
        <f>YEAR(Member_export_20241206_173759_f48b0b31c0417006138ce4576f294a066f7c[[#This Row],[Member since]])</f>
        <v>2022</v>
      </c>
    </row>
    <row r="628" spans="1:38" x14ac:dyDescent="0.55000000000000004">
      <c r="A628">
        <v>79788</v>
      </c>
      <c r="B628">
        <v>45989824</v>
      </c>
      <c r="C628" t="s">
        <v>3907</v>
      </c>
      <c r="D628" t="s">
        <v>9</v>
      </c>
      <c r="E628" t="s">
        <v>9</v>
      </c>
      <c r="F628" t="s">
        <v>190</v>
      </c>
      <c r="G628" t="s">
        <v>6905</v>
      </c>
      <c r="H628" t="s">
        <v>4022</v>
      </c>
      <c r="I628" s="1"/>
      <c r="J628" t="s">
        <v>5599</v>
      </c>
      <c r="K628" t="s">
        <v>5600</v>
      </c>
      <c r="L628">
        <v>28914</v>
      </c>
      <c r="M628" t="s">
        <v>4016</v>
      </c>
      <c r="N628" t="s">
        <v>9</v>
      </c>
      <c r="O628">
        <v>602448623</v>
      </c>
      <c r="P628" t="s">
        <v>6906</v>
      </c>
      <c r="Q628" t="s">
        <v>18</v>
      </c>
      <c r="R628" t="s">
        <v>6907</v>
      </c>
      <c r="S628" t="s">
        <v>4017</v>
      </c>
      <c r="T628" s="1">
        <v>44055</v>
      </c>
      <c r="U628" t="s">
        <v>9</v>
      </c>
      <c r="V628" t="s">
        <v>4023</v>
      </c>
      <c r="W628" t="s">
        <v>4029</v>
      </c>
      <c r="X628" t="s">
        <v>12</v>
      </c>
      <c r="Y628" s="1">
        <v>44075</v>
      </c>
      <c r="Z628" s="1">
        <v>45657</v>
      </c>
      <c r="AA628">
        <v>5200</v>
      </c>
      <c r="AB628" t="s">
        <v>4017</v>
      </c>
      <c r="AC628">
        <f>MIN(COUNTIF(B:B,Member_export_20241206_173759_f48b0b31c0417006138ce4576f294a066f7c[[#This Row],[Member ID]]),1)-1</f>
        <v>0</v>
      </c>
      <c r="AD62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2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28" s="1">
        <v>45657</v>
      </c>
      <c r="AG628" s="1">
        <f>Member_export_20241206_173759_f48b0b31c0417006138ce4576f294a066f7c[[#This Row],[Price]]/100</f>
        <v>52</v>
      </c>
      <c r="AH628" s="6">
        <f ca="1">DATEDIF(Member_export_20241206_173759_f48b0b31c0417006138ce4576f294a066f7c[[#This Row],[Birthday]],TODAY(),"Y")</f>
        <v>124</v>
      </c>
      <c r="AI628" s="6">
        <f>DATEDIF(Member_export_20241206_173759_f48b0b31c0417006138ce4576f294a066f7c[[#This Row],[Member since]],Member_export_20241206_173759_f48b0b31c0417006138ce4576f294a066f7c[[#This Row],[Contrac end date C]],"M")</f>
        <v>52</v>
      </c>
      <c r="AJ628" t="str">
        <f>TEXT(Member_export_20241206_173759_f48b0b31c0417006138ce4576f294a066f7c[[#This Row],[Member since]],"DDDD")</f>
        <v>miércoles</v>
      </c>
      <c r="AK628">
        <f>MONTH(Member_export_20241206_173759_f48b0b31c0417006138ce4576f294a066f7c[[#This Row],[Member since]])</f>
        <v>8</v>
      </c>
      <c r="AL628">
        <f>YEAR(Member_export_20241206_173759_f48b0b31c0417006138ce4576f294a066f7c[[#This Row],[Member since]])</f>
        <v>2020</v>
      </c>
    </row>
    <row r="629" spans="1:38" x14ac:dyDescent="0.55000000000000004">
      <c r="A629">
        <v>79788</v>
      </c>
      <c r="B629">
        <v>45987921</v>
      </c>
      <c r="C629" t="s">
        <v>3499</v>
      </c>
      <c r="D629" t="s">
        <v>9</v>
      </c>
      <c r="E629" t="s">
        <v>9</v>
      </c>
      <c r="F629" t="s">
        <v>190</v>
      </c>
      <c r="G629" t="s">
        <v>1761</v>
      </c>
      <c r="H629" t="s">
        <v>4022</v>
      </c>
      <c r="I629" s="1">
        <v>35884</v>
      </c>
      <c r="J629" t="s">
        <v>5601</v>
      </c>
      <c r="K629" t="s">
        <v>4305</v>
      </c>
      <c r="L629">
        <v>28914</v>
      </c>
      <c r="M629" t="s">
        <v>4016</v>
      </c>
      <c r="N629" t="s">
        <v>9</v>
      </c>
      <c r="O629">
        <v>680173291</v>
      </c>
      <c r="P629" t="s">
        <v>1762</v>
      </c>
      <c r="Q629" t="s">
        <v>45</v>
      </c>
      <c r="R629" t="s">
        <v>5602</v>
      </c>
      <c r="S629" t="s">
        <v>4017</v>
      </c>
      <c r="T629" s="1">
        <v>44449</v>
      </c>
      <c r="U629" t="s">
        <v>9</v>
      </c>
      <c r="V629" t="s">
        <v>9</v>
      </c>
      <c r="W629" t="s">
        <v>9</v>
      </c>
      <c r="X629" t="s">
        <v>30</v>
      </c>
      <c r="Y629" s="1">
        <v>44470</v>
      </c>
      <c r="Z629" s="1">
        <v>45657</v>
      </c>
      <c r="AA629">
        <v>4900</v>
      </c>
      <c r="AB629" t="s">
        <v>4017</v>
      </c>
      <c r="AC629">
        <f>MIN(COUNTIF(B:B,Member_export_20241206_173759_f48b0b31c0417006138ce4576f294a066f7c[[#This Row],[Member ID]]),1)-1</f>
        <v>0</v>
      </c>
      <c r="AD629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629" t="str">
        <f>IF(Member_export_20241206_173759_f48b0b31c0417006138ce4576f294a066f7c[[#This Row],[Source]]="","DESCONOCIDA",Member_export_20241206_173759_f48b0b31c0417006138ce4576f294a066f7c[[#This Row],[Source]])</f>
        <v>DESCONOCIDA</v>
      </c>
      <c r="AF629" s="1">
        <v>45657</v>
      </c>
      <c r="AG629" s="1">
        <f>Member_export_20241206_173759_f48b0b31c0417006138ce4576f294a066f7c[[#This Row],[Price]]/100</f>
        <v>49</v>
      </c>
      <c r="AH629" s="6">
        <f ca="1">DATEDIF(Member_export_20241206_173759_f48b0b31c0417006138ce4576f294a066f7c[[#This Row],[Birthday]],TODAY(),"Y")</f>
        <v>26</v>
      </c>
      <c r="AI629" s="6">
        <f>DATEDIF(Member_export_20241206_173759_f48b0b31c0417006138ce4576f294a066f7c[[#This Row],[Member since]],Member_export_20241206_173759_f48b0b31c0417006138ce4576f294a066f7c[[#This Row],[Contrac end date C]],"M")</f>
        <v>39</v>
      </c>
      <c r="AJ629" t="str">
        <f>TEXT(Member_export_20241206_173759_f48b0b31c0417006138ce4576f294a066f7c[[#This Row],[Member since]],"DDDD")</f>
        <v>viernes</v>
      </c>
      <c r="AK629">
        <f>MONTH(Member_export_20241206_173759_f48b0b31c0417006138ce4576f294a066f7c[[#This Row],[Member since]])</f>
        <v>9</v>
      </c>
      <c r="AL629">
        <f>YEAR(Member_export_20241206_173759_f48b0b31c0417006138ce4576f294a066f7c[[#This Row],[Member since]])</f>
        <v>2021</v>
      </c>
    </row>
    <row r="630" spans="1:38" x14ac:dyDescent="0.55000000000000004">
      <c r="A630">
        <v>79788</v>
      </c>
      <c r="B630">
        <v>45987027</v>
      </c>
      <c r="C630" t="s">
        <v>3373</v>
      </c>
      <c r="D630" t="s">
        <v>9</v>
      </c>
      <c r="E630" t="s">
        <v>9</v>
      </c>
      <c r="F630" t="s">
        <v>190</v>
      </c>
      <c r="G630" t="s">
        <v>1484</v>
      </c>
      <c r="H630" t="s">
        <v>4022</v>
      </c>
      <c r="I630" s="1">
        <v>27151</v>
      </c>
      <c r="J630" t="s">
        <v>5603</v>
      </c>
      <c r="K630" t="s">
        <v>5604</v>
      </c>
      <c r="L630">
        <v>28914</v>
      </c>
      <c r="M630" t="s">
        <v>4016</v>
      </c>
      <c r="N630" t="s">
        <v>9</v>
      </c>
      <c r="O630">
        <v>630718552</v>
      </c>
      <c r="P630" t="s">
        <v>112</v>
      </c>
      <c r="Q630" t="s">
        <v>113</v>
      </c>
      <c r="R630" t="s">
        <v>1485</v>
      </c>
      <c r="S630" t="s">
        <v>4017</v>
      </c>
      <c r="T630" s="1">
        <v>43591</v>
      </c>
      <c r="U630" t="s">
        <v>9</v>
      </c>
      <c r="V630" t="s">
        <v>9</v>
      </c>
      <c r="W630" t="s">
        <v>9</v>
      </c>
      <c r="X630" t="s">
        <v>30</v>
      </c>
      <c r="Y630" s="1">
        <v>43617</v>
      </c>
      <c r="Z630" s="1">
        <v>45657</v>
      </c>
      <c r="AA630">
        <v>4900</v>
      </c>
      <c r="AB630" t="s">
        <v>4017</v>
      </c>
      <c r="AC630">
        <f>MIN(COUNTIF(B:B,Member_export_20241206_173759_f48b0b31c0417006138ce4576f294a066f7c[[#This Row],[Member ID]]),1)-1</f>
        <v>0</v>
      </c>
      <c r="AD630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630" t="str">
        <f>IF(Member_export_20241206_173759_f48b0b31c0417006138ce4576f294a066f7c[[#This Row],[Source]]="","DESCONOCIDA",Member_export_20241206_173759_f48b0b31c0417006138ce4576f294a066f7c[[#This Row],[Source]])</f>
        <v>DESCONOCIDA</v>
      </c>
      <c r="AF630" s="1">
        <v>45657</v>
      </c>
      <c r="AG630" s="1">
        <f>Member_export_20241206_173759_f48b0b31c0417006138ce4576f294a066f7c[[#This Row],[Price]]/100</f>
        <v>49</v>
      </c>
      <c r="AH630" s="6">
        <f ca="1">DATEDIF(Member_export_20241206_173759_f48b0b31c0417006138ce4576f294a066f7c[[#This Row],[Birthday]],TODAY(),"Y")</f>
        <v>50</v>
      </c>
      <c r="AI630" s="6">
        <f>DATEDIF(Member_export_20241206_173759_f48b0b31c0417006138ce4576f294a066f7c[[#This Row],[Member since]],Member_export_20241206_173759_f48b0b31c0417006138ce4576f294a066f7c[[#This Row],[Contrac end date C]],"M")</f>
        <v>67</v>
      </c>
      <c r="AJ630" t="str">
        <f>TEXT(Member_export_20241206_173759_f48b0b31c0417006138ce4576f294a066f7c[[#This Row],[Member since]],"DDDD")</f>
        <v>lunes</v>
      </c>
      <c r="AK630">
        <f>MONTH(Member_export_20241206_173759_f48b0b31c0417006138ce4576f294a066f7c[[#This Row],[Member since]])</f>
        <v>5</v>
      </c>
      <c r="AL630">
        <f>YEAR(Member_export_20241206_173759_f48b0b31c0417006138ce4576f294a066f7c[[#This Row],[Member since]])</f>
        <v>2019</v>
      </c>
    </row>
    <row r="631" spans="1:38" x14ac:dyDescent="0.55000000000000004">
      <c r="A631">
        <v>79788</v>
      </c>
      <c r="B631">
        <v>45989614</v>
      </c>
      <c r="C631" t="s">
        <v>3066</v>
      </c>
      <c r="D631" t="s">
        <v>9</v>
      </c>
      <c r="E631" t="s">
        <v>9</v>
      </c>
      <c r="F631" t="s">
        <v>190</v>
      </c>
      <c r="G631" t="s">
        <v>715</v>
      </c>
      <c r="H631" t="s">
        <v>4022</v>
      </c>
      <c r="I631" s="1">
        <v>37368</v>
      </c>
      <c r="J631" t="s">
        <v>5605</v>
      </c>
      <c r="K631" t="s">
        <v>4791</v>
      </c>
      <c r="L631">
        <v>28914</v>
      </c>
      <c r="M631" t="s">
        <v>4060</v>
      </c>
      <c r="N631" t="s">
        <v>9</v>
      </c>
      <c r="O631">
        <v>644933268</v>
      </c>
      <c r="P631" t="s">
        <v>716</v>
      </c>
      <c r="Q631" t="s">
        <v>22</v>
      </c>
      <c r="R631" t="s">
        <v>5606</v>
      </c>
      <c r="S631" t="s">
        <v>4017</v>
      </c>
      <c r="T631" s="1">
        <v>43864</v>
      </c>
      <c r="U631" t="s">
        <v>9</v>
      </c>
      <c r="V631" t="s">
        <v>4023</v>
      </c>
      <c r="W631" t="s">
        <v>4024</v>
      </c>
      <c r="X631" t="s">
        <v>12</v>
      </c>
      <c r="Y631" s="1">
        <v>43891</v>
      </c>
      <c r="Z631" s="1">
        <v>45657</v>
      </c>
      <c r="AA631">
        <v>5200</v>
      </c>
      <c r="AB631" t="s">
        <v>4017</v>
      </c>
      <c r="AC631">
        <f>MIN(COUNTIF(B:B,Member_export_20241206_173759_f48b0b31c0417006138ce4576f294a066f7c[[#This Row],[Member ID]]),1)-1</f>
        <v>0</v>
      </c>
      <c r="AD63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3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31" s="1">
        <v>45657</v>
      </c>
      <c r="AG631" s="1">
        <f>Member_export_20241206_173759_f48b0b31c0417006138ce4576f294a066f7c[[#This Row],[Price]]/100</f>
        <v>52</v>
      </c>
      <c r="AH631" s="6">
        <f ca="1">DATEDIF(Member_export_20241206_173759_f48b0b31c0417006138ce4576f294a066f7c[[#This Row],[Birthday]],TODAY(),"Y")</f>
        <v>22</v>
      </c>
      <c r="AI631" s="6">
        <f>DATEDIF(Member_export_20241206_173759_f48b0b31c0417006138ce4576f294a066f7c[[#This Row],[Member since]],Member_export_20241206_173759_f48b0b31c0417006138ce4576f294a066f7c[[#This Row],[Contrac end date C]],"M")</f>
        <v>58</v>
      </c>
      <c r="AJ631" t="str">
        <f>TEXT(Member_export_20241206_173759_f48b0b31c0417006138ce4576f294a066f7c[[#This Row],[Member since]],"DDDD")</f>
        <v>lunes</v>
      </c>
      <c r="AK631">
        <f>MONTH(Member_export_20241206_173759_f48b0b31c0417006138ce4576f294a066f7c[[#This Row],[Member since]])</f>
        <v>2</v>
      </c>
      <c r="AL631">
        <f>YEAR(Member_export_20241206_173759_f48b0b31c0417006138ce4576f294a066f7c[[#This Row],[Member since]])</f>
        <v>2020</v>
      </c>
    </row>
    <row r="632" spans="1:38" x14ac:dyDescent="0.55000000000000004">
      <c r="A632">
        <v>79788</v>
      </c>
      <c r="B632">
        <v>45988115</v>
      </c>
      <c r="C632" t="s">
        <v>3668</v>
      </c>
      <c r="D632" t="s">
        <v>9</v>
      </c>
      <c r="E632" t="s">
        <v>9</v>
      </c>
      <c r="F632" t="s">
        <v>190</v>
      </c>
      <c r="G632" t="s">
        <v>197</v>
      </c>
      <c r="H632" t="s">
        <v>4022</v>
      </c>
      <c r="I632" s="1">
        <v>35586</v>
      </c>
      <c r="J632" t="s">
        <v>5607</v>
      </c>
      <c r="K632" t="s">
        <v>5104</v>
      </c>
      <c r="L632">
        <v>28914</v>
      </c>
      <c r="M632" t="s">
        <v>4016</v>
      </c>
      <c r="N632" t="s">
        <v>9</v>
      </c>
      <c r="O632">
        <v>676335771</v>
      </c>
      <c r="P632" t="s">
        <v>2136</v>
      </c>
      <c r="Q632" t="s">
        <v>113</v>
      </c>
      <c r="R632" t="s">
        <v>5608</v>
      </c>
      <c r="S632" t="s">
        <v>4017</v>
      </c>
      <c r="T632" s="1">
        <v>43313</v>
      </c>
      <c r="U632" t="s">
        <v>9</v>
      </c>
      <c r="V632" t="s">
        <v>4023</v>
      </c>
      <c r="W632" t="s">
        <v>4024</v>
      </c>
      <c r="X632" t="s">
        <v>30</v>
      </c>
      <c r="Y632" s="1">
        <v>43313</v>
      </c>
      <c r="Z632" s="1">
        <v>45657</v>
      </c>
      <c r="AA632">
        <v>4900</v>
      </c>
      <c r="AB632" t="s">
        <v>4017</v>
      </c>
      <c r="AC632">
        <f>MIN(COUNTIF(B:B,Member_export_20241206_173759_f48b0b31c0417006138ce4576f294a066f7c[[#This Row],[Member ID]]),1)-1</f>
        <v>0</v>
      </c>
      <c r="AD63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3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32" s="1">
        <v>45657</v>
      </c>
      <c r="AG632" s="1">
        <f>Member_export_20241206_173759_f48b0b31c0417006138ce4576f294a066f7c[[#This Row],[Price]]/100</f>
        <v>49</v>
      </c>
      <c r="AH632" s="6">
        <f ca="1">DATEDIF(Member_export_20241206_173759_f48b0b31c0417006138ce4576f294a066f7c[[#This Row],[Birthday]],TODAY(),"Y")</f>
        <v>27</v>
      </c>
      <c r="AI632" s="6">
        <f>DATEDIF(Member_export_20241206_173759_f48b0b31c0417006138ce4576f294a066f7c[[#This Row],[Member since]],Member_export_20241206_173759_f48b0b31c0417006138ce4576f294a066f7c[[#This Row],[Contrac end date C]],"M")</f>
        <v>76</v>
      </c>
      <c r="AJ632" t="str">
        <f>TEXT(Member_export_20241206_173759_f48b0b31c0417006138ce4576f294a066f7c[[#This Row],[Member since]],"DDDD")</f>
        <v>miércoles</v>
      </c>
      <c r="AK632">
        <f>MONTH(Member_export_20241206_173759_f48b0b31c0417006138ce4576f294a066f7c[[#This Row],[Member since]])</f>
        <v>8</v>
      </c>
      <c r="AL632">
        <f>YEAR(Member_export_20241206_173759_f48b0b31c0417006138ce4576f294a066f7c[[#This Row],[Member since]])</f>
        <v>2018</v>
      </c>
    </row>
    <row r="633" spans="1:38" x14ac:dyDescent="0.55000000000000004">
      <c r="A633">
        <v>79788</v>
      </c>
      <c r="B633">
        <v>45988110</v>
      </c>
      <c r="C633" t="s">
        <v>3089</v>
      </c>
      <c r="D633" t="s">
        <v>9</v>
      </c>
      <c r="E633" t="s">
        <v>9</v>
      </c>
      <c r="F633" t="s">
        <v>190</v>
      </c>
      <c r="G633" t="s">
        <v>777</v>
      </c>
      <c r="H633" t="s">
        <v>4022</v>
      </c>
      <c r="I633" s="1">
        <v>37685</v>
      </c>
      <c r="J633" t="s">
        <v>5609</v>
      </c>
      <c r="K633" t="s">
        <v>5610</v>
      </c>
      <c r="L633">
        <v>28950</v>
      </c>
      <c r="M633" t="s">
        <v>4259</v>
      </c>
      <c r="N633" t="s">
        <v>9</v>
      </c>
      <c r="O633">
        <v>620970808</v>
      </c>
      <c r="P633" t="s">
        <v>778</v>
      </c>
      <c r="Q633" t="s">
        <v>18</v>
      </c>
      <c r="R633" t="s">
        <v>5611</v>
      </c>
      <c r="S633" t="s">
        <v>4017</v>
      </c>
      <c r="T633" s="1">
        <v>44510</v>
      </c>
      <c r="U633" t="s">
        <v>9</v>
      </c>
      <c r="V633" t="s">
        <v>4040</v>
      </c>
      <c r="W633" t="s">
        <v>4029</v>
      </c>
      <c r="X633" t="s">
        <v>30</v>
      </c>
      <c r="Y633" s="1">
        <v>44531</v>
      </c>
      <c r="Z633" s="1">
        <v>45657</v>
      </c>
      <c r="AA633">
        <v>4900</v>
      </c>
      <c r="AB633" t="s">
        <v>4017</v>
      </c>
      <c r="AC633">
        <f>MIN(COUNTIF(B:B,Member_export_20241206_173759_f48b0b31c0417006138ce4576f294a066f7c[[#This Row],[Member ID]]),1)-1</f>
        <v>0</v>
      </c>
      <c r="AD633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63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33" s="1">
        <v>45657</v>
      </c>
      <c r="AG633" s="1">
        <f>Member_export_20241206_173759_f48b0b31c0417006138ce4576f294a066f7c[[#This Row],[Price]]/100</f>
        <v>49</v>
      </c>
      <c r="AH633" s="6">
        <f ca="1">DATEDIF(Member_export_20241206_173759_f48b0b31c0417006138ce4576f294a066f7c[[#This Row],[Birthday]],TODAY(),"Y")</f>
        <v>21</v>
      </c>
      <c r="AI633" s="6">
        <f>DATEDIF(Member_export_20241206_173759_f48b0b31c0417006138ce4576f294a066f7c[[#This Row],[Member since]],Member_export_20241206_173759_f48b0b31c0417006138ce4576f294a066f7c[[#This Row],[Contrac end date C]],"M")</f>
        <v>37</v>
      </c>
      <c r="AJ633" t="str">
        <f>TEXT(Member_export_20241206_173759_f48b0b31c0417006138ce4576f294a066f7c[[#This Row],[Member since]],"DDDD")</f>
        <v>miércoles</v>
      </c>
      <c r="AK633">
        <f>MONTH(Member_export_20241206_173759_f48b0b31c0417006138ce4576f294a066f7c[[#This Row],[Member since]])</f>
        <v>11</v>
      </c>
      <c r="AL633">
        <f>YEAR(Member_export_20241206_173759_f48b0b31c0417006138ce4576f294a066f7c[[#This Row],[Member since]])</f>
        <v>2021</v>
      </c>
    </row>
    <row r="634" spans="1:38" x14ac:dyDescent="0.55000000000000004">
      <c r="A634">
        <v>79788</v>
      </c>
      <c r="B634">
        <v>45987412</v>
      </c>
      <c r="C634" t="s">
        <v>3177</v>
      </c>
      <c r="D634" t="s">
        <v>9</v>
      </c>
      <c r="E634" t="s">
        <v>9</v>
      </c>
      <c r="F634" t="s">
        <v>190</v>
      </c>
      <c r="G634" t="s">
        <v>1002</v>
      </c>
      <c r="H634" t="s">
        <v>4022</v>
      </c>
      <c r="I634" s="1">
        <v>30772</v>
      </c>
      <c r="J634" t="s">
        <v>5612</v>
      </c>
      <c r="K634" t="s">
        <v>5613</v>
      </c>
      <c r="L634">
        <v>28341</v>
      </c>
      <c r="M634" t="s">
        <v>5376</v>
      </c>
      <c r="N634" t="s">
        <v>9</v>
      </c>
      <c r="O634">
        <v>608339533</v>
      </c>
      <c r="P634" t="s">
        <v>1004</v>
      </c>
      <c r="Q634" t="s">
        <v>22</v>
      </c>
      <c r="R634" t="s">
        <v>1003</v>
      </c>
      <c r="S634" t="s">
        <v>4017</v>
      </c>
      <c r="T634" s="1">
        <v>44551</v>
      </c>
      <c r="U634" t="s">
        <v>9</v>
      </c>
      <c r="V634" t="s">
        <v>4068</v>
      </c>
      <c r="W634" t="s">
        <v>4024</v>
      </c>
      <c r="X634" t="s">
        <v>12</v>
      </c>
      <c r="Y634" s="1">
        <v>44562</v>
      </c>
      <c r="Z634" s="1">
        <v>45657</v>
      </c>
      <c r="AA634">
        <v>5200</v>
      </c>
      <c r="AB634" t="s">
        <v>4017</v>
      </c>
      <c r="AC634">
        <f>MIN(COUNTIF(B:B,Member_export_20241206_173759_f48b0b31c0417006138ce4576f294a066f7c[[#This Row],[Member ID]]),1)-1</f>
        <v>0</v>
      </c>
      <c r="AD634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63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34" s="1">
        <v>45657</v>
      </c>
      <c r="AG634" s="1">
        <f>Member_export_20241206_173759_f48b0b31c0417006138ce4576f294a066f7c[[#This Row],[Price]]/100</f>
        <v>52</v>
      </c>
      <c r="AH634" s="6">
        <f ca="1">DATEDIF(Member_export_20241206_173759_f48b0b31c0417006138ce4576f294a066f7c[[#This Row],[Birthday]],TODAY(),"Y")</f>
        <v>40</v>
      </c>
      <c r="AI634" s="6">
        <f>DATEDIF(Member_export_20241206_173759_f48b0b31c0417006138ce4576f294a066f7c[[#This Row],[Member since]],Member_export_20241206_173759_f48b0b31c0417006138ce4576f294a066f7c[[#This Row],[Contrac end date C]],"M")</f>
        <v>36</v>
      </c>
      <c r="AJ634" t="str">
        <f>TEXT(Member_export_20241206_173759_f48b0b31c0417006138ce4576f294a066f7c[[#This Row],[Member since]],"DDDD")</f>
        <v>martes</v>
      </c>
      <c r="AK634">
        <f>MONTH(Member_export_20241206_173759_f48b0b31c0417006138ce4576f294a066f7c[[#This Row],[Member since]])</f>
        <v>12</v>
      </c>
      <c r="AL634">
        <f>YEAR(Member_export_20241206_173759_f48b0b31c0417006138ce4576f294a066f7c[[#This Row],[Member since]])</f>
        <v>2021</v>
      </c>
    </row>
    <row r="635" spans="1:38" x14ac:dyDescent="0.55000000000000004">
      <c r="A635">
        <v>79788</v>
      </c>
      <c r="B635">
        <v>45987198</v>
      </c>
      <c r="C635" t="s">
        <v>3277</v>
      </c>
      <c r="D635" t="s">
        <v>9</v>
      </c>
      <c r="E635" t="s">
        <v>9</v>
      </c>
      <c r="F635" t="s">
        <v>190</v>
      </c>
      <c r="G635" t="s">
        <v>1217</v>
      </c>
      <c r="H635" t="s">
        <v>4022</v>
      </c>
      <c r="I635" s="1">
        <v>38202</v>
      </c>
      <c r="J635" t="s">
        <v>5614</v>
      </c>
      <c r="K635" t="s">
        <v>5615</v>
      </c>
      <c r="L635">
        <v>28914</v>
      </c>
      <c r="M635" t="s">
        <v>4016</v>
      </c>
      <c r="N635" t="s">
        <v>9</v>
      </c>
      <c r="O635">
        <v>644442671</v>
      </c>
      <c r="P635" t="s">
        <v>1250</v>
      </c>
      <c r="Q635" t="s">
        <v>18</v>
      </c>
      <c r="R635" t="s">
        <v>5616</v>
      </c>
      <c r="S635" t="s">
        <v>4017</v>
      </c>
      <c r="T635" s="1">
        <v>44742</v>
      </c>
      <c r="U635" t="s">
        <v>9</v>
      </c>
      <c r="V635" t="s">
        <v>4023</v>
      </c>
      <c r="W635" t="s">
        <v>4029</v>
      </c>
      <c r="X635" t="s">
        <v>30</v>
      </c>
      <c r="Y635" s="1">
        <v>45444</v>
      </c>
      <c r="Z635" s="1">
        <v>45657</v>
      </c>
      <c r="AA635">
        <v>4900</v>
      </c>
      <c r="AB635" t="s">
        <v>4017</v>
      </c>
      <c r="AC635">
        <f>MIN(COUNTIF(B:B,Member_export_20241206_173759_f48b0b31c0417006138ce4576f294a066f7c[[#This Row],[Member ID]]),1)-1</f>
        <v>0</v>
      </c>
      <c r="AD63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3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35" s="1">
        <v>45657</v>
      </c>
      <c r="AG635" s="1">
        <f>Member_export_20241206_173759_f48b0b31c0417006138ce4576f294a066f7c[[#This Row],[Price]]/100</f>
        <v>49</v>
      </c>
      <c r="AH635" s="6">
        <f ca="1">DATEDIF(Member_export_20241206_173759_f48b0b31c0417006138ce4576f294a066f7c[[#This Row],[Birthday]],TODAY(),"Y")</f>
        <v>20</v>
      </c>
      <c r="AI635" s="6">
        <f>DATEDIF(Member_export_20241206_173759_f48b0b31c0417006138ce4576f294a066f7c[[#This Row],[Member since]],Member_export_20241206_173759_f48b0b31c0417006138ce4576f294a066f7c[[#This Row],[Contrac end date C]],"M")</f>
        <v>30</v>
      </c>
      <c r="AJ635" t="str">
        <f>TEXT(Member_export_20241206_173759_f48b0b31c0417006138ce4576f294a066f7c[[#This Row],[Member since]],"DDDD")</f>
        <v>jueves</v>
      </c>
      <c r="AK635">
        <f>MONTH(Member_export_20241206_173759_f48b0b31c0417006138ce4576f294a066f7c[[#This Row],[Member since]])</f>
        <v>6</v>
      </c>
      <c r="AL635">
        <f>YEAR(Member_export_20241206_173759_f48b0b31c0417006138ce4576f294a066f7c[[#This Row],[Member since]])</f>
        <v>2022</v>
      </c>
    </row>
    <row r="636" spans="1:38" x14ac:dyDescent="0.55000000000000004">
      <c r="A636">
        <v>79788</v>
      </c>
      <c r="B636">
        <v>45988060</v>
      </c>
      <c r="C636" t="s">
        <v>3101</v>
      </c>
      <c r="D636" t="s">
        <v>9</v>
      </c>
      <c r="E636" t="s">
        <v>9</v>
      </c>
      <c r="F636" t="s">
        <v>190</v>
      </c>
      <c r="G636" t="s">
        <v>812</v>
      </c>
      <c r="H636" t="s">
        <v>4022</v>
      </c>
      <c r="I636" s="1">
        <v>37723</v>
      </c>
      <c r="J636" t="s">
        <v>5617</v>
      </c>
      <c r="K636" t="s">
        <v>5618</v>
      </c>
      <c r="L636">
        <v>28914</v>
      </c>
      <c r="M636" t="s">
        <v>4016</v>
      </c>
      <c r="N636" t="s">
        <v>9</v>
      </c>
      <c r="O636">
        <v>722464432</v>
      </c>
      <c r="P636" t="s">
        <v>813</v>
      </c>
      <c r="Q636" t="s">
        <v>22</v>
      </c>
      <c r="R636" t="s">
        <v>5619</v>
      </c>
      <c r="S636" t="s">
        <v>4017</v>
      </c>
      <c r="T636" s="1">
        <v>45050</v>
      </c>
      <c r="U636" t="s">
        <v>9</v>
      </c>
      <c r="V636" t="s">
        <v>4023</v>
      </c>
      <c r="W636" t="s">
        <v>4024</v>
      </c>
      <c r="X636" t="s">
        <v>12</v>
      </c>
      <c r="Y636" s="1">
        <v>45078</v>
      </c>
      <c r="Z636" s="1">
        <v>45657</v>
      </c>
      <c r="AA636">
        <v>5200</v>
      </c>
      <c r="AB636" t="s">
        <v>4017</v>
      </c>
      <c r="AC636">
        <f>MIN(COUNTIF(B:B,Member_export_20241206_173759_f48b0b31c0417006138ce4576f294a066f7c[[#This Row],[Member ID]]),1)-1</f>
        <v>0</v>
      </c>
      <c r="AD63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3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36" s="1">
        <v>45657</v>
      </c>
      <c r="AG636" s="1">
        <f>Member_export_20241206_173759_f48b0b31c0417006138ce4576f294a066f7c[[#This Row],[Price]]/100</f>
        <v>52</v>
      </c>
      <c r="AH636" s="6">
        <f ca="1">DATEDIF(Member_export_20241206_173759_f48b0b31c0417006138ce4576f294a066f7c[[#This Row],[Birthday]],TODAY(),"Y")</f>
        <v>21</v>
      </c>
      <c r="AI636" s="6">
        <f>DATEDIF(Member_export_20241206_173759_f48b0b31c0417006138ce4576f294a066f7c[[#This Row],[Member since]],Member_export_20241206_173759_f48b0b31c0417006138ce4576f294a066f7c[[#This Row],[Contrac end date C]],"M")</f>
        <v>19</v>
      </c>
      <c r="AJ636" t="str">
        <f>TEXT(Member_export_20241206_173759_f48b0b31c0417006138ce4576f294a066f7c[[#This Row],[Member since]],"DDDD")</f>
        <v>jueves</v>
      </c>
      <c r="AK636">
        <f>MONTH(Member_export_20241206_173759_f48b0b31c0417006138ce4576f294a066f7c[[#This Row],[Member since]])</f>
        <v>5</v>
      </c>
      <c r="AL636">
        <f>YEAR(Member_export_20241206_173759_f48b0b31c0417006138ce4576f294a066f7c[[#This Row],[Member since]])</f>
        <v>2023</v>
      </c>
    </row>
    <row r="637" spans="1:38" x14ac:dyDescent="0.55000000000000004">
      <c r="A637">
        <v>79788</v>
      </c>
      <c r="B637">
        <v>45987331</v>
      </c>
      <c r="C637" t="s">
        <v>3579</v>
      </c>
      <c r="D637" t="s">
        <v>9</v>
      </c>
      <c r="E637" t="s">
        <v>9</v>
      </c>
      <c r="F637" t="s">
        <v>190</v>
      </c>
      <c r="G637" t="s">
        <v>1930</v>
      </c>
      <c r="H637" t="s">
        <v>4022</v>
      </c>
      <c r="I637" s="1">
        <v>37250</v>
      </c>
      <c r="J637" t="s">
        <v>5620</v>
      </c>
      <c r="K637" t="s">
        <v>5621</v>
      </c>
      <c r="L637">
        <v>28914</v>
      </c>
      <c r="M637" t="s">
        <v>4016</v>
      </c>
      <c r="N637" t="s">
        <v>9</v>
      </c>
      <c r="O637">
        <v>639828892</v>
      </c>
      <c r="P637" t="s">
        <v>1932</v>
      </c>
      <c r="Q637" t="s">
        <v>18</v>
      </c>
      <c r="R637" t="s">
        <v>1931</v>
      </c>
      <c r="S637" t="s">
        <v>4017</v>
      </c>
      <c r="T637" s="1">
        <v>43259</v>
      </c>
      <c r="U637" t="s">
        <v>9</v>
      </c>
      <c r="V637" t="s">
        <v>4023</v>
      </c>
      <c r="W637" t="s">
        <v>4029</v>
      </c>
      <c r="X637" t="s">
        <v>86</v>
      </c>
      <c r="Y637" s="1">
        <v>43282</v>
      </c>
      <c r="Z637" s="1">
        <v>45657</v>
      </c>
      <c r="AA637">
        <v>4300</v>
      </c>
      <c r="AB637" t="s">
        <v>4017</v>
      </c>
      <c r="AC637">
        <f>MIN(COUNTIF(B:B,Member_export_20241206_173759_f48b0b31c0417006138ce4576f294a066f7c[[#This Row],[Member ID]]),1)-1</f>
        <v>0</v>
      </c>
      <c r="AD63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3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37" s="1">
        <v>45657</v>
      </c>
      <c r="AG637" s="1">
        <f>Member_export_20241206_173759_f48b0b31c0417006138ce4576f294a066f7c[[#This Row],[Price]]/100</f>
        <v>43</v>
      </c>
      <c r="AH637" s="6">
        <f ca="1">DATEDIF(Member_export_20241206_173759_f48b0b31c0417006138ce4576f294a066f7c[[#This Row],[Birthday]],TODAY(),"Y")</f>
        <v>22</v>
      </c>
      <c r="AI637" s="6">
        <f>DATEDIF(Member_export_20241206_173759_f48b0b31c0417006138ce4576f294a066f7c[[#This Row],[Member since]],Member_export_20241206_173759_f48b0b31c0417006138ce4576f294a066f7c[[#This Row],[Contrac end date C]],"M")</f>
        <v>78</v>
      </c>
      <c r="AJ637" t="str">
        <f>TEXT(Member_export_20241206_173759_f48b0b31c0417006138ce4576f294a066f7c[[#This Row],[Member since]],"DDDD")</f>
        <v>viernes</v>
      </c>
      <c r="AK637">
        <f>MONTH(Member_export_20241206_173759_f48b0b31c0417006138ce4576f294a066f7c[[#This Row],[Member since]])</f>
        <v>6</v>
      </c>
      <c r="AL637">
        <f>YEAR(Member_export_20241206_173759_f48b0b31c0417006138ce4576f294a066f7c[[#This Row],[Member since]])</f>
        <v>2018</v>
      </c>
    </row>
    <row r="638" spans="1:38" x14ac:dyDescent="0.55000000000000004">
      <c r="A638">
        <v>79788</v>
      </c>
      <c r="B638">
        <v>49672548</v>
      </c>
      <c r="C638" t="s">
        <v>3480</v>
      </c>
      <c r="D638" t="s">
        <v>9</v>
      </c>
      <c r="E638" t="s">
        <v>9</v>
      </c>
      <c r="F638" t="s">
        <v>190</v>
      </c>
      <c r="G638" t="s">
        <v>1719</v>
      </c>
      <c r="H638" t="s">
        <v>4022</v>
      </c>
      <c r="I638" s="1">
        <v>32694</v>
      </c>
      <c r="J638" t="s">
        <v>5622</v>
      </c>
      <c r="K638" t="s">
        <v>5623</v>
      </c>
      <c r="L638">
        <v>28914</v>
      </c>
      <c r="M638" t="s">
        <v>4016</v>
      </c>
      <c r="N638" t="s">
        <v>9</v>
      </c>
      <c r="O638">
        <v>608146218</v>
      </c>
      <c r="P638" t="s">
        <v>1720</v>
      </c>
      <c r="Q638" t="s">
        <v>22</v>
      </c>
      <c r="R638" t="s">
        <v>9</v>
      </c>
      <c r="S638" t="s">
        <v>4017</v>
      </c>
      <c r="T638" s="1">
        <v>45629</v>
      </c>
      <c r="U638" t="s">
        <v>9</v>
      </c>
      <c r="V638" t="s">
        <v>4023</v>
      </c>
      <c r="W638" t="s">
        <v>4024</v>
      </c>
      <c r="X638" t="s">
        <v>12</v>
      </c>
      <c r="Y638" s="1">
        <v>45658</v>
      </c>
      <c r="Z638" s="1">
        <v>45688</v>
      </c>
      <c r="AA638">
        <v>5200</v>
      </c>
      <c r="AB638" t="s">
        <v>4017</v>
      </c>
      <c r="AC638">
        <f>MIN(COUNTIF(B:B,Member_export_20241206_173759_f48b0b31c0417006138ce4576f294a066f7c[[#This Row],[Member ID]]),1)-1</f>
        <v>0</v>
      </c>
      <c r="AD63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3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38" s="1">
        <v>45657</v>
      </c>
      <c r="AG638" s="1">
        <f>Member_export_20241206_173759_f48b0b31c0417006138ce4576f294a066f7c[[#This Row],[Price]]/100</f>
        <v>52</v>
      </c>
      <c r="AH638" s="6">
        <f ca="1">DATEDIF(Member_export_20241206_173759_f48b0b31c0417006138ce4576f294a066f7c[[#This Row],[Birthday]],TODAY(),"Y")</f>
        <v>35</v>
      </c>
      <c r="AI638" s="6">
        <f>DATEDIF(Member_export_20241206_173759_f48b0b31c0417006138ce4576f294a066f7c[[#This Row],[Member since]],Member_export_20241206_173759_f48b0b31c0417006138ce4576f294a066f7c[[#This Row],[Contrac end date C]],"M")</f>
        <v>0</v>
      </c>
      <c r="AJ638" t="str">
        <f>TEXT(Member_export_20241206_173759_f48b0b31c0417006138ce4576f294a066f7c[[#This Row],[Member since]],"DDDD")</f>
        <v>martes</v>
      </c>
      <c r="AK638">
        <f>MONTH(Member_export_20241206_173759_f48b0b31c0417006138ce4576f294a066f7c[[#This Row],[Member since]])</f>
        <v>12</v>
      </c>
      <c r="AL638">
        <f>YEAR(Member_export_20241206_173759_f48b0b31c0417006138ce4576f294a066f7c[[#This Row],[Member since]])</f>
        <v>2024</v>
      </c>
    </row>
    <row r="639" spans="1:38" x14ac:dyDescent="0.55000000000000004">
      <c r="A639">
        <v>79788</v>
      </c>
      <c r="B639">
        <v>45988693</v>
      </c>
      <c r="C639" t="s">
        <v>3410</v>
      </c>
      <c r="D639" t="s">
        <v>9</v>
      </c>
      <c r="E639" t="s">
        <v>9</v>
      </c>
      <c r="F639" t="s">
        <v>190</v>
      </c>
      <c r="G639" t="s">
        <v>1251</v>
      </c>
      <c r="H639" t="s">
        <v>4022</v>
      </c>
      <c r="I639" s="1">
        <v>33671</v>
      </c>
      <c r="J639" t="s">
        <v>5625</v>
      </c>
      <c r="K639" t="s">
        <v>5626</v>
      </c>
      <c r="L639">
        <v>28914</v>
      </c>
      <c r="M639" t="s">
        <v>4016</v>
      </c>
      <c r="N639" t="s">
        <v>9</v>
      </c>
      <c r="O639">
        <v>662000010</v>
      </c>
      <c r="P639" t="s">
        <v>1562</v>
      </c>
      <c r="Q639" t="s">
        <v>22</v>
      </c>
      <c r="R639" t="s">
        <v>5627</v>
      </c>
      <c r="S639" t="s">
        <v>4017</v>
      </c>
      <c r="T639" s="1">
        <v>44935</v>
      </c>
      <c r="U639" t="s">
        <v>9</v>
      </c>
      <c r="V639" t="s">
        <v>4040</v>
      </c>
      <c r="W639" t="s">
        <v>4024</v>
      </c>
      <c r="X639" t="s">
        <v>12</v>
      </c>
      <c r="Y639" s="1">
        <v>44958</v>
      </c>
      <c r="Z639" s="1">
        <v>45657</v>
      </c>
      <c r="AA639">
        <v>5200</v>
      </c>
      <c r="AB639" t="s">
        <v>4017</v>
      </c>
      <c r="AC639">
        <f>MIN(COUNTIF(B:B,Member_export_20241206_173759_f48b0b31c0417006138ce4576f294a066f7c[[#This Row],[Member ID]]),1)-1</f>
        <v>0</v>
      </c>
      <c r="AD639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63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39" s="1">
        <v>45657</v>
      </c>
      <c r="AG639" s="1">
        <f>Member_export_20241206_173759_f48b0b31c0417006138ce4576f294a066f7c[[#This Row],[Price]]/100</f>
        <v>52</v>
      </c>
      <c r="AH639" s="6">
        <f ca="1">DATEDIF(Member_export_20241206_173759_f48b0b31c0417006138ce4576f294a066f7c[[#This Row],[Birthday]],TODAY(),"Y")</f>
        <v>32</v>
      </c>
      <c r="AI639" s="6">
        <f>DATEDIF(Member_export_20241206_173759_f48b0b31c0417006138ce4576f294a066f7c[[#This Row],[Member since]],Member_export_20241206_173759_f48b0b31c0417006138ce4576f294a066f7c[[#This Row],[Contrac end date C]],"M")</f>
        <v>23</v>
      </c>
      <c r="AJ639" t="str">
        <f>TEXT(Member_export_20241206_173759_f48b0b31c0417006138ce4576f294a066f7c[[#This Row],[Member since]],"DDDD")</f>
        <v>lunes</v>
      </c>
      <c r="AK639">
        <f>MONTH(Member_export_20241206_173759_f48b0b31c0417006138ce4576f294a066f7c[[#This Row],[Member since]])</f>
        <v>1</v>
      </c>
      <c r="AL639">
        <f>YEAR(Member_export_20241206_173759_f48b0b31c0417006138ce4576f294a066f7c[[#This Row],[Member since]])</f>
        <v>2023</v>
      </c>
    </row>
    <row r="640" spans="1:38" x14ac:dyDescent="0.55000000000000004">
      <c r="A640">
        <v>79788</v>
      </c>
      <c r="B640">
        <v>45989227</v>
      </c>
      <c r="C640" t="s">
        <v>3890</v>
      </c>
      <c r="D640" t="s">
        <v>9</v>
      </c>
      <c r="E640" t="s">
        <v>9</v>
      </c>
      <c r="F640" t="s">
        <v>190</v>
      </c>
      <c r="G640" t="s">
        <v>2605</v>
      </c>
      <c r="H640" t="s">
        <v>4022</v>
      </c>
      <c r="I640" s="1">
        <v>37124</v>
      </c>
      <c r="J640" t="s">
        <v>5628</v>
      </c>
      <c r="K640" t="s">
        <v>4054</v>
      </c>
      <c r="L640">
        <v>28914</v>
      </c>
      <c r="M640" t="s">
        <v>4016</v>
      </c>
      <c r="N640" t="s">
        <v>9</v>
      </c>
      <c r="O640">
        <v>665594276</v>
      </c>
      <c r="P640" t="s">
        <v>1699</v>
      </c>
      <c r="Q640" t="s">
        <v>45</v>
      </c>
      <c r="R640" t="s">
        <v>5629</v>
      </c>
      <c r="S640" t="s">
        <v>4017</v>
      </c>
      <c r="T640" s="1">
        <v>43635</v>
      </c>
      <c r="U640" t="s">
        <v>9</v>
      </c>
      <c r="V640" t="s">
        <v>4023</v>
      </c>
      <c r="W640" t="s">
        <v>4024</v>
      </c>
      <c r="X640" t="s">
        <v>30</v>
      </c>
      <c r="Y640" s="1">
        <v>43647</v>
      </c>
      <c r="Z640" s="1">
        <v>45657</v>
      </c>
      <c r="AA640">
        <v>4900</v>
      </c>
      <c r="AB640" t="s">
        <v>4017</v>
      </c>
      <c r="AC640">
        <f>MIN(COUNTIF(B:B,Member_export_20241206_173759_f48b0b31c0417006138ce4576f294a066f7c[[#This Row],[Member ID]]),1)-1</f>
        <v>0</v>
      </c>
      <c r="AD64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4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40" s="1">
        <v>45657</v>
      </c>
      <c r="AG640" s="1">
        <f>Member_export_20241206_173759_f48b0b31c0417006138ce4576f294a066f7c[[#This Row],[Price]]/100</f>
        <v>49</v>
      </c>
      <c r="AH640" s="6">
        <f ca="1">DATEDIF(Member_export_20241206_173759_f48b0b31c0417006138ce4576f294a066f7c[[#This Row],[Birthday]],TODAY(),"Y")</f>
        <v>23</v>
      </c>
      <c r="AI640" s="6">
        <f>DATEDIF(Member_export_20241206_173759_f48b0b31c0417006138ce4576f294a066f7c[[#This Row],[Member since]],Member_export_20241206_173759_f48b0b31c0417006138ce4576f294a066f7c[[#This Row],[Contrac end date C]],"M")</f>
        <v>66</v>
      </c>
      <c r="AJ640" t="str">
        <f>TEXT(Member_export_20241206_173759_f48b0b31c0417006138ce4576f294a066f7c[[#This Row],[Member since]],"DDDD")</f>
        <v>miércoles</v>
      </c>
      <c r="AK640">
        <f>MONTH(Member_export_20241206_173759_f48b0b31c0417006138ce4576f294a066f7c[[#This Row],[Member since]])</f>
        <v>6</v>
      </c>
      <c r="AL640">
        <f>YEAR(Member_export_20241206_173759_f48b0b31c0417006138ce4576f294a066f7c[[#This Row],[Member since]])</f>
        <v>2019</v>
      </c>
    </row>
    <row r="641" spans="1:38" x14ac:dyDescent="0.55000000000000004">
      <c r="A641">
        <v>79788</v>
      </c>
      <c r="B641">
        <v>45987440</v>
      </c>
      <c r="C641" t="s">
        <v>3734</v>
      </c>
      <c r="D641" t="s">
        <v>9</v>
      </c>
      <c r="E641" t="s">
        <v>9</v>
      </c>
      <c r="F641" t="s">
        <v>190</v>
      </c>
      <c r="G641" t="s">
        <v>2276</v>
      </c>
      <c r="H641" t="s">
        <v>4022</v>
      </c>
      <c r="I641" s="1">
        <v>36572</v>
      </c>
      <c r="J641" t="s">
        <v>5630</v>
      </c>
      <c r="K641" t="s">
        <v>5631</v>
      </c>
      <c r="L641">
        <v>28914</v>
      </c>
      <c r="M641" t="s">
        <v>4016</v>
      </c>
      <c r="N641" t="s">
        <v>9</v>
      </c>
      <c r="O641">
        <v>611660366</v>
      </c>
      <c r="P641" t="s">
        <v>2278</v>
      </c>
      <c r="Q641" t="s">
        <v>26</v>
      </c>
      <c r="R641" t="s">
        <v>2277</v>
      </c>
      <c r="S641" t="s">
        <v>4017</v>
      </c>
      <c r="T641" s="1">
        <v>45090</v>
      </c>
      <c r="U641" t="s">
        <v>9</v>
      </c>
      <c r="V641" t="s">
        <v>4023</v>
      </c>
      <c r="W641" t="s">
        <v>4029</v>
      </c>
      <c r="X641" t="s">
        <v>12</v>
      </c>
      <c r="Y641" s="1">
        <v>45536</v>
      </c>
      <c r="Z641" s="1">
        <v>45657</v>
      </c>
      <c r="AA641">
        <v>5200</v>
      </c>
      <c r="AB641" t="s">
        <v>4017</v>
      </c>
      <c r="AC641">
        <f>MIN(COUNTIF(B:B,Member_export_20241206_173759_f48b0b31c0417006138ce4576f294a066f7c[[#This Row],[Member ID]]),1)-1</f>
        <v>0</v>
      </c>
      <c r="AD64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4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41" s="1">
        <v>45657</v>
      </c>
      <c r="AG641" s="1">
        <f>Member_export_20241206_173759_f48b0b31c0417006138ce4576f294a066f7c[[#This Row],[Price]]/100</f>
        <v>52</v>
      </c>
      <c r="AH641" s="6">
        <f ca="1">DATEDIF(Member_export_20241206_173759_f48b0b31c0417006138ce4576f294a066f7c[[#This Row],[Birthday]],TODAY(),"Y")</f>
        <v>24</v>
      </c>
      <c r="AI641" s="6">
        <f>DATEDIF(Member_export_20241206_173759_f48b0b31c0417006138ce4576f294a066f7c[[#This Row],[Member since]],Member_export_20241206_173759_f48b0b31c0417006138ce4576f294a066f7c[[#This Row],[Contrac end date C]],"M")</f>
        <v>18</v>
      </c>
      <c r="AJ641" t="str">
        <f>TEXT(Member_export_20241206_173759_f48b0b31c0417006138ce4576f294a066f7c[[#This Row],[Member since]],"DDDD")</f>
        <v>martes</v>
      </c>
      <c r="AK641">
        <f>MONTH(Member_export_20241206_173759_f48b0b31c0417006138ce4576f294a066f7c[[#This Row],[Member since]])</f>
        <v>6</v>
      </c>
      <c r="AL641">
        <f>YEAR(Member_export_20241206_173759_f48b0b31c0417006138ce4576f294a066f7c[[#This Row],[Member since]])</f>
        <v>2023</v>
      </c>
    </row>
    <row r="642" spans="1:38" x14ac:dyDescent="0.55000000000000004">
      <c r="A642">
        <v>79788</v>
      </c>
      <c r="B642">
        <v>45989368</v>
      </c>
      <c r="C642" t="s">
        <v>3418</v>
      </c>
      <c r="D642" t="s">
        <v>9</v>
      </c>
      <c r="E642" t="s">
        <v>9</v>
      </c>
      <c r="F642" t="s">
        <v>190</v>
      </c>
      <c r="G642" t="s">
        <v>485</v>
      </c>
      <c r="H642" t="s">
        <v>4022</v>
      </c>
      <c r="I642" s="1">
        <v>34156</v>
      </c>
      <c r="J642" t="s">
        <v>5632</v>
      </c>
      <c r="K642" t="s">
        <v>5633</v>
      </c>
      <c r="L642">
        <v>28914</v>
      </c>
      <c r="M642" t="s">
        <v>4016</v>
      </c>
      <c r="N642" t="s">
        <v>9</v>
      </c>
      <c r="O642">
        <v>607308429</v>
      </c>
      <c r="P642" t="s">
        <v>486</v>
      </c>
      <c r="Q642" t="s">
        <v>45</v>
      </c>
      <c r="R642" t="s">
        <v>1575</v>
      </c>
      <c r="S642" t="s">
        <v>4017</v>
      </c>
      <c r="T642" s="1">
        <v>44691</v>
      </c>
      <c r="U642" t="s">
        <v>9</v>
      </c>
      <c r="V642" t="s">
        <v>4023</v>
      </c>
      <c r="W642" t="s">
        <v>4029</v>
      </c>
      <c r="X642" t="s">
        <v>12</v>
      </c>
      <c r="Y642" s="1">
        <v>45444</v>
      </c>
      <c r="Z642" s="1">
        <v>45657</v>
      </c>
      <c r="AA642">
        <v>5200</v>
      </c>
      <c r="AB642" t="s">
        <v>4017</v>
      </c>
      <c r="AC642">
        <f>MIN(COUNTIF(B:B,Member_export_20241206_173759_f48b0b31c0417006138ce4576f294a066f7c[[#This Row],[Member ID]]),1)-1</f>
        <v>0</v>
      </c>
      <c r="AD64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4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42" s="1">
        <v>45657</v>
      </c>
      <c r="AG642" s="1">
        <f>Member_export_20241206_173759_f48b0b31c0417006138ce4576f294a066f7c[[#This Row],[Price]]/100</f>
        <v>52</v>
      </c>
      <c r="AH642" s="6">
        <f ca="1">DATEDIF(Member_export_20241206_173759_f48b0b31c0417006138ce4576f294a066f7c[[#This Row],[Birthday]],TODAY(),"Y")</f>
        <v>31</v>
      </c>
      <c r="AI642" s="6">
        <f>DATEDIF(Member_export_20241206_173759_f48b0b31c0417006138ce4576f294a066f7c[[#This Row],[Member since]],Member_export_20241206_173759_f48b0b31c0417006138ce4576f294a066f7c[[#This Row],[Contrac end date C]],"M")</f>
        <v>31</v>
      </c>
      <c r="AJ642" t="str">
        <f>TEXT(Member_export_20241206_173759_f48b0b31c0417006138ce4576f294a066f7c[[#This Row],[Member since]],"DDDD")</f>
        <v>martes</v>
      </c>
      <c r="AK642">
        <f>MONTH(Member_export_20241206_173759_f48b0b31c0417006138ce4576f294a066f7c[[#This Row],[Member since]])</f>
        <v>5</v>
      </c>
      <c r="AL642">
        <f>YEAR(Member_export_20241206_173759_f48b0b31c0417006138ce4576f294a066f7c[[#This Row],[Member since]])</f>
        <v>2022</v>
      </c>
    </row>
    <row r="643" spans="1:38" x14ac:dyDescent="0.55000000000000004">
      <c r="A643">
        <v>79788</v>
      </c>
      <c r="B643">
        <v>46765529</v>
      </c>
      <c r="C643" t="s">
        <v>3688</v>
      </c>
      <c r="D643" t="s">
        <v>9</v>
      </c>
      <c r="E643" t="s">
        <v>9</v>
      </c>
      <c r="F643" t="s">
        <v>2186</v>
      </c>
      <c r="G643" t="s">
        <v>2187</v>
      </c>
      <c r="H643" t="s">
        <v>4022</v>
      </c>
      <c r="I643" s="1">
        <v>35082</v>
      </c>
      <c r="J643" t="s">
        <v>5634</v>
      </c>
      <c r="K643" t="s">
        <v>5635</v>
      </c>
      <c r="L643">
        <v>28914</v>
      </c>
      <c r="M643" t="s">
        <v>4016</v>
      </c>
      <c r="N643" t="s">
        <v>9</v>
      </c>
      <c r="O643">
        <v>625028702</v>
      </c>
      <c r="P643" t="s">
        <v>443</v>
      </c>
      <c r="Q643" t="s">
        <v>22</v>
      </c>
      <c r="R643" t="s">
        <v>2188</v>
      </c>
      <c r="S643" t="s">
        <v>4017</v>
      </c>
      <c r="T643" s="1">
        <v>45385</v>
      </c>
      <c r="U643" t="s">
        <v>9</v>
      </c>
      <c r="V643" t="s">
        <v>4023</v>
      </c>
      <c r="W643" t="s">
        <v>4024</v>
      </c>
      <c r="X643" t="s">
        <v>30</v>
      </c>
      <c r="Y643" s="1">
        <v>45444</v>
      </c>
      <c r="Z643" s="1">
        <v>45657</v>
      </c>
      <c r="AA643">
        <v>4900</v>
      </c>
      <c r="AB643" t="s">
        <v>4017</v>
      </c>
      <c r="AC643">
        <f>MIN(COUNTIF(B:B,Member_export_20241206_173759_f48b0b31c0417006138ce4576f294a066f7c[[#This Row],[Member ID]]),1)-1</f>
        <v>0</v>
      </c>
      <c r="AD64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4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43" s="1">
        <v>45657</v>
      </c>
      <c r="AG643" s="1">
        <f>Member_export_20241206_173759_f48b0b31c0417006138ce4576f294a066f7c[[#This Row],[Price]]/100</f>
        <v>49</v>
      </c>
      <c r="AH643" s="6">
        <f ca="1">DATEDIF(Member_export_20241206_173759_f48b0b31c0417006138ce4576f294a066f7c[[#This Row],[Birthday]],TODAY(),"Y")</f>
        <v>28</v>
      </c>
      <c r="AI643" s="6">
        <f>DATEDIF(Member_export_20241206_173759_f48b0b31c0417006138ce4576f294a066f7c[[#This Row],[Member since]],Member_export_20241206_173759_f48b0b31c0417006138ce4576f294a066f7c[[#This Row],[Contrac end date C]],"M")</f>
        <v>8</v>
      </c>
      <c r="AJ643" t="str">
        <f>TEXT(Member_export_20241206_173759_f48b0b31c0417006138ce4576f294a066f7c[[#This Row],[Member since]],"DDDD")</f>
        <v>miércoles</v>
      </c>
      <c r="AK643">
        <f>MONTH(Member_export_20241206_173759_f48b0b31c0417006138ce4576f294a066f7c[[#This Row],[Member since]])</f>
        <v>4</v>
      </c>
      <c r="AL643">
        <f>YEAR(Member_export_20241206_173759_f48b0b31c0417006138ce4576f294a066f7c[[#This Row],[Member since]])</f>
        <v>2024</v>
      </c>
    </row>
    <row r="644" spans="1:38" x14ac:dyDescent="0.55000000000000004">
      <c r="A644">
        <v>79788</v>
      </c>
      <c r="B644">
        <v>46963044</v>
      </c>
      <c r="C644" t="s">
        <v>3758</v>
      </c>
      <c r="D644" t="s">
        <v>9</v>
      </c>
      <c r="E644" t="s">
        <v>9</v>
      </c>
      <c r="F644" t="s">
        <v>2336</v>
      </c>
      <c r="G644" t="s">
        <v>2337</v>
      </c>
      <c r="H644" t="s">
        <v>4022</v>
      </c>
      <c r="I644" s="1">
        <v>31787</v>
      </c>
      <c r="J644" t="s">
        <v>5636</v>
      </c>
      <c r="K644" t="s">
        <v>5637</v>
      </c>
      <c r="L644">
        <v>28914</v>
      </c>
      <c r="M644" t="s">
        <v>4016</v>
      </c>
      <c r="N644" t="s">
        <v>9</v>
      </c>
      <c r="O644">
        <v>676682734</v>
      </c>
      <c r="P644" t="s">
        <v>2338</v>
      </c>
      <c r="Q644" t="s">
        <v>26</v>
      </c>
      <c r="R644" t="s">
        <v>9</v>
      </c>
      <c r="S644" t="s">
        <v>4017</v>
      </c>
      <c r="T644" s="1">
        <v>45454</v>
      </c>
      <c r="U644" t="s">
        <v>9</v>
      </c>
      <c r="V644" t="s">
        <v>4144</v>
      </c>
      <c r="W644" t="s">
        <v>4024</v>
      </c>
      <c r="X644" t="s">
        <v>30</v>
      </c>
      <c r="Y644" s="1">
        <v>45474</v>
      </c>
      <c r="Z644" s="1">
        <v>45657</v>
      </c>
      <c r="AA644">
        <v>4900</v>
      </c>
      <c r="AB644" t="s">
        <v>4017</v>
      </c>
      <c r="AC644">
        <f>MIN(COUNTIF(B:B,Member_export_20241206_173759_f48b0b31c0417006138ce4576f294a066f7c[[#This Row],[Member ID]]),1)-1</f>
        <v>0</v>
      </c>
      <c r="AD644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64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44" s="1">
        <v>45657</v>
      </c>
      <c r="AG644" s="1">
        <f>Member_export_20241206_173759_f48b0b31c0417006138ce4576f294a066f7c[[#This Row],[Price]]/100</f>
        <v>49</v>
      </c>
      <c r="AH644" s="6">
        <f ca="1">DATEDIF(Member_export_20241206_173759_f48b0b31c0417006138ce4576f294a066f7c[[#This Row],[Birthday]],TODAY(),"Y")</f>
        <v>37</v>
      </c>
      <c r="AI644" s="6">
        <f>DATEDIF(Member_export_20241206_173759_f48b0b31c0417006138ce4576f294a066f7c[[#This Row],[Member since]],Member_export_20241206_173759_f48b0b31c0417006138ce4576f294a066f7c[[#This Row],[Contrac end date C]],"M")</f>
        <v>6</v>
      </c>
      <c r="AJ644" t="str">
        <f>TEXT(Member_export_20241206_173759_f48b0b31c0417006138ce4576f294a066f7c[[#This Row],[Member since]],"DDDD")</f>
        <v>martes</v>
      </c>
      <c r="AK644">
        <f>MONTH(Member_export_20241206_173759_f48b0b31c0417006138ce4576f294a066f7c[[#This Row],[Member since]])</f>
        <v>6</v>
      </c>
      <c r="AL644">
        <f>YEAR(Member_export_20241206_173759_f48b0b31c0417006138ce4576f294a066f7c[[#This Row],[Member since]])</f>
        <v>2024</v>
      </c>
    </row>
    <row r="645" spans="1:38" x14ac:dyDescent="0.55000000000000004">
      <c r="A645">
        <v>79788</v>
      </c>
      <c r="B645">
        <v>45987929</v>
      </c>
      <c r="C645" t="s">
        <v>3475</v>
      </c>
      <c r="D645" t="s">
        <v>9</v>
      </c>
      <c r="E645" t="s">
        <v>9</v>
      </c>
      <c r="F645" t="s">
        <v>552</v>
      </c>
      <c r="G645" t="s">
        <v>1707</v>
      </c>
      <c r="H645" t="s">
        <v>4022</v>
      </c>
      <c r="I645" s="1">
        <v>27144</v>
      </c>
      <c r="J645" t="s">
        <v>5638</v>
      </c>
      <c r="K645" t="s">
        <v>4185</v>
      </c>
      <c r="L645">
        <v>28914</v>
      </c>
      <c r="M645" t="s">
        <v>4016</v>
      </c>
      <c r="N645" t="s">
        <v>9</v>
      </c>
      <c r="O645">
        <v>654253276</v>
      </c>
      <c r="P645" t="s">
        <v>1709</v>
      </c>
      <c r="Q645" t="s">
        <v>45</v>
      </c>
      <c r="R645" t="s">
        <v>1708</v>
      </c>
      <c r="S645" t="s">
        <v>4017</v>
      </c>
      <c r="T645" s="1">
        <v>43862</v>
      </c>
      <c r="U645" t="s">
        <v>9</v>
      </c>
      <c r="V645" t="s">
        <v>4023</v>
      </c>
      <c r="W645" t="s">
        <v>4029</v>
      </c>
      <c r="X645" t="s">
        <v>12</v>
      </c>
      <c r="Y645" s="1">
        <v>45444</v>
      </c>
      <c r="Z645" s="1">
        <v>45657</v>
      </c>
      <c r="AA645">
        <v>5200</v>
      </c>
      <c r="AB645" t="s">
        <v>4017</v>
      </c>
      <c r="AC645">
        <f>MIN(COUNTIF(B:B,Member_export_20241206_173759_f48b0b31c0417006138ce4576f294a066f7c[[#This Row],[Member ID]]),1)-1</f>
        <v>0</v>
      </c>
      <c r="AD64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4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45" s="1">
        <v>45657</v>
      </c>
      <c r="AG645" s="1">
        <f>Member_export_20241206_173759_f48b0b31c0417006138ce4576f294a066f7c[[#This Row],[Price]]/100</f>
        <v>52</v>
      </c>
      <c r="AH645" s="6">
        <f ca="1">DATEDIF(Member_export_20241206_173759_f48b0b31c0417006138ce4576f294a066f7c[[#This Row],[Birthday]],TODAY(),"Y")</f>
        <v>50</v>
      </c>
      <c r="AI645" s="6">
        <f>DATEDIF(Member_export_20241206_173759_f48b0b31c0417006138ce4576f294a066f7c[[#This Row],[Member since]],Member_export_20241206_173759_f48b0b31c0417006138ce4576f294a066f7c[[#This Row],[Contrac end date C]],"M")</f>
        <v>58</v>
      </c>
      <c r="AJ645" t="str">
        <f>TEXT(Member_export_20241206_173759_f48b0b31c0417006138ce4576f294a066f7c[[#This Row],[Member since]],"DDDD")</f>
        <v>sábado</v>
      </c>
      <c r="AK645">
        <f>MONTH(Member_export_20241206_173759_f48b0b31c0417006138ce4576f294a066f7c[[#This Row],[Member since]])</f>
        <v>2</v>
      </c>
      <c r="AL645">
        <f>YEAR(Member_export_20241206_173759_f48b0b31c0417006138ce4576f294a066f7c[[#This Row],[Member since]])</f>
        <v>2020</v>
      </c>
    </row>
    <row r="646" spans="1:38" x14ac:dyDescent="0.55000000000000004">
      <c r="A646">
        <v>79788</v>
      </c>
      <c r="B646">
        <v>45988140</v>
      </c>
      <c r="C646" t="s">
        <v>3189</v>
      </c>
      <c r="D646" t="s">
        <v>9</v>
      </c>
      <c r="E646" t="s">
        <v>9</v>
      </c>
      <c r="F646" t="s">
        <v>552</v>
      </c>
      <c r="G646" t="s">
        <v>1032</v>
      </c>
      <c r="H646" t="s">
        <v>4022</v>
      </c>
      <c r="I646" s="1">
        <v>27899</v>
      </c>
      <c r="J646" t="s">
        <v>5639</v>
      </c>
      <c r="K646" t="s">
        <v>5640</v>
      </c>
      <c r="L646">
        <v>28914</v>
      </c>
      <c r="M646" t="s">
        <v>4016</v>
      </c>
      <c r="N646" t="s">
        <v>9</v>
      </c>
      <c r="O646">
        <v>625470095</v>
      </c>
      <c r="P646" t="s">
        <v>1034</v>
      </c>
      <c r="Q646" t="s">
        <v>45</v>
      </c>
      <c r="R646" t="s">
        <v>1033</v>
      </c>
      <c r="S646" t="s">
        <v>4017</v>
      </c>
      <c r="T646" s="1">
        <v>43258</v>
      </c>
      <c r="U646" t="s">
        <v>9</v>
      </c>
      <c r="V646" t="s">
        <v>4023</v>
      </c>
      <c r="W646" t="s">
        <v>4029</v>
      </c>
      <c r="X646" t="s">
        <v>86</v>
      </c>
      <c r="Y646" s="1">
        <v>43282</v>
      </c>
      <c r="Z646" s="1">
        <v>45657</v>
      </c>
      <c r="AA646">
        <v>4300</v>
      </c>
      <c r="AB646" t="s">
        <v>4017</v>
      </c>
      <c r="AC646">
        <f>MIN(COUNTIF(B:B,Member_export_20241206_173759_f48b0b31c0417006138ce4576f294a066f7c[[#This Row],[Member ID]]),1)-1</f>
        <v>0</v>
      </c>
      <c r="AD64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4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46" s="1">
        <v>45657</v>
      </c>
      <c r="AG646" s="1">
        <f>Member_export_20241206_173759_f48b0b31c0417006138ce4576f294a066f7c[[#This Row],[Price]]/100</f>
        <v>43</v>
      </c>
      <c r="AH646" s="6">
        <f ca="1">DATEDIF(Member_export_20241206_173759_f48b0b31c0417006138ce4576f294a066f7c[[#This Row],[Birthday]],TODAY(),"Y")</f>
        <v>48</v>
      </c>
      <c r="AI646" s="6">
        <f>DATEDIF(Member_export_20241206_173759_f48b0b31c0417006138ce4576f294a066f7c[[#This Row],[Member since]],Member_export_20241206_173759_f48b0b31c0417006138ce4576f294a066f7c[[#This Row],[Contrac end date C]],"M")</f>
        <v>78</v>
      </c>
      <c r="AJ646" t="str">
        <f>TEXT(Member_export_20241206_173759_f48b0b31c0417006138ce4576f294a066f7c[[#This Row],[Member since]],"DDDD")</f>
        <v>jueves</v>
      </c>
      <c r="AK646">
        <f>MONTH(Member_export_20241206_173759_f48b0b31c0417006138ce4576f294a066f7c[[#This Row],[Member since]])</f>
        <v>6</v>
      </c>
      <c r="AL646">
        <f>YEAR(Member_export_20241206_173759_f48b0b31c0417006138ce4576f294a066f7c[[#This Row],[Member since]])</f>
        <v>2018</v>
      </c>
    </row>
    <row r="647" spans="1:38" x14ac:dyDescent="0.55000000000000004">
      <c r="A647">
        <v>79788</v>
      </c>
      <c r="B647">
        <v>49472242</v>
      </c>
      <c r="C647" t="s">
        <v>3868</v>
      </c>
      <c r="D647" t="s">
        <v>9</v>
      </c>
      <c r="E647" t="s">
        <v>9</v>
      </c>
      <c r="F647" t="s">
        <v>552</v>
      </c>
      <c r="G647" t="s">
        <v>2562</v>
      </c>
      <c r="H647" t="s">
        <v>4022</v>
      </c>
      <c r="I647" s="1">
        <v>38792</v>
      </c>
      <c r="J647" t="s">
        <v>5641</v>
      </c>
      <c r="K647" t="s">
        <v>5642</v>
      </c>
      <c r="L647">
        <v>28914</v>
      </c>
      <c r="M647" t="s">
        <v>4016</v>
      </c>
      <c r="N647" t="s">
        <v>9</v>
      </c>
      <c r="O647">
        <v>683198214</v>
      </c>
      <c r="P647" t="s">
        <v>2563</v>
      </c>
      <c r="Q647" t="s">
        <v>18</v>
      </c>
      <c r="R647" t="s">
        <v>9</v>
      </c>
      <c r="S647" t="s">
        <v>4017</v>
      </c>
      <c r="T647" s="1">
        <v>45614</v>
      </c>
      <c r="U647" t="s">
        <v>9</v>
      </c>
      <c r="V647" t="s">
        <v>4023</v>
      </c>
      <c r="W647" t="s">
        <v>4029</v>
      </c>
      <c r="X647" t="s">
        <v>12</v>
      </c>
      <c r="Y647" s="1">
        <v>45627</v>
      </c>
      <c r="Z647" s="1">
        <v>45657</v>
      </c>
      <c r="AA647">
        <v>5200</v>
      </c>
      <c r="AB647" t="s">
        <v>4017</v>
      </c>
      <c r="AC647">
        <f>MIN(COUNTIF(B:B,Member_export_20241206_173759_f48b0b31c0417006138ce4576f294a066f7c[[#This Row],[Member ID]]),1)-1</f>
        <v>0</v>
      </c>
      <c r="AD64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4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47" s="1">
        <v>45657</v>
      </c>
      <c r="AG647" s="1">
        <f>Member_export_20241206_173759_f48b0b31c0417006138ce4576f294a066f7c[[#This Row],[Price]]/100</f>
        <v>52</v>
      </c>
      <c r="AH647" s="6">
        <f ca="1">DATEDIF(Member_export_20241206_173759_f48b0b31c0417006138ce4576f294a066f7c[[#This Row],[Birthday]],TODAY(),"Y")</f>
        <v>18</v>
      </c>
      <c r="AI647" s="6">
        <f>DATEDIF(Member_export_20241206_173759_f48b0b31c0417006138ce4576f294a066f7c[[#This Row],[Member since]],Member_export_20241206_173759_f48b0b31c0417006138ce4576f294a066f7c[[#This Row],[Contrac end date C]],"M")</f>
        <v>1</v>
      </c>
      <c r="AJ647" t="str">
        <f>TEXT(Member_export_20241206_173759_f48b0b31c0417006138ce4576f294a066f7c[[#This Row],[Member since]],"DDDD")</f>
        <v>lunes</v>
      </c>
      <c r="AK647">
        <f>MONTH(Member_export_20241206_173759_f48b0b31c0417006138ce4576f294a066f7c[[#This Row],[Member since]])</f>
        <v>11</v>
      </c>
      <c r="AL647">
        <f>YEAR(Member_export_20241206_173759_f48b0b31c0417006138ce4576f294a066f7c[[#This Row],[Member since]])</f>
        <v>2024</v>
      </c>
    </row>
    <row r="648" spans="1:38" x14ac:dyDescent="0.55000000000000004">
      <c r="A648">
        <v>79788</v>
      </c>
      <c r="B648">
        <v>45989320</v>
      </c>
      <c r="C648" t="s">
        <v>3009</v>
      </c>
      <c r="D648" t="s">
        <v>9</v>
      </c>
      <c r="E648" t="s">
        <v>9</v>
      </c>
      <c r="F648" t="s">
        <v>552</v>
      </c>
      <c r="G648" t="s">
        <v>553</v>
      </c>
      <c r="H648" t="s">
        <v>4022</v>
      </c>
      <c r="I648" s="1">
        <v>36057</v>
      </c>
      <c r="J648" t="s">
        <v>5643</v>
      </c>
      <c r="K648" t="s">
        <v>4133</v>
      </c>
      <c r="L648">
        <v>28914</v>
      </c>
      <c r="M648" t="s">
        <v>4016</v>
      </c>
      <c r="N648" t="s">
        <v>9</v>
      </c>
      <c r="O648">
        <v>676137128</v>
      </c>
      <c r="P648" t="s">
        <v>554</v>
      </c>
      <c r="Q648" t="s">
        <v>22</v>
      </c>
      <c r="R648" t="s">
        <v>5644</v>
      </c>
      <c r="S648" t="s">
        <v>4017</v>
      </c>
      <c r="T648" s="1">
        <v>43725</v>
      </c>
      <c r="U648" t="s">
        <v>9</v>
      </c>
      <c r="V648" t="s">
        <v>4068</v>
      </c>
      <c r="W648" t="s">
        <v>4029</v>
      </c>
      <c r="X648" t="s">
        <v>12</v>
      </c>
      <c r="Y648" s="1">
        <v>45444</v>
      </c>
      <c r="Z648" s="1">
        <v>45657</v>
      </c>
      <c r="AA648">
        <v>5200</v>
      </c>
      <c r="AB648" t="s">
        <v>4017</v>
      </c>
      <c r="AC648">
        <f>MIN(COUNTIF(B:B,Member_export_20241206_173759_f48b0b31c0417006138ce4576f294a066f7c[[#This Row],[Member ID]]),1)-1</f>
        <v>0</v>
      </c>
      <c r="AD648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64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48" s="1">
        <v>45657</v>
      </c>
      <c r="AG648" s="1">
        <f>Member_export_20241206_173759_f48b0b31c0417006138ce4576f294a066f7c[[#This Row],[Price]]/100</f>
        <v>52</v>
      </c>
      <c r="AH648" s="6">
        <f ca="1">DATEDIF(Member_export_20241206_173759_f48b0b31c0417006138ce4576f294a066f7c[[#This Row],[Birthday]],TODAY(),"Y")</f>
        <v>26</v>
      </c>
      <c r="AI648" s="6">
        <f>DATEDIF(Member_export_20241206_173759_f48b0b31c0417006138ce4576f294a066f7c[[#This Row],[Member since]],Member_export_20241206_173759_f48b0b31c0417006138ce4576f294a066f7c[[#This Row],[Contrac end date C]],"M")</f>
        <v>63</v>
      </c>
      <c r="AJ648" t="str">
        <f>TEXT(Member_export_20241206_173759_f48b0b31c0417006138ce4576f294a066f7c[[#This Row],[Member since]],"DDDD")</f>
        <v>martes</v>
      </c>
      <c r="AK648">
        <f>MONTH(Member_export_20241206_173759_f48b0b31c0417006138ce4576f294a066f7c[[#This Row],[Member since]])</f>
        <v>9</v>
      </c>
      <c r="AL648">
        <f>YEAR(Member_export_20241206_173759_f48b0b31c0417006138ce4576f294a066f7c[[#This Row],[Member since]])</f>
        <v>2019</v>
      </c>
    </row>
    <row r="649" spans="1:38" x14ac:dyDescent="0.55000000000000004">
      <c r="A649">
        <v>79788</v>
      </c>
      <c r="B649">
        <v>45987459</v>
      </c>
      <c r="C649" t="s">
        <v>3153</v>
      </c>
      <c r="D649" t="s">
        <v>9</v>
      </c>
      <c r="E649" t="s">
        <v>9</v>
      </c>
      <c r="F649" t="s">
        <v>552</v>
      </c>
      <c r="G649" t="s">
        <v>940</v>
      </c>
      <c r="H649" t="s">
        <v>4022</v>
      </c>
      <c r="I649" s="1">
        <v>38114</v>
      </c>
      <c r="J649" t="s">
        <v>5645</v>
      </c>
      <c r="K649" t="s">
        <v>4301</v>
      </c>
      <c r="L649">
        <v>28914</v>
      </c>
      <c r="M649" t="s">
        <v>4016</v>
      </c>
      <c r="N649" t="s">
        <v>9</v>
      </c>
      <c r="O649">
        <v>609456883</v>
      </c>
      <c r="P649" t="s">
        <v>941</v>
      </c>
      <c r="Q649" t="s">
        <v>45</v>
      </c>
      <c r="R649" t="s">
        <v>1922</v>
      </c>
      <c r="S649" t="s">
        <v>4017</v>
      </c>
      <c r="T649" s="1">
        <v>44011</v>
      </c>
      <c r="U649" t="s">
        <v>9</v>
      </c>
      <c r="V649" t="s">
        <v>4023</v>
      </c>
      <c r="W649" t="s">
        <v>4029</v>
      </c>
      <c r="X649" t="s">
        <v>30</v>
      </c>
      <c r="Y649" s="1">
        <v>44013</v>
      </c>
      <c r="Z649" s="1">
        <v>45657</v>
      </c>
      <c r="AA649">
        <v>4900</v>
      </c>
      <c r="AB649" t="s">
        <v>4017</v>
      </c>
      <c r="AC649">
        <f>MIN(COUNTIF(B:B,Member_export_20241206_173759_f48b0b31c0417006138ce4576f294a066f7c[[#This Row],[Member ID]]),1)-1</f>
        <v>0</v>
      </c>
      <c r="AD64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4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49" s="1">
        <v>45657</v>
      </c>
      <c r="AG649" s="1">
        <f>Member_export_20241206_173759_f48b0b31c0417006138ce4576f294a066f7c[[#This Row],[Price]]/100</f>
        <v>49</v>
      </c>
      <c r="AH649" s="6">
        <f ca="1">DATEDIF(Member_export_20241206_173759_f48b0b31c0417006138ce4576f294a066f7c[[#This Row],[Birthday]],TODAY(),"Y")</f>
        <v>20</v>
      </c>
      <c r="AI649" s="6">
        <f>DATEDIF(Member_export_20241206_173759_f48b0b31c0417006138ce4576f294a066f7c[[#This Row],[Member since]],Member_export_20241206_173759_f48b0b31c0417006138ce4576f294a066f7c[[#This Row],[Contrac end date C]],"M")</f>
        <v>54</v>
      </c>
      <c r="AJ649" t="str">
        <f>TEXT(Member_export_20241206_173759_f48b0b31c0417006138ce4576f294a066f7c[[#This Row],[Member since]],"DDDD")</f>
        <v>lunes</v>
      </c>
      <c r="AK649">
        <f>MONTH(Member_export_20241206_173759_f48b0b31c0417006138ce4576f294a066f7c[[#This Row],[Member since]])</f>
        <v>6</v>
      </c>
      <c r="AL649">
        <f>YEAR(Member_export_20241206_173759_f48b0b31c0417006138ce4576f294a066f7c[[#This Row],[Member since]])</f>
        <v>2020</v>
      </c>
    </row>
    <row r="650" spans="1:38" x14ac:dyDescent="0.55000000000000004">
      <c r="A650">
        <v>79788</v>
      </c>
      <c r="B650">
        <v>48403434</v>
      </c>
      <c r="C650" t="s">
        <v>3651</v>
      </c>
      <c r="D650" t="s">
        <v>9</v>
      </c>
      <c r="E650" t="s">
        <v>9</v>
      </c>
      <c r="F650" t="s">
        <v>552</v>
      </c>
      <c r="G650" t="s">
        <v>2093</v>
      </c>
      <c r="H650" t="s">
        <v>4022</v>
      </c>
      <c r="I650" s="1">
        <v>34670</v>
      </c>
      <c r="J650" t="s">
        <v>5646</v>
      </c>
      <c r="K650" t="s">
        <v>5647</v>
      </c>
      <c r="L650">
        <v>28914</v>
      </c>
      <c r="M650" t="s">
        <v>4016</v>
      </c>
      <c r="N650" t="s">
        <v>9</v>
      </c>
      <c r="O650">
        <v>695857018</v>
      </c>
      <c r="P650" t="s">
        <v>2094</v>
      </c>
      <c r="Q650" t="s">
        <v>9</v>
      </c>
      <c r="R650" t="s">
        <v>9</v>
      </c>
      <c r="S650" t="s">
        <v>4017</v>
      </c>
      <c r="T650" s="1">
        <v>45565</v>
      </c>
      <c r="U650" t="s">
        <v>9</v>
      </c>
      <c r="V650" t="s">
        <v>4023</v>
      </c>
      <c r="W650" t="s">
        <v>4024</v>
      </c>
      <c r="X650" t="s">
        <v>12</v>
      </c>
      <c r="Y650" s="1">
        <v>45566</v>
      </c>
      <c r="Z650" s="1">
        <v>45657</v>
      </c>
      <c r="AA650">
        <v>5200</v>
      </c>
      <c r="AB650" t="s">
        <v>4017</v>
      </c>
      <c r="AC650">
        <f>MIN(COUNTIF(B:B,Member_export_20241206_173759_f48b0b31c0417006138ce4576f294a066f7c[[#This Row],[Member ID]]),1)-1</f>
        <v>0</v>
      </c>
      <c r="AD65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5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50" s="1">
        <v>45657</v>
      </c>
      <c r="AG650" s="1">
        <f>Member_export_20241206_173759_f48b0b31c0417006138ce4576f294a066f7c[[#This Row],[Price]]/100</f>
        <v>52</v>
      </c>
      <c r="AH650" s="6">
        <f ca="1">DATEDIF(Member_export_20241206_173759_f48b0b31c0417006138ce4576f294a066f7c[[#This Row],[Birthday]],TODAY(),"Y")</f>
        <v>30</v>
      </c>
      <c r="AI650" s="6">
        <f>DATEDIF(Member_export_20241206_173759_f48b0b31c0417006138ce4576f294a066f7c[[#This Row],[Member since]],Member_export_20241206_173759_f48b0b31c0417006138ce4576f294a066f7c[[#This Row],[Contrac end date C]],"M")</f>
        <v>3</v>
      </c>
      <c r="AJ650" t="str">
        <f>TEXT(Member_export_20241206_173759_f48b0b31c0417006138ce4576f294a066f7c[[#This Row],[Member since]],"DDDD")</f>
        <v>lunes</v>
      </c>
      <c r="AK650">
        <f>MONTH(Member_export_20241206_173759_f48b0b31c0417006138ce4576f294a066f7c[[#This Row],[Member since]])</f>
        <v>9</v>
      </c>
      <c r="AL650">
        <f>YEAR(Member_export_20241206_173759_f48b0b31c0417006138ce4576f294a066f7c[[#This Row],[Member since]])</f>
        <v>2024</v>
      </c>
    </row>
    <row r="651" spans="1:38" x14ac:dyDescent="0.55000000000000004">
      <c r="A651">
        <v>79788</v>
      </c>
      <c r="B651">
        <v>47735818</v>
      </c>
      <c r="C651" t="s">
        <v>3957</v>
      </c>
      <c r="D651" t="s">
        <v>9</v>
      </c>
      <c r="E651" t="s">
        <v>9</v>
      </c>
      <c r="F651" t="s">
        <v>552</v>
      </c>
      <c r="G651" t="s">
        <v>2738</v>
      </c>
      <c r="H651" t="s">
        <v>4022</v>
      </c>
      <c r="I651" s="1">
        <v>28516</v>
      </c>
      <c r="J651" t="s">
        <v>5648</v>
      </c>
      <c r="K651" t="s">
        <v>5649</v>
      </c>
      <c r="L651">
        <v>28914</v>
      </c>
      <c r="M651" t="s">
        <v>4016</v>
      </c>
      <c r="N651" t="s">
        <v>9</v>
      </c>
      <c r="O651">
        <v>691352522</v>
      </c>
      <c r="P651" t="s">
        <v>2739</v>
      </c>
      <c r="Q651" t="s">
        <v>277</v>
      </c>
      <c r="R651" t="s">
        <v>9</v>
      </c>
      <c r="S651" t="s">
        <v>4017</v>
      </c>
      <c r="T651" s="1">
        <v>45516</v>
      </c>
      <c r="U651" t="s">
        <v>9</v>
      </c>
      <c r="V651" t="s">
        <v>4023</v>
      </c>
      <c r="W651" t="s">
        <v>4024</v>
      </c>
      <c r="X651" t="s">
        <v>12</v>
      </c>
      <c r="Y651" s="1">
        <v>45536</v>
      </c>
      <c r="Z651" s="1">
        <v>45657</v>
      </c>
      <c r="AA651">
        <v>5200</v>
      </c>
      <c r="AB651" t="s">
        <v>4017</v>
      </c>
      <c r="AC651">
        <f>MIN(COUNTIF(B:B,Member_export_20241206_173759_f48b0b31c0417006138ce4576f294a066f7c[[#This Row],[Member ID]]),1)-1</f>
        <v>0</v>
      </c>
      <c r="AD65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5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51" s="1">
        <v>45657</v>
      </c>
      <c r="AG651" s="1">
        <f>Member_export_20241206_173759_f48b0b31c0417006138ce4576f294a066f7c[[#This Row],[Price]]/100</f>
        <v>52</v>
      </c>
      <c r="AH651" s="6">
        <f ca="1">DATEDIF(Member_export_20241206_173759_f48b0b31c0417006138ce4576f294a066f7c[[#This Row],[Birthday]],TODAY(),"Y")</f>
        <v>46</v>
      </c>
      <c r="AI651" s="6">
        <f>DATEDIF(Member_export_20241206_173759_f48b0b31c0417006138ce4576f294a066f7c[[#This Row],[Member since]],Member_export_20241206_173759_f48b0b31c0417006138ce4576f294a066f7c[[#This Row],[Contrac end date C]],"M")</f>
        <v>4</v>
      </c>
      <c r="AJ651" t="str">
        <f>TEXT(Member_export_20241206_173759_f48b0b31c0417006138ce4576f294a066f7c[[#This Row],[Member since]],"DDDD")</f>
        <v>lunes</v>
      </c>
      <c r="AK651">
        <f>MONTH(Member_export_20241206_173759_f48b0b31c0417006138ce4576f294a066f7c[[#This Row],[Member since]])</f>
        <v>8</v>
      </c>
      <c r="AL651">
        <f>YEAR(Member_export_20241206_173759_f48b0b31c0417006138ce4576f294a066f7c[[#This Row],[Member since]])</f>
        <v>2024</v>
      </c>
    </row>
    <row r="652" spans="1:38" x14ac:dyDescent="0.55000000000000004">
      <c r="A652">
        <v>79788</v>
      </c>
      <c r="B652">
        <v>45988383</v>
      </c>
      <c r="C652" t="s">
        <v>3540</v>
      </c>
      <c r="D652" t="s">
        <v>9</v>
      </c>
      <c r="E652" t="s">
        <v>9</v>
      </c>
      <c r="F652" t="s">
        <v>552</v>
      </c>
      <c r="G652" t="s">
        <v>1843</v>
      </c>
      <c r="H652" t="s">
        <v>4022</v>
      </c>
      <c r="I652" s="1">
        <v>38484</v>
      </c>
      <c r="J652" t="s">
        <v>5650</v>
      </c>
      <c r="K652" t="s">
        <v>5651</v>
      </c>
      <c r="L652">
        <v>28914</v>
      </c>
      <c r="M652" t="s">
        <v>4016</v>
      </c>
      <c r="N652" t="s">
        <v>9</v>
      </c>
      <c r="O652">
        <v>659533874</v>
      </c>
      <c r="P652" t="s">
        <v>1844</v>
      </c>
      <c r="Q652" t="s">
        <v>45</v>
      </c>
      <c r="R652" t="s">
        <v>4450</v>
      </c>
      <c r="S652" t="s">
        <v>4017</v>
      </c>
      <c r="T652" s="1">
        <v>44834</v>
      </c>
      <c r="U652" t="s">
        <v>9</v>
      </c>
      <c r="V652" t="s">
        <v>4023</v>
      </c>
      <c r="W652" t="s">
        <v>4024</v>
      </c>
      <c r="X652" t="s">
        <v>12</v>
      </c>
      <c r="Y652" s="1">
        <v>44835</v>
      </c>
      <c r="Z652" s="1">
        <v>45657</v>
      </c>
      <c r="AA652">
        <v>5200</v>
      </c>
      <c r="AB652" t="s">
        <v>4017</v>
      </c>
      <c r="AC652">
        <f>MIN(COUNTIF(B:B,Member_export_20241206_173759_f48b0b31c0417006138ce4576f294a066f7c[[#This Row],[Member ID]]),1)-1</f>
        <v>0</v>
      </c>
      <c r="AD65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5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52" s="1">
        <v>45657</v>
      </c>
      <c r="AG652" s="1">
        <f>Member_export_20241206_173759_f48b0b31c0417006138ce4576f294a066f7c[[#This Row],[Price]]/100</f>
        <v>52</v>
      </c>
      <c r="AH652" s="6">
        <f ca="1">DATEDIF(Member_export_20241206_173759_f48b0b31c0417006138ce4576f294a066f7c[[#This Row],[Birthday]],TODAY(),"Y")</f>
        <v>19</v>
      </c>
      <c r="AI652" s="6">
        <f>DATEDIF(Member_export_20241206_173759_f48b0b31c0417006138ce4576f294a066f7c[[#This Row],[Member since]],Member_export_20241206_173759_f48b0b31c0417006138ce4576f294a066f7c[[#This Row],[Contrac end date C]],"M")</f>
        <v>27</v>
      </c>
      <c r="AJ652" t="str">
        <f>TEXT(Member_export_20241206_173759_f48b0b31c0417006138ce4576f294a066f7c[[#This Row],[Member since]],"DDDD")</f>
        <v>viernes</v>
      </c>
      <c r="AK652">
        <f>MONTH(Member_export_20241206_173759_f48b0b31c0417006138ce4576f294a066f7c[[#This Row],[Member since]])</f>
        <v>9</v>
      </c>
      <c r="AL652">
        <f>YEAR(Member_export_20241206_173759_f48b0b31c0417006138ce4576f294a066f7c[[#This Row],[Member since]])</f>
        <v>2022</v>
      </c>
    </row>
    <row r="653" spans="1:38" x14ac:dyDescent="0.55000000000000004">
      <c r="A653">
        <v>79788</v>
      </c>
      <c r="B653">
        <v>47991104</v>
      </c>
      <c r="C653" t="s">
        <v>3810</v>
      </c>
      <c r="D653" t="s">
        <v>9</v>
      </c>
      <c r="E653" t="s">
        <v>9</v>
      </c>
      <c r="F653" t="s">
        <v>205</v>
      </c>
      <c r="G653" t="s">
        <v>2439</v>
      </c>
      <c r="H653" t="s">
        <v>4022</v>
      </c>
      <c r="I653" s="1">
        <v>38656</v>
      </c>
      <c r="J653" t="s">
        <v>5652</v>
      </c>
      <c r="K653" t="s">
        <v>5653</v>
      </c>
      <c r="L653">
        <v>28914</v>
      </c>
      <c r="M653" t="s">
        <v>4016</v>
      </c>
      <c r="N653" t="s">
        <v>9</v>
      </c>
      <c r="O653">
        <v>664651131</v>
      </c>
      <c r="P653" t="s">
        <v>1475</v>
      </c>
      <c r="Q653" t="s">
        <v>18</v>
      </c>
      <c r="R653" t="s">
        <v>1474</v>
      </c>
      <c r="S653" t="s">
        <v>4017</v>
      </c>
      <c r="T653" s="1">
        <v>45537</v>
      </c>
      <c r="U653" t="s">
        <v>9</v>
      </c>
      <c r="V653" t="s">
        <v>4023</v>
      </c>
      <c r="W653" t="s">
        <v>4024</v>
      </c>
      <c r="X653" t="s">
        <v>30</v>
      </c>
      <c r="Y653" s="1">
        <v>45566</v>
      </c>
      <c r="Z653" s="1">
        <v>45657</v>
      </c>
      <c r="AA653">
        <v>4900</v>
      </c>
      <c r="AB653" t="s">
        <v>4017</v>
      </c>
      <c r="AC653">
        <f>MIN(COUNTIF(B:B,Member_export_20241206_173759_f48b0b31c0417006138ce4576f294a066f7c[[#This Row],[Member ID]]),1)-1</f>
        <v>0</v>
      </c>
      <c r="AD65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5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53" s="1">
        <v>45657</v>
      </c>
      <c r="AG653" s="1">
        <f>Member_export_20241206_173759_f48b0b31c0417006138ce4576f294a066f7c[[#This Row],[Price]]/100</f>
        <v>49</v>
      </c>
      <c r="AH653" s="6">
        <f ca="1">DATEDIF(Member_export_20241206_173759_f48b0b31c0417006138ce4576f294a066f7c[[#This Row],[Birthday]],TODAY(),"Y")</f>
        <v>19</v>
      </c>
      <c r="AI653" s="6">
        <f>DATEDIF(Member_export_20241206_173759_f48b0b31c0417006138ce4576f294a066f7c[[#This Row],[Member since]],Member_export_20241206_173759_f48b0b31c0417006138ce4576f294a066f7c[[#This Row],[Contrac end date C]],"M")</f>
        <v>3</v>
      </c>
      <c r="AJ653" t="str">
        <f>TEXT(Member_export_20241206_173759_f48b0b31c0417006138ce4576f294a066f7c[[#This Row],[Member since]],"DDDD")</f>
        <v>lunes</v>
      </c>
      <c r="AK653">
        <f>MONTH(Member_export_20241206_173759_f48b0b31c0417006138ce4576f294a066f7c[[#This Row],[Member since]])</f>
        <v>9</v>
      </c>
      <c r="AL653">
        <f>YEAR(Member_export_20241206_173759_f48b0b31c0417006138ce4576f294a066f7c[[#This Row],[Member since]])</f>
        <v>2024</v>
      </c>
    </row>
    <row r="654" spans="1:38" x14ac:dyDescent="0.55000000000000004">
      <c r="A654">
        <v>79788</v>
      </c>
      <c r="B654">
        <v>45988163</v>
      </c>
      <c r="C654" t="s">
        <v>3103</v>
      </c>
      <c r="D654" t="s">
        <v>9</v>
      </c>
      <c r="E654" t="s">
        <v>9</v>
      </c>
      <c r="F654" t="s">
        <v>205</v>
      </c>
      <c r="G654" t="s">
        <v>816</v>
      </c>
      <c r="H654" t="s">
        <v>4022</v>
      </c>
      <c r="I654" s="1">
        <v>39352</v>
      </c>
      <c r="J654" t="s">
        <v>5654</v>
      </c>
      <c r="K654" t="s">
        <v>5655</v>
      </c>
      <c r="L654">
        <v>28914</v>
      </c>
      <c r="M654" t="s">
        <v>4016</v>
      </c>
      <c r="N654" t="s">
        <v>9</v>
      </c>
      <c r="O654">
        <v>646556593</v>
      </c>
      <c r="P654" t="s">
        <v>612</v>
      </c>
      <c r="Q654" t="s">
        <v>113</v>
      </c>
      <c r="R654" t="s">
        <v>5656</v>
      </c>
      <c r="S654" t="s">
        <v>4017</v>
      </c>
      <c r="T654" s="1">
        <v>45176</v>
      </c>
      <c r="U654" t="s">
        <v>9</v>
      </c>
      <c r="V654" t="s">
        <v>4023</v>
      </c>
      <c r="W654" t="s">
        <v>4024</v>
      </c>
      <c r="X654" t="s">
        <v>6903</v>
      </c>
      <c r="Y654" s="1"/>
      <c r="Z654" s="1"/>
      <c r="AB654" t="s">
        <v>6795</v>
      </c>
      <c r="AC654">
        <f>MIN(COUNTIF(B:B,Member_export_20241206_173759_f48b0b31c0417006138ce4576f294a066f7c[[#This Row],[Member ID]]),1)-1</f>
        <v>0</v>
      </c>
      <c r="AD65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5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54" s="1">
        <v>45657</v>
      </c>
      <c r="AG654" s="1">
        <f>Member_export_20241206_173759_f48b0b31c0417006138ce4576f294a066f7c[[#This Row],[Price]]/100</f>
        <v>0</v>
      </c>
      <c r="AH654" s="6">
        <f ca="1">DATEDIF(Member_export_20241206_173759_f48b0b31c0417006138ce4576f294a066f7c[[#This Row],[Birthday]],TODAY(),"Y")</f>
        <v>17</v>
      </c>
      <c r="AI654" s="6">
        <f>DATEDIF(Member_export_20241206_173759_f48b0b31c0417006138ce4576f294a066f7c[[#This Row],[Member since]],Member_export_20241206_173759_f48b0b31c0417006138ce4576f294a066f7c[[#This Row],[Contrac end date C]],"M")</f>
        <v>15</v>
      </c>
      <c r="AJ654" t="str">
        <f>TEXT(Member_export_20241206_173759_f48b0b31c0417006138ce4576f294a066f7c[[#This Row],[Member since]],"DDDD")</f>
        <v>jueves</v>
      </c>
      <c r="AK654">
        <f>MONTH(Member_export_20241206_173759_f48b0b31c0417006138ce4576f294a066f7c[[#This Row],[Member since]])</f>
        <v>9</v>
      </c>
      <c r="AL654">
        <f>YEAR(Member_export_20241206_173759_f48b0b31c0417006138ce4576f294a066f7c[[#This Row],[Member since]])</f>
        <v>2023</v>
      </c>
    </row>
    <row r="655" spans="1:38" x14ac:dyDescent="0.55000000000000004">
      <c r="A655">
        <v>79788</v>
      </c>
      <c r="B655">
        <v>45989258</v>
      </c>
      <c r="C655" t="s">
        <v>3083</v>
      </c>
      <c r="D655" t="s">
        <v>9</v>
      </c>
      <c r="E655" t="s">
        <v>9</v>
      </c>
      <c r="F655" t="s">
        <v>205</v>
      </c>
      <c r="G655" t="s">
        <v>760</v>
      </c>
      <c r="H655" t="s">
        <v>4015</v>
      </c>
      <c r="I655" s="1">
        <v>39360</v>
      </c>
      <c r="J655" t="s">
        <v>5657</v>
      </c>
      <c r="K655" t="s">
        <v>5658</v>
      </c>
      <c r="L655">
        <v>28914</v>
      </c>
      <c r="M655" t="s">
        <v>4016</v>
      </c>
      <c r="N655" t="s">
        <v>9</v>
      </c>
      <c r="O655">
        <v>640326792</v>
      </c>
      <c r="P655" t="s">
        <v>761</v>
      </c>
      <c r="Q655" t="s">
        <v>45</v>
      </c>
      <c r="R655" t="s">
        <v>5659</v>
      </c>
      <c r="S655" t="s">
        <v>4017</v>
      </c>
      <c r="T655" s="1">
        <v>45320</v>
      </c>
      <c r="U655" t="s">
        <v>9</v>
      </c>
      <c r="V655" t="s">
        <v>9</v>
      </c>
      <c r="W655" t="s">
        <v>9</v>
      </c>
      <c r="X655" t="s">
        <v>30</v>
      </c>
      <c r="Y655" s="1">
        <v>45323</v>
      </c>
      <c r="Z655" s="1">
        <v>45657</v>
      </c>
      <c r="AA655">
        <v>4900</v>
      </c>
      <c r="AB655" t="s">
        <v>4017</v>
      </c>
      <c r="AC655">
        <f>MIN(COUNTIF(B:B,Member_export_20241206_173759_f48b0b31c0417006138ce4576f294a066f7c[[#This Row],[Member ID]]),1)-1</f>
        <v>0</v>
      </c>
      <c r="AD655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655" t="str">
        <f>IF(Member_export_20241206_173759_f48b0b31c0417006138ce4576f294a066f7c[[#This Row],[Source]]="","DESCONOCIDA",Member_export_20241206_173759_f48b0b31c0417006138ce4576f294a066f7c[[#This Row],[Source]])</f>
        <v>DESCONOCIDA</v>
      </c>
      <c r="AF655" s="1">
        <v>45657</v>
      </c>
      <c r="AG655" s="1">
        <f>Member_export_20241206_173759_f48b0b31c0417006138ce4576f294a066f7c[[#This Row],[Price]]/100</f>
        <v>49</v>
      </c>
      <c r="AH655" s="6">
        <f ca="1">DATEDIF(Member_export_20241206_173759_f48b0b31c0417006138ce4576f294a066f7c[[#This Row],[Birthday]],TODAY(),"Y")</f>
        <v>17</v>
      </c>
      <c r="AI655" s="6">
        <f>DATEDIF(Member_export_20241206_173759_f48b0b31c0417006138ce4576f294a066f7c[[#This Row],[Member since]],Member_export_20241206_173759_f48b0b31c0417006138ce4576f294a066f7c[[#This Row],[Contrac end date C]],"M")</f>
        <v>11</v>
      </c>
      <c r="AJ655" t="str">
        <f>TEXT(Member_export_20241206_173759_f48b0b31c0417006138ce4576f294a066f7c[[#This Row],[Member since]],"DDDD")</f>
        <v>lunes</v>
      </c>
      <c r="AK655">
        <f>MONTH(Member_export_20241206_173759_f48b0b31c0417006138ce4576f294a066f7c[[#This Row],[Member since]])</f>
        <v>1</v>
      </c>
      <c r="AL655">
        <f>YEAR(Member_export_20241206_173759_f48b0b31c0417006138ce4576f294a066f7c[[#This Row],[Member since]])</f>
        <v>2024</v>
      </c>
    </row>
    <row r="656" spans="1:38" x14ac:dyDescent="0.55000000000000004">
      <c r="A656">
        <v>79788</v>
      </c>
      <c r="B656">
        <v>45989366</v>
      </c>
      <c r="C656" t="s">
        <v>2890</v>
      </c>
      <c r="D656" t="s">
        <v>9</v>
      </c>
      <c r="E656" t="s">
        <v>9</v>
      </c>
      <c r="F656" t="s">
        <v>205</v>
      </c>
      <c r="G656" t="s">
        <v>206</v>
      </c>
      <c r="H656" t="s">
        <v>4022</v>
      </c>
      <c r="I656" s="1">
        <v>39260</v>
      </c>
      <c r="J656" t="s">
        <v>5660</v>
      </c>
      <c r="K656" t="s">
        <v>5661</v>
      </c>
      <c r="L656">
        <v>28914</v>
      </c>
      <c r="M656" t="s">
        <v>4016</v>
      </c>
      <c r="N656" t="s">
        <v>9</v>
      </c>
      <c r="O656">
        <v>626873172</v>
      </c>
      <c r="P656" t="s">
        <v>207</v>
      </c>
      <c r="Q656" t="s">
        <v>18</v>
      </c>
      <c r="R656" t="s">
        <v>5662</v>
      </c>
      <c r="S656" t="s">
        <v>4017</v>
      </c>
      <c r="T656" s="1">
        <v>45218</v>
      </c>
      <c r="U656" t="s">
        <v>9</v>
      </c>
      <c r="V656" t="s">
        <v>4023</v>
      </c>
      <c r="W656" t="s">
        <v>4024</v>
      </c>
      <c r="X656" t="s">
        <v>12</v>
      </c>
      <c r="Y656" s="1">
        <v>45231</v>
      </c>
      <c r="Z656" s="1">
        <v>45657</v>
      </c>
      <c r="AA656">
        <v>5200</v>
      </c>
      <c r="AB656" t="s">
        <v>4017</v>
      </c>
      <c r="AC656">
        <f>MIN(COUNTIF(B:B,Member_export_20241206_173759_f48b0b31c0417006138ce4576f294a066f7c[[#This Row],[Member ID]]),1)-1</f>
        <v>0</v>
      </c>
      <c r="AD65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5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56" s="1">
        <v>45657</v>
      </c>
      <c r="AG656" s="1">
        <f>Member_export_20241206_173759_f48b0b31c0417006138ce4576f294a066f7c[[#This Row],[Price]]/100</f>
        <v>52</v>
      </c>
      <c r="AH656" s="6">
        <f ca="1">DATEDIF(Member_export_20241206_173759_f48b0b31c0417006138ce4576f294a066f7c[[#This Row],[Birthday]],TODAY(),"Y")</f>
        <v>17</v>
      </c>
      <c r="AI656" s="6">
        <f>DATEDIF(Member_export_20241206_173759_f48b0b31c0417006138ce4576f294a066f7c[[#This Row],[Member since]],Member_export_20241206_173759_f48b0b31c0417006138ce4576f294a066f7c[[#This Row],[Contrac end date C]],"M")</f>
        <v>14</v>
      </c>
      <c r="AJ656" t="str">
        <f>TEXT(Member_export_20241206_173759_f48b0b31c0417006138ce4576f294a066f7c[[#This Row],[Member since]],"DDDD")</f>
        <v>jueves</v>
      </c>
      <c r="AK656">
        <f>MONTH(Member_export_20241206_173759_f48b0b31c0417006138ce4576f294a066f7c[[#This Row],[Member since]])</f>
        <v>10</v>
      </c>
      <c r="AL656">
        <f>YEAR(Member_export_20241206_173759_f48b0b31c0417006138ce4576f294a066f7c[[#This Row],[Member since]])</f>
        <v>2023</v>
      </c>
    </row>
    <row r="657" spans="1:38" x14ac:dyDescent="0.55000000000000004">
      <c r="A657">
        <v>79788</v>
      </c>
      <c r="B657">
        <v>45988938</v>
      </c>
      <c r="C657" t="s">
        <v>3658</v>
      </c>
      <c r="D657" t="s">
        <v>9</v>
      </c>
      <c r="E657" t="s">
        <v>9</v>
      </c>
      <c r="F657" t="s">
        <v>352</v>
      </c>
      <c r="G657" t="s">
        <v>2108</v>
      </c>
      <c r="H657" t="s">
        <v>4015</v>
      </c>
      <c r="I657" s="1">
        <v>39051</v>
      </c>
      <c r="J657" t="s">
        <v>5663</v>
      </c>
      <c r="K657" t="s">
        <v>5664</v>
      </c>
      <c r="L657">
        <v>28914</v>
      </c>
      <c r="M657" t="s">
        <v>4016</v>
      </c>
      <c r="N657" t="s">
        <v>9</v>
      </c>
      <c r="O657">
        <v>635766774</v>
      </c>
      <c r="P657" t="s">
        <v>2109</v>
      </c>
      <c r="Q657" t="s">
        <v>45</v>
      </c>
      <c r="R657" t="s">
        <v>5665</v>
      </c>
      <c r="S657" t="s">
        <v>4017</v>
      </c>
      <c r="T657" s="1">
        <v>44895</v>
      </c>
      <c r="U657" t="s">
        <v>9</v>
      </c>
      <c r="V657" t="s">
        <v>9</v>
      </c>
      <c r="W657" t="s">
        <v>9</v>
      </c>
      <c r="X657" t="s">
        <v>12</v>
      </c>
      <c r="Y657" s="1">
        <v>45444</v>
      </c>
      <c r="Z657" s="1">
        <v>45657</v>
      </c>
      <c r="AA657">
        <v>5200</v>
      </c>
      <c r="AB657" t="s">
        <v>4017</v>
      </c>
      <c r="AC657">
        <f>MIN(COUNTIF(B:B,Member_export_20241206_173759_f48b0b31c0417006138ce4576f294a066f7c[[#This Row],[Member ID]]),1)-1</f>
        <v>0</v>
      </c>
      <c r="AD657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657" t="str">
        <f>IF(Member_export_20241206_173759_f48b0b31c0417006138ce4576f294a066f7c[[#This Row],[Source]]="","DESCONOCIDA",Member_export_20241206_173759_f48b0b31c0417006138ce4576f294a066f7c[[#This Row],[Source]])</f>
        <v>DESCONOCIDA</v>
      </c>
      <c r="AF657" s="1">
        <v>45657</v>
      </c>
      <c r="AG657" s="1">
        <f>Member_export_20241206_173759_f48b0b31c0417006138ce4576f294a066f7c[[#This Row],[Price]]/100</f>
        <v>52</v>
      </c>
      <c r="AH657" s="6">
        <f ca="1">DATEDIF(Member_export_20241206_173759_f48b0b31c0417006138ce4576f294a066f7c[[#This Row],[Birthday]],TODAY(),"Y")</f>
        <v>18</v>
      </c>
      <c r="AI657" s="6">
        <f>DATEDIF(Member_export_20241206_173759_f48b0b31c0417006138ce4576f294a066f7c[[#This Row],[Member since]],Member_export_20241206_173759_f48b0b31c0417006138ce4576f294a066f7c[[#This Row],[Contrac end date C]],"M")</f>
        <v>25</v>
      </c>
      <c r="AJ657" t="str">
        <f>TEXT(Member_export_20241206_173759_f48b0b31c0417006138ce4576f294a066f7c[[#This Row],[Member since]],"DDDD")</f>
        <v>miércoles</v>
      </c>
      <c r="AK657">
        <f>MONTH(Member_export_20241206_173759_f48b0b31c0417006138ce4576f294a066f7c[[#This Row],[Member since]])</f>
        <v>11</v>
      </c>
      <c r="AL657">
        <f>YEAR(Member_export_20241206_173759_f48b0b31c0417006138ce4576f294a066f7c[[#This Row],[Member since]])</f>
        <v>2022</v>
      </c>
    </row>
    <row r="658" spans="1:38" x14ac:dyDescent="0.55000000000000004">
      <c r="A658">
        <v>79788</v>
      </c>
      <c r="B658">
        <v>45988554</v>
      </c>
      <c r="C658" t="s">
        <v>3586</v>
      </c>
      <c r="D658" t="s">
        <v>9</v>
      </c>
      <c r="E658" t="s">
        <v>9</v>
      </c>
      <c r="F658" t="s">
        <v>352</v>
      </c>
      <c r="G658" t="s">
        <v>1759</v>
      </c>
      <c r="H658" t="s">
        <v>4022</v>
      </c>
      <c r="I658" s="1">
        <v>36966</v>
      </c>
      <c r="J658" t="s">
        <v>5666</v>
      </c>
      <c r="K658" t="s">
        <v>4504</v>
      </c>
      <c r="L658">
        <v>28914</v>
      </c>
      <c r="M658" t="s">
        <v>4016</v>
      </c>
      <c r="N658" t="s">
        <v>9</v>
      </c>
      <c r="O658">
        <v>601351847</v>
      </c>
      <c r="P658" t="s">
        <v>1944</v>
      </c>
      <c r="Q658" t="s">
        <v>22</v>
      </c>
      <c r="R658" t="s">
        <v>4505</v>
      </c>
      <c r="S658" t="s">
        <v>4017</v>
      </c>
      <c r="T658" s="1">
        <v>43378</v>
      </c>
      <c r="U658" t="s">
        <v>9</v>
      </c>
      <c r="V658" t="s">
        <v>4023</v>
      </c>
      <c r="W658" t="s">
        <v>4024</v>
      </c>
      <c r="X658" t="s">
        <v>30</v>
      </c>
      <c r="Y658" s="1">
        <v>43405</v>
      </c>
      <c r="Z658" s="1">
        <v>45657</v>
      </c>
      <c r="AA658">
        <v>4900</v>
      </c>
      <c r="AB658" t="s">
        <v>4017</v>
      </c>
      <c r="AC658">
        <f>MIN(COUNTIF(B:B,Member_export_20241206_173759_f48b0b31c0417006138ce4576f294a066f7c[[#This Row],[Member ID]]),1)-1</f>
        <v>0</v>
      </c>
      <c r="AD65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5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58" s="1">
        <v>45657</v>
      </c>
      <c r="AG658" s="1">
        <f>Member_export_20241206_173759_f48b0b31c0417006138ce4576f294a066f7c[[#This Row],[Price]]/100</f>
        <v>49</v>
      </c>
      <c r="AH658" s="6">
        <f ca="1">DATEDIF(Member_export_20241206_173759_f48b0b31c0417006138ce4576f294a066f7c[[#This Row],[Birthday]],TODAY(),"Y")</f>
        <v>23</v>
      </c>
      <c r="AI658" s="6">
        <f>DATEDIF(Member_export_20241206_173759_f48b0b31c0417006138ce4576f294a066f7c[[#This Row],[Member since]],Member_export_20241206_173759_f48b0b31c0417006138ce4576f294a066f7c[[#This Row],[Contrac end date C]],"M")</f>
        <v>74</v>
      </c>
      <c r="AJ658" t="str">
        <f>TEXT(Member_export_20241206_173759_f48b0b31c0417006138ce4576f294a066f7c[[#This Row],[Member since]],"DDDD")</f>
        <v>viernes</v>
      </c>
      <c r="AK658">
        <f>MONTH(Member_export_20241206_173759_f48b0b31c0417006138ce4576f294a066f7c[[#This Row],[Member since]])</f>
        <v>10</v>
      </c>
      <c r="AL658">
        <f>YEAR(Member_export_20241206_173759_f48b0b31c0417006138ce4576f294a066f7c[[#This Row],[Member since]])</f>
        <v>2018</v>
      </c>
    </row>
    <row r="659" spans="1:38" x14ac:dyDescent="0.55000000000000004">
      <c r="A659">
        <v>79788</v>
      </c>
      <c r="B659">
        <v>47865051</v>
      </c>
      <c r="C659" t="s">
        <v>3713</v>
      </c>
      <c r="D659" t="s">
        <v>9</v>
      </c>
      <c r="E659" t="s">
        <v>9</v>
      </c>
      <c r="F659" t="s">
        <v>2179</v>
      </c>
      <c r="G659" t="s">
        <v>1621</v>
      </c>
      <c r="H659" t="s">
        <v>4022</v>
      </c>
      <c r="I659" s="1"/>
      <c r="J659" t="s">
        <v>5667</v>
      </c>
      <c r="K659" t="s">
        <v>4237</v>
      </c>
      <c r="M659" t="s">
        <v>4016</v>
      </c>
      <c r="N659" t="s">
        <v>9</v>
      </c>
      <c r="O659">
        <v>653413897</v>
      </c>
      <c r="P659" t="s">
        <v>1622</v>
      </c>
      <c r="Q659" t="s">
        <v>26</v>
      </c>
      <c r="R659" t="s">
        <v>9</v>
      </c>
      <c r="S659" t="s">
        <v>4017</v>
      </c>
      <c r="T659" s="1">
        <v>45527</v>
      </c>
      <c r="U659" t="s">
        <v>9</v>
      </c>
      <c r="V659" t="s">
        <v>4023</v>
      </c>
      <c r="W659" t="s">
        <v>4024</v>
      </c>
      <c r="X659" t="s">
        <v>30</v>
      </c>
      <c r="Y659" s="1">
        <v>45536</v>
      </c>
      <c r="Z659" s="1">
        <v>45657</v>
      </c>
      <c r="AA659">
        <v>4900</v>
      </c>
      <c r="AB659" t="s">
        <v>4017</v>
      </c>
      <c r="AC659">
        <f>MIN(COUNTIF(B:B,Member_export_20241206_173759_f48b0b31c0417006138ce4576f294a066f7c[[#This Row],[Member ID]]),1)-1</f>
        <v>0</v>
      </c>
      <c r="AD65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5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59" s="1">
        <v>45657</v>
      </c>
      <c r="AG659" s="1">
        <f>Member_export_20241206_173759_f48b0b31c0417006138ce4576f294a066f7c[[#This Row],[Price]]/100</f>
        <v>49</v>
      </c>
      <c r="AH659" s="6">
        <f ca="1">DATEDIF(Member_export_20241206_173759_f48b0b31c0417006138ce4576f294a066f7c[[#This Row],[Birthday]],TODAY(),"Y")</f>
        <v>124</v>
      </c>
      <c r="AI659" s="6">
        <f>DATEDIF(Member_export_20241206_173759_f48b0b31c0417006138ce4576f294a066f7c[[#This Row],[Member since]],Member_export_20241206_173759_f48b0b31c0417006138ce4576f294a066f7c[[#This Row],[Contrac end date C]],"M")</f>
        <v>4</v>
      </c>
      <c r="AJ659" t="str">
        <f>TEXT(Member_export_20241206_173759_f48b0b31c0417006138ce4576f294a066f7c[[#This Row],[Member since]],"DDDD")</f>
        <v>viernes</v>
      </c>
      <c r="AK659">
        <f>MONTH(Member_export_20241206_173759_f48b0b31c0417006138ce4576f294a066f7c[[#This Row],[Member since]])</f>
        <v>8</v>
      </c>
      <c r="AL659">
        <f>YEAR(Member_export_20241206_173759_f48b0b31c0417006138ce4576f294a066f7c[[#This Row],[Member since]])</f>
        <v>2024</v>
      </c>
    </row>
    <row r="660" spans="1:38" x14ac:dyDescent="0.55000000000000004">
      <c r="A660">
        <v>79788</v>
      </c>
      <c r="B660">
        <v>45988198</v>
      </c>
      <c r="C660" t="s">
        <v>3962</v>
      </c>
      <c r="D660" t="s">
        <v>9</v>
      </c>
      <c r="E660" t="s">
        <v>9</v>
      </c>
      <c r="F660" t="s">
        <v>352</v>
      </c>
      <c r="G660" t="s">
        <v>2750</v>
      </c>
      <c r="H660" t="s">
        <v>4022</v>
      </c>
      <c r="I660" s="1">
        <v>36462</v>
      </c>
      <c r="J660" t="s">
        <v>5668</v>
      </c>
      <c r="K660" t="s">
        <v>4110</v>
      </c>
      <c r="L660">
        <v>28915</v>
      </c>
      <c r="M660" t="s">
        <v>4016</v>
      </c>
      <c r="N660" t="s">
        <v>9</v>
      </c>
      <c r="O660">
        <v>684055656</v>
      </c>
      <c r="P660" t="s">
        <v>2751</v>
      </c>
      <c r="Q660" t="s">
        <v>261</v>
      </c>
      <c r="R660" t="s">
        <v>5669</v>
      </c>
      <c r="S660" t="s">
        <v>4017</v>
      </c>
      <c r="T660" s="1">
        <v>44425</v>
      </c>
      <c r="U660" t="s">
        <v>9</v>
      </c>
      <c r="V660" t="s">
        <v>4023</v>
      </c>
      <c r="W660" t="s">
        <v>4024</v>
      </c>
      <c r="X660" t="s">
        <v>30</v>
      </c>
      <c r="Y660" s="1">
        <v>44440</v>
      </c>
      <c r="Z660" s="1">
        <v>45657</v>
      </c>
      <c r="AA660">
        <v>4900</v>
      </c>
      <c r="AB660" t="s">
        <v>4017</v>
      </c>
      <c r="AC660">
        <f>MIN(COUNTIF(B:B,Member_export_20241206_173759_f48b0b31c0417006138ce4576f294a066f7c[[#This Row],[Member ID]]),1)-1</f>
        <v>0</v>
      </c>
      <c r="AD66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6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60" s="1">
        <v>45657</v>
      </c>
      <c r="AG660" s="1">
        <f>Member_export_20241206_173759_f48b0b31c0417006138ce4576f294a066f7c[[#This Row],[Price]]/100</f>
        <v>49</v>
      </c>
      <c r="AH660" s="6">
        <f ca="1">DATEDIF(Member_export_20241206_173759_f48b0b31c0417006138ce4576f294a066f7c[[#This Row],[Birthday]],TODAY(),"Y")</f>
        <v>25</v>
      </c>
      <c r="AI660" s="6">
        <f>DATEDIF(Member_export_20241206_173759_f48b0b31c0417006138ce4576f294a066f7c[[#This Row],[Member since]],Member_export_20241206_173759_f48b0b31c0417006138ce4576f294a066f7c[[#This Row],[Contrac end date C]],"M")</f>
        <v>40</v>
      </c>
      <c r="AJ660" t="str">
        <f>TEXT(Member_export_20241206_173759_f48b0b31c0417006138ce4576f294a066f7c[[#This Row],[Member since]],"DDDD")</f>
        <v>martes</v>
      </c>
      <c r="AK660">
        <f>MONTH(Member_export_20241206_173759_f48b0b31c0417006138ce4576f294a066f7c[[#This Row],[Member since]])</f>
        <v>8</v>
      </c>
      <c r="AL660">
        <f>YEAR(Member_export_20241206_173759_f48b0b31c0417006138ce4576f294a066f7c[[#This Row],[Member since]])</f>
        <v>2021</v>
      </c>
    </row>
    <row r="661" spans="1:38" x14ac:dyDescent="0.55000000000000004">
      <c r="A661">
        <v>79788</v>
      </c>
      <c r="B661">
        <v>45988316</v>
      </c>
      <c r="C661" t="s">
        <v>3466</v>
      </c>
      <c r="D661" t="s">
        <v>9</v>
      </c>
      <c r="E661" t="s">
        <v>9</v>
      </c>
      <c r="F661" t="s">
        <v>352</v>
      </c>
      <c r="G661" t="s">
        <v>1063</v>
      </c>
      <c r="H661" t="s">
        <v>4022</v>
      </c>
      <c r="I661" s="1">
        <v>26262</v>
      </c>
      <c r="J661" t="s">
        <v>5670</v>
      </c>
      <c r="K661" t="s">
        <v>5671</v>
      </c>
      <c r="L661">
        <v>28914</v>
      </c>
      <c r="M661" t="s">
        <v>4016</v>
      </c>
      <c r="N661" t="s">
        <v>9</v>
      </c>
      <c r="O661">
        <v>615323795</v>
      </c>
      <c r="P661" t="s">
        <v>1688</v>
      </c>
      <c r="Q661" t="s">
        <v>45</v>
      </c>
      <c r="R661" t="s">
        <v>5672</v>
      </c>
      <c r="S661" t="s">
        <v>4017</v>
      </c>
      <c r="T661" s="1">
        <v>44804</v>
      </c>
      <c r="U661" t="s">
        <v>9</v>
      </c>
      <c r="V661" t="s">
        <v>4023</v>
      </c>
      <c r="W661" t="s">
        <v>4029</v>
      </c>
      <c r="X661" t="s">
        <v>12</v>
      </c>
      <c r="Y661" s="1">
        <v>44805</v>
      </c>
      <c r="Z661" s="1">
        <v>45657</v>
      </c>
      <c r="AA661">
        <v>5200</v>
      </c>
      <c r="AB661" t="s">
        <v>4017</v>
      </c>
      <c r="AC661">
        <f>MIN(COUNTIF(B:B,Member_export_20241206_173759_f48b0b31c0417006138ce4576f294a066f7c[[#This Row],[Member ID]]),1)-1</f>
        <v>0</v>
      </c>
      <c r="AD66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6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61" s="1">
        <v>45657</v>
      </c>
      <c r="AG661" s="1">
        <f>Member_export_20241206_173759_f48b0b31c0417006138ce4576f294a066f7c[[#This Row],[Price]]/100</f>
        <v>52</v>
      </c>
      <c r="AH661" s="6">
        <f ca="1">DATEDIF(Member_export_20241206_173759_f48b0b31c0417006138ce4576f294a066f7c[[#This Row],[Birthday]],TODAY(),"Y")</f>
        <v>53</v>
      </c>
      <c r="AI661" s="6">
        <f>DATEDIF(Member_export_20241206_173759_f48b0b31c0417006138ce4576f294a066f7c[[#This Row],[Member since]],Member_export_20241206_173759_f48b0b31c0417006138ce4576f294a066f7c[[#This Row],[Contrac end date C]],"M")</f>
        <v>28</v>
      </c>
      <c r="AJ661" t="str">
        <f>TEXT(Member_export_20241206_173759_f48b0b31c0417006138ce4576f294a066f7c[[#This Row],[Member since]],"DDDD")</f>
        <v>miércoles</v>
      </c>
      <c r="AK661">
        <f>MONTH(Member_export_20241206_173759_f48b0b31c0417006138ce4576f294a066f7c[[#This Row],[Member since]])</f>
        <v>8</v>
      </c>
      <c r="AL661">
        <f>YEAR(Member_export_20241206_173759_f48b0b31c0417006138ce4576f294a066f7c[[#This Row],[Member since]])</f>
        <v>2022</v>
      </c>
    </row>
    <row r="662" spans="1:38" x14ac:dyDescent="0.55000000000000004">
      <c r="A662">
        <v>79788</v>
      </c>
      <c r="B662">
        <v>45988885</v>
      </c>
      <c r="C662" t="s">
        <v>3481</v>
      </c>
      <c r="D662" t="s">
        <v>9</v>
      </c>
      <c r="E662" t="s">
        <v>9</v>
      </c>
      <c r="F662" t="s">
        <v>352</v>
      </c>
      <c r="G662" t="s">
        <v>1721</v>
      </c>
      <c r="H662" t="s">
        <v>4022</v>
      </c>
      <c r="I662" s="1">
        <v>27715</v>
      </c>
      <c r="J662" t="s">
        <v>5673</v>
      </c>
      <c r="K662" t="s">
        <v>4442</v>
      </c>
      <c r="L662">
        <v>28914</v>
      </c>
      <c r="M662" t="s">
        <v>4016</v>
      </c>
      <c r="N662" t="s">
        <v>9</v>
      </c>
      <c r="O662">
        <v>626037069</v>
      </c>
      <c r="P662" t="s">
        <v>1722</v>
      </c>
      <c r="Q662" t="s">
        <v>22</v>
      </c>
      <c r="R662" t="s">
        <v>5674</v>
      </c>
      <c r="S662" t="s">
        <v>4017</v>
      </c>
      <c r="T662" s="1">
        <v>43339</v>
      </c>
      <c r="U662" t="s">
        <v>9</v>
      </c>
      <c r="V662" t="s">
        <v>4023</v>
      </c>
      <c r="W662" t="s">
        <v>4029</v>
      </c>
      <c r="X662" t="s">
        <v>86</v>
      </c>
      <c r="Y662" s="1">
        <v>43344</v>
      </c>
      <c r="Z662" s="1">
        <v>45657</v>
      </c>
      <c r="AA662">
        <v>4300</v>
      </c>
      <c r="AB662" t="s">
        <v>4017</v>
      </c>
      <c r="AC662">
        <f>MIN(COUNTIF(B:B,Member_export_20241206_173759_f48b0b31c0417006138ce4576f294a066f7c[[#This Row],[Member ID]]),1)-1</f>
        <v>0</v>
      </c>
      <c r="AD66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6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62" s="1">
        <v>45657</v>
      </c>
      <c r="AG662" s="1">
        <f>Member_export_20241206_173759_f48b0b31c0417006138ce4576f294a066f7c[[#This Row],[Price]]/100</f>
        <v>43</v>
      </c>
      <c r="AH662" s="6">
        <f ca="1">DATEDIF(Member_export_20241206_173759_f48b0b31c0417006138ce4576f294a066f7c[[#This Row],[Birthday]],TODAY(),"Y")</f>
        <v>49</v>
      </c>
      <c r="AI662" s="6">
        <f>DATEDIF(Member_export_20241206_173759_f48b0b31c0417006138ce4576f294a066f7c[[#This Row],[Member since]],Member_export_20241206_173759_f48b0b31c0417006138ce4576f294a066f7c[[#This Row],[Contrac end date C]],"M")</f>
        <v>76</v>
      </c>
      <c r="AJ662" t="str">
        <f>TEXT(Member_export_20241206_173759_f48b0b31c0417006138ce4576f294a066f7c[[#This Row],[Member since]],"DDDD")</f>
        <v>lunes</v>
      </c>
      <c r="AK662">
        <f>MONTH(Member_export_20241206_173759_f48b0b31c0417006138ce4576f294a066f7c[[#This Row],[Member since]])</f>
        <v>8</v>
      </c>
      <c r="AL662">
        <f>YEAR(Member_export_20241206_173759_f48b0b31c0417006138ce4576f294a066f7c[[#This Row],[Member since]])</f>
        <v>2018</v>
      </c>
    </row>
    <row r="663" spans="1:38" x14ac:dyDescent="0.55000000000000004">
      <c r="A663">
        <v>79788</v>
      </c>
      <c r="B663">
        <v>47068555</v>
      </c>
      <c r="C663" t="s">
        <v>3792</v>
      </c>
      <c r="D663" t="s">
        <v>9</v>
      </c>
      <c r="E663" t="s">
        <v>9</v>
      </c>
      <c r="F663" t="s">
        <v>2179</v>
      </c>
      <c r="G663" t="s">
        <v>2403</v>
      </c>
      <c r="H663" t="s">
        <v>4022</v>
      </c>
      <c r="I663" s="1">
        <v>38853</v>
      </c>
      <c r="J663" t="s">
        <v>5675</v>
      </c>
      <c r="K663" t="s">
        <v>4156</v>
      </c>
      <c r="L663">
        <v>28914</v>
      </c>
      <c r="M663" t="s">
        <v>4016</v>
      </c>
      <c r="N663" t="s">
        <v>9</v>
      </c>
      <c r="O663">
        <v>686958195</v>
      </c>
      <c r="P663" t="s">
        <v>2405</v>
      </c>
      <c r="Q663" t="s">
        <v>22</v>
      </c>
      <c r="R663" t="s">
        <v>2404</v>
      </c>
      <c r="S663" t="s">
        <v>4017</v>
      </c>
      <c r="T663" s="1">
        <v>45464</v>
      </c>
      <c r="U663" t="s">
        <v>9</v>
      </c>
      <c r="V663" t="s">
        <v>5676</v>
      </c>
      <c r="W663" t="s">
        <v>4024</v>
      </c>
      <c r="X663" t="s">
        <v>12</v>
      </c>
      <c r="Y663" s="1">
        <v>45474</v>
      </c>
      <c r="Z663" s="1">
        <v>45657</v>
      </c>
      <c r="AA663">
        <v>5200</v>
      </c>
      <c r="AB663" t="s">
        <v>4017</v>
      </c>
      <c r="AC663">
        <f>MIN(COUNTIF(B:B,Member_export_20241206_173759_f48b0b31c0417006138ce4576f294a066f7c[[#This Row],[Member ID]]),1)-1</f>
        <v>0</v>
      </c>
      <c r="AD663" t="str">
        <f>IF(Member_export_20241206_173759_f48b0b31c0417006138ce4576f294a066f7c[[#This Row],[Subscription reason]]="","DESCONOCIDA",Member_export_20241206_173759_f48b0b31c0417006138ce4576f294a066f7c[[#This Row],[Subscription reason]])</f>
        <v>RECUPERACIÓN LESIÓN</v>
      </c>
      <c r="AE66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63" s="1">
        <v>45657</v>
      </c>
      <c r="AG663" s="1">
        <f>Member_export_20241206_173759_f48b0b31c0417006138ce4576f294a066f7c[[#This Row],[Price]]/100</f>
        <v>52</v>
      </c>
      <c r="AH663" s="6">
        <f ca="1">DATEDIF(Member_export_20241206_173759_f48b0b31c0417006138ce4576f294a066f7c[[#This Row],[Birthday]],TODAY(),"Y")</f>
        <v>18</v>
      </c>
      <c r="AI663" s="6">
        <f>DATEDIF(Member_export_20241206_173759_f48b0b31c0417006138ce4576f294a066f7c[[#This Row],[Member since]],Member_export_20241206_173759_f48b0b31c0417006138ce4576f294a066f7c[[#This Row],[Contrac end date C]],"M")</f>
        <v>6</v>
      </c>
      <c r="AJ663" t="str">
        <f>TEXT(Member_export_20241206_173759_f48b0b31c0417006138ce4576f294a066f7c[[#This Row],[Member since]],"DDDD")</f>
        <v>viernes</v>
      </c>
      <c r="AK663">
        <f>MONTH(Member_export_20241206_173759_f48b0b31c0417006138ce4576f294a066f7c[[#This Row],[Member since]])</f>
        <v>6</v>
      </c>
      <c r="AL663">
        <f>YEAR(Member_export_20241206_173759_f48b0b31c0417006138ce4576f294a066f7c[[#This Row],[Member since]])</f>
        <v>2024</v>
      </c>
    </row>
    <row r="664" spans="1:38" x14ac:dyDescent="0.55000000000000004">
      <c r="A664">
        <v>79788</v>
      </c>
      <c r="B664">
        <v>45989794</v>
      </c>
      <c r="C664" t="s">
        <v>3861</v>
      </c>
      <c r="D664" t="s">
        <v>9</v>
      </c>
      <c r="E664" t="s">
        <v>9</v>
      </c>
      <c r="F664" t="s">
        <v>352</v>
      </c>
      <c r="G664" t="s">
        <v>2554</v>
      </c>
      <c r="H664" t="s">
        <v>4022</v>
      </c>
      <c r="I664" s="1">
        <v>36758</v>
      </c>
      <c r="J664" t="s">
        <v>5677</v>
      </c>
      <c r="K664" t="s">
        <v>5678</v>
      </c>
      <c r="L664">
        <v>28914</v>
      </c>
      <c r="M664" t="s">
        <v>4016</v>
      </c>
      <c r="N664" t="s">
        <v>9</v>
      </c>
      <c r="O664">
        <v>622284518</v>
      </c>
      <c r="P664" t="s">
        <v>2555</v>
      </c>
      <c r="Q664" t="s">
        <v>261</v>
      </c>
      <c r="R664" t="s">
        <v>5679</v>
      </c>
      <c r="S664" t="s">
        <v>4017</v>
      </c>
      <c r="T664" s="1">
        <v>45351</v>
      </c>
      <c r="U664" t="s">
        <v>9</v>
      </c>
      <c r="V664" t="s">
        <v>4023</v>
      </c>
      <c r="W664" t="s">
        <v>4029</v>
      </c>
      <c r="X664" t="s">
        <v>30</v>
      </c>
      <c r="Y664" s="1">
        <v>45352</v>
      </c>
      <c r="Z664" s="1">
        <v>45657</v>
      </c>
      <c r="AA664">
        <v>4900</v>
      </c>
      <c r="AB664" t="s">
        <v>4017</v>
      </c>
      <c r="AC664">
        <f>MIN(COUNTIF(B:B,Member_export_20241206_173759_f48b0b31c0417006138ce4576f294a066f7c[[#This Row],[Member ID]]),1)-1</f>
        <v>0</v>
      </c>
      <c r="AD66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6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64" s="1">
        <v>45657</v>
      </c>
      <c r="AG664" s="1">
        <f>Member_export_20241206_173759_f48b0b31c0417006138ce4576f294a066f7c[[#This Row],[Price]]/100</f>
        <v>49</v>
      </c>
      <c r="AH664" s="6">
        <f ca="1">DATEDIF(Member_export_20241206_173759_f48b0b31c0417006138ce4576f294a066f7c[[#This Row],[Birthday]],TODAY(),"Y")</f>
        <v>24</v>
      </c>
      <c r="AI664" s="6">
        <f>DATEDIF(Member_export_20241206_173759_f48b0b31c0417006138ce4576f294a066f7c[[#This Row],[Member since]],Member_export_20241206_173759_f48b0b31c0417006138ce4576f294a066f7c[[#This Row],[Contrac end date C]],"M")</f>
        <v>10</v>
      </c>
      <c r="AJ664" t="str">
        <f>TEXT(Member_export_20241206_173759_f48b0b31c0417006138ce4576f294a066f7c[[#This Row],[Member since]],"DDDD")</f>
        <v>jueves</v>
      </c>
      <c r="AK664">
        <f>MONTH(Member_export_20241206_173759_f48b0b31c0417006138ce4576f294a066f7c[[#This Row],[Member since]])</f>
        <v>2</v>
      </c>
      <c r="AL664">
        <f>YEAR(Member_export_20241206_173759_f48b0b31c0417006138ce4576f294a066f7c[[#This Row],[Member since]])</f>
        <v>2024</v>
      </c>
    </row>
    <row r="665" spans="1:38" x14ac:dyDescent="0.55000000000000004">
      <c r="A665">
        <v>79788</v>
      </c>
      <c r="B665">
        <v>47186188</v>
      </c>
      <c r="C665" t="s">
        <v>3685</v>
      </c>
      <c r="D665" t="s">
        <v>9</v>
      </c>
      <c r="E665" t="s">
        <v>9</v>
      </c>
      <c r="F665" t="s">
        <v>2179</v>
      </c>
      <c r="G665" t="s">
        <v>2180</v>
      </c>
      <c r="H665" t="s">
        <v>4022</v>
      </c>
      <c r="I665" s="1">
        <v>37885</v>
      </c>
      <c r="J665" t="s">
        <v>5680</v>
      </c>
      <c r="K665" t="s">
        <v>5681</v>
      </c>
      <c r="L665">
        <v>28914</v>
      </c>
      <c r="M665" t="s">
        <v>4016</v>
      </c>
      <c r="N665" t="s">
        <v>9</v>
      </c>
      <c r="O665">
        <v>616407738</v>
      </c>
      <c r="P665" t="s">
        <v>2181</v>
      </c>
      <c r="Q665" t="s">
        <v>22</v>
      </c>
      <c r="R665" t="s">
        <v>9</v>
      </c>
      <c r="S665" t="s">
        <v>4017</v>
      </c>
      <c r="T665" s="1">
        <v>45474</v>
      </c>
      <c r="U665" t="s">
        <v>9</v>
      </c>
      <c r="V665" t="s">
        <v>4023</v>
      </c>
      <c r="W665" t="s">
        <v>4024</v>
      </c>
      <c r="X665" t="s">
        <v>48</v>
      </c>
      <c r="Y665" s="1">
        <v>45566</v>
      </c>
      <c r="Z665" s="1">
        <v>45657</v>
      </c>
      <c r="AA665">
        <v>3900</v>
      </c>
      <c r="AB665" t="s">
        <v>4017</v>
      </c>
      <c r="AC665">
        <f>MIN(COUNTIF(B:B,Member_export_20241206_173759_f48b0b31c0417006138ce4576f294a066f7c[[#This Row],[Member ID]]),1)-1</f>
        <v>0</v>
      </c>
      <c r="AD66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6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65" s="1">
        <v>45657</v>
      </c>
      <c r="AG665" s="1">
        <f>Member_export_20241206_173759_f48b0b31c0417006138ce4576f294a066f7c[[#This Row],[Price]]/100</f>
        <v>39</v>
      </c>
      <c r="AH665" s="6">
        <f ca="1">DATEDIF(Member_export_20241206_173759_f48b0b31c0417006138ce4576f294a066f7c[[#This Row],[Birthday]],TODAY(),"Y")</f>
        <v>21</v>
      </c>
      <c r="AI665" s="6">
        <f>DATEDIF(Member_export_20241206_173759_f48b0b31c0417006138ce4576f294a066f7c[[#This Row],[Member since]],Member_export_20241206_173759_f48b0b31c0417006138ce4576f294a066f7c[[#This Row],[Contrac end date C]],"M")</f>
        <v>5</v>
      </c>
      <c r="AJ665" t="str">
        <f>TEXT(Member_export_20241206_173759_f48b0b31c0417006138ce4576f294a066f7c[[#This Row],[Member since]],"DDDD")</f>
        <v>lunes</v>
      </c>
      <c r="AK665">
        <f>MONTH(Member_export_20241206_173759_f48b0b31c0417006138ce4576f294a066f7c[[#This Row],[Member since]])</f>
        <v>7</v>
      </c>
      <c r="AL665">
        <f>YEAR(Member_export_20241206_173759_f48b0b31c0417006138ce4576f294a066f7c[[#This Row],[Member since]])</f>
        <v>2024</v>
      </c>
    </row>
    <row r="666" spans="1:38" x14ac:dyDescent="0.55000000000000004">
      <c r="A666">
        <v>79788</v>
      </c>
      <c r="B666">
        <v>45987869</v>
      </c>
      <c r="C666" t="s">
        <v>2941</v>
      </c>
      <c r="D666" t="s">
        <v>9</v>
      </c>
      <c r="E666" t="s">
        <v>9</v>
      </c>
      <c r="F666" t="s">
        <v>352</v>
      </c>
      <c r="G666" t="s">
        <v>353</v>
      </c>
      <c r="H666" t="s">
        <v>4022</v>
      </c>
      <c r="I666" s="1">
        <v>31388</v>
      </c>
      <c r="J666" t="s">
        <v>5682</v>
      </c>
      <c r="K666" t="s">
        <v>4722</v>
      </c>
      <c r="L666">
        <v>28914</v>
      </c>
      <c r="M666" t="s">
        <v>4016</v>
      </c>
      <c r="N666" t="s">
        <v>9</v>
      </c>
      <c r="O666">
        <v>626190330</v>
      </c>
      <c r="P666" t="s">
        <v>354</v>
      </c>
      <c r="Q666" t="s">
        <v>22</v>
      </c>
      <c r="R666" t="s">
        <v>5683</v>
      </c>
      <c r="S666" t="s">
        <v>4017</v>
      </c>
      <c r="T666" s="1">
        <v>43661</v>
      </c>
      <c r="U666" t="s">
        <v>9</v>
      </c>
      <c r="V666" t="s">
        <v>4023</v>
      </c>
      <c r="W666" t="s">
        <v>4029</v>
      </c>
      <c r="X666" t="s">
        <v>12</v>
      </c>
      <c r="Y666" s="1">
        <v>43678</v>
      </c>
      <c r="Z666" s="1">
        <v>45657</v>
      </c>
      <c r="AA666">
        <v>5200</v>
      </c>
      <c r="AB666" t="s">
        <v>4017</v>
      </c>
      <c r="AC666">
        <f>MIN(COUNTIF(B:B,Member_export_20241206_173759_f48b0b31c0417006138ce4576f294a066f7c[[#This Row],[Member ID]]),1)-1</f>
        <v>0</v>
      </c>
      <c r="AD66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6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66" s="1">
        <v>45657</v>
      </c>
      <c r="AG666" s="1">
        <f>Member_export_20241206_173759_f48b0b31c0417006138ce4576f294a066f7c[[#This Row],[Price]]/100</f>
        <v>52</v>
      </c>
      <c r="AH666" s="6">
        <f ca="1">DATEDIF(Member_export_20241206_173759_f48b0b31c0417006138ce4576f294a066f7c[[#This Row],[Birthday]],TODAY(),"Y")</f>
        <v>39</v>
      </c>
      <c r="AI666" s="6">
        <f>DATEDIF(Member_export_20241206_173759_f48b0b31c0417006138ce4576f294a066f7c[[#This Row],[Member since]],Member_export_20241206_173759_f48b0b31c0417006138ce4576f294a066f7c[[#This Row],[Contrac end date C]],"M")</f>
        <v>65</v>
      </c>
      <c r="AJ666" t="str">
        <f>TEXT(Member_export_20241206_173759_f48b0b31c0417006138ce4576f294a066f7c[[#This Row],[Member since]],"DDDD")</f>
        <v>lunes</v>
      </c>
      <c r="AK666">
        <f>MONTH(Member_export_20241206_173759_f48b0b31c0417006138ce4576f294a066f7c[[#This Row],[Member since]])</f>
        <v>7</v>
      </c>
      <c r="AL666">
        <f>YEAR(Member_export_20241206_173759_f48b0b31c0417006138ce4576f294a066f7c[[#This Row],[Member since]])</f>
        <v>2019</v>
      </c>
    </row>
    <row r="667" spans="1:38" x14ac:dyDescent="0.55000000000000004">
      <c r="A667">
        <v>79788</v>
      </c>
      <c r="B667">
        <v>45987169</v>
      </c>
      <c r="C667" t="s">
        <v>3056</v>
      </c>
      <c r="D667" t="s">
        <v>9</v>
      </c>
      <c r="E667" t="s">
        <v>9</v>
      </c>
      <c r="F667" t="s">
        <v>352</v>
      </c>
      <c r="G667" t="s">
        <v>691</v>
      </c>
      <c r="H667" t="s">
        <v>4022</v>
      </c>
      <c r="I667" s="1">
        <v>36083</v>
      </c>
      <c r="J667" t="s">
        <v>5684</v>
      </c>
      <c r="K667" t="s">
        <v>5685</v>
      </c>
      <c r="L667">
        <v>28914</v>
      </c>
      <c r="M667" t="s">
        <v>4016</v>
      </c>
      <c r="N667" t="s">
        <v>9</v>
      </c>
      <c r="O667">
        <v>650652932</v>
      </c>
      <c r="P667" t="s">
        <v>692</v>
      </c>
      <c r="Q667" t="s">
        <v>22</v>
      </c>
      <c r="R667" t="s">
        <v>5686</v>
      </c>
      <c r="S667" t="s">
        <v>4017</v>
      </c>
      <c r="T667" s="1">
        <v>44119</v>
      </c>
      <c r="U667" t="s">
        <v>9</v>
      </c>
      <c r="V667" t="s">
        <v>4023</v>
      </c>
      <c r="W667" t="s">
        <v>4024</v>
      </c>
      <c r="X667" t="s">
        <v>30</v>
      </c>
      <c r="Y667" s="1">
        <v>44136</v>
      </c>
      <c r="Z667" s="1">
        <v>45657</v>
      </c>
      <c r="AA667">
        <v>4900</v>
      </c>
      <c r="AB667" t="s">
        <v>4017</v>
      </c>
      <c r="AC667">
        <f>MIN(COUNTIF(B:B,Member_export_20241206_173759_f48b0b31c0417006138ce4576f294a066f7c[[#This Row],[Member ID]]),1)-1</f>
        <v>0</v>
      </c>
      <c r="AD66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6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67" s="1">
        <v>45657</v>
      </c>
      <c r="AG667" s="1">
        <f>Member_export_20241206_173759_f48b0b31c0417006138ce4576f294a066f7c[[#This Row],[Price]]/100</f>
        <v>49</v>
      </c>
      <c r="AH667" s="6">
        <f ca="1">DATEDIF(Member_export_20241206_173759_f48b0b31c0417006138ce4576f294a066f7c[[#This Row],[Birthday]],TODAY(),"Y")</f>
        <v>26</v>
      </c>
      <c r="AI667" s="6">
        <f>DATEDIF(Member_export_20241206_173759_f48b0b31c0417006138ce4576f294a066f7c[[#This Row],[Member since]],Member_export_20241206_173759_f48b0b31c0417006138ce4576f294a066f7c[[#This Row],[Contrac end date C]],"M")</f>
        <v>50</v>
      </c>
      <c r="AJ667" t="str">
        <f>TEXT(Member_export_20241206_173759_f48b0b31c0417006138ce4576f294a066f7c[[#This Row],[Member since]],"DDDD")</f>
        <v>jueves</v>
      </c>
      <c r="AK667">
        <f>MONTH(Member_export_20241206_173759_f48b0b31c0417006138ce4576f294a066f7c[[#This Row],[Member since]])</f>
        <v>10</v>
      </c>
      <c r="AL667">
        <f>YEAR(Member_export_20241206_173759_f48b0b31c0417006138ce4576f294a066f7c[[#This Row],[Member since]])</f>
        <v>2020</v>
      </c>
    </row>
    <row r="668" spans="1:38" x14ac:dyDescent="0.55000000000000004">
      <c r="A668">
        <v>79788</v>
      </c>
      <c r="B668">
        <v>45988556</v>
      </c>
      <c r="C668" t="s">
        <v>3108</v>
      </c>
      <c r="D668" t="s">
        <v>9</v>
      </c>
      <c r="E668" t="s">
        <v>9</v>
      </c>
      <c r="F668" t="s">
        <v>352</v>
      </c>
      <c r="G668" t="s">
        <v>827</v>
      </c>
      <c r="H668" t="s">
        <v>4022</v>
      </c>
      <c r="I668" s="1">
        <v>34949</v>
      </c>
      <c r="J668" t="s">
        <v>5687</v>
      </c>
      <c r="K668" t="s">
        <v>4206</v>
      </c>
      <c r="L668">
        <v>28914</v>
      </c>
      <c r="M668" t="s">
        <v>4016</v>
      </c>
      <c r="N668" t="s">
        <v>9</v>
      </c>
      <c r="O668">
        <v>667899393</v>
      </c>
      <c r="P668" t="s">
        <v>828</v>
      </c>
      <c r="Q668" t="s">
        <v>386</v>
      </c>
      <c r="R668" t="s">
        <v>5688</v>
      </c>
      <c r="S668" t="s">
        <v>4017</v>
      </c>
      <c r="T668" s="1">
        <v>44453</v>
      </c>
      <c r="U668" t="s">
        <v>9</v>
      </c>
      <c r="V668" t="s">
        <v>4023</v>
      </c>
      <c r="W668" t="s">
        <v>4024</v>
      </c>
      <c r="X668" t="s">
        <v>12</v>
      </c>
      <c r="Y668" s="1">
        <v>44470</v>
      </c>
      <c r="Z668" s="1">
        <v>45657</v>
      </c>
      <c r="AA668">
        <v>5200</v>
      </c>
      <c r="AB668" t="s">
        <v>4017</v>
      </c>
      <c r="AC668">
        <f>MIN(COUNTIF(B:B,Member_export_20241206_173759_f48b0b31c0417006138ce4576f294a066f7c[[#This Row],[Member ID]]),1)-1</f>
        <v>0</v>
      </c>
      <c r="AD66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6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68" s="1">
        <v>45657</v>
      </c>
      <c r="AG668" s="1">
        <f>Member_export_20241206_173759_f48b0b31c0417006138ce4576f294a066f7c[[#This Row],[Price]]/100</f>
        <v>52</v>
      </c>
      <c r="AH668" s="6">
        <f ca="1">DATEDIF(Member_export_20241206_173759_f48b0b31c0417006138ce4576f294a066f7c[[#This Row],[Birthday]],TODAY(),"Y")</f>
        <v>29</v>
      </c>
      <c r="AI668" s="6">
        <f>DATEDIF(Member_export_20241206_173759_f48b0b31c0417006138ce4576f294a066f7c[[#This Row],[Member since]],Member_export_20241206_173759_f48b0b31c0417006138ce4576f294a066f7c[[#This Row],[Contrac end date C]],"M")</f>
        <v>39</v>
      </c>
      <c r="AJ668" t="str">
        <f>TEXT(Member_export_20241206_173759_f48b0b31c0417006138ce4576f294a066f7c[[#This Row],[Member since]],"DDDD")</f>
        <v>martes</v>
      </c>
      <c r="AK668">
        <f>MONTH(Member_export_20241206_173759_f48b0b31c0417006138ce4576f294a066f7c[[#This Row],[Member since]])</f>
        <v>9</v>
      </c>
      <c r="AL668">
        <f>YEAR(Member_export_20241206_173759_f48b0b31c0417006138ce4576f294a066f7c[[#This Row],[Member since]])</f>
        <v>2021</v>
      </c>
    </row>
    <row r="669" spans="1:38" x14ac:dyDescent="0.55000000000000004">
      <c r="A669">
        <v>79788</v>
      </c>
      <c r="B669">
        <v>48655992</v>
      </c>
      <c r="C669" t="s">
        <v>3354</v>
      </c>
      <c r="D669" t="s">
        <v>9</v>
      </c>
      <c r="E669" t="s">
        <v>9</v>
      </c>
      <c r="F669" t="s">
        <v>1431</v>
      </c>
      <c r="G669" t="s">
        <v>1432</v>
      </c>
      <c r="H669" t="s">
        <v>4025</v>
      </c>
      <c r="I669" s="1">
        <v>39047</v>
      </c>
      <c r="J669" t="s">
        <v>5689</v>
      </c>
      <c r="K669" t="s">
        <v>5690</v>
      </c>
      <c r="L669">
        <v>28914</v>
      </c>
      <c r="M669" t="s">
        <v>4016</v>
      </c>
      <c r="N669" t="s">
        <v>9</v>
      </c>
      <c r="O669">
        <v>664676530</v>
      </c>
      <c r="P669" t="s">
        <v>1433</v>
      </c>
      <c r="Q669" t="s">
        <v>26</v>
      </c>
      <c r="R669" t="s">
        <v>9</v>
      </c>
      <c r="S669" t="s">
        <v>4017</v>
      </c>
      <c r="T669" s="1">
        <v>45567</v>
      </c>
      <c r="U669" t="s">
        <v>9</v>
      </c>
      <c r="V669" t="s">
        <v>4023</v>
      </c>
      <c r="W669" t="s">
        <v>4024</v>
      </c>
      <c r="X669" t="s">
        <v>12</v>
      </c>
      <c r="Y669" s="1">
        <v>45597</v>
      </c>
      <c r="Z669" s="1">
        <v>45657</v>
      </c>
      <c r="AA669">
        <v>5200</v>
      </c>
      <c r="AB669" t="s">
        <v>4017</v>
      </c>
      <c r="AC669">
        <f>MIN(COUNTIF(B:B,Member_export_20241206_173759_f48b0b31c0417006138ce4576f294a066f7c[[#This Row],[Member ID]]),1)-1</f>
        <v>0</v>
      </c>
      <c r="AD66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6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69" s="1">
        <v>45657</v>
      </c>
      <c r="AG669" s="1">
        <f>Member_export_20241206_173759_f48b0b31c0417006138ce4576f294a066f7c[[#This Row],[Price]]/100</f>
        <v>52</v>
      </c>
      <c r="AH669" s="6">
        <f ca="1">DATEDIF(Member_export_20241206_173759_f48b0b31c0417006138ce4576f294a066f7c[[#This Row],[Birthday]],TODAY(),"Y")</f>
        <v>18</v>
      </c>
      <c r="AI669" s="6">
        <f>DATEDIF(Member_export_20241206_173759_f48b0b31c0417006138ce4576f294a066f7c[[#This Row],[Member since]],Member_export_20241206_173759_f48b0b31c0417006138ce4576f294a066f7c[[#This Row],[Contrac end date C]],"M")</f>
        <v>2</v>
      </c>
      <c r="AJ669" t="str">
        <f>TEXT(Member_export_20241206_173759_f48b0b31c0417006138ce4576f294a066f7c[[#This Row],[Member since]],"DDDD")</f>
        <v>miércoles</v>
      </c>
      <c r="AK669">
        <f>MONTH(Member_export_20241206_173759_f48b0b31c0417006138ce4576f294a066f7c[[#This Row],[Member since]])</f>
        <v>10</v>
      </c>
      <c r="AL669">
        <f>YEAR(Member_export_20241206_173759_f48b0b31c0417006138ce4576f294a066f7c[[#This Row],[Member since]])</f>
        <v>2024</v>
      </c>
    </row>
    <row r="670" spans="1:38" x14ac:dyDescent="0.55000000000000004">
      <c r="A670">
        <v>79788</v>
      </c>
      <c r="B670">
        <v>45989670</v>
      </c>
      <c r="C670" t="s">
        <v>3876</v>
      </c>
      <c r="D670" t="s">
        <v>9</v>
      </c>
      <c r="E670" t="s">
        <v>9</v>
      </c>
      <c r="F670" t="s">
        <v>1431</v>
      </c>
      <c r="G670" t="s">
        <v>1930</v>
      </c>
      <c r="H670" t="s">
        <v>4025</v>
      </c>
      <c r="I670" s="1">
        <v>35864</v>
      </c>
      <c r="J670" t="s">
        <v>5691</v>
      </c>
      <c r="K670" t="s">
        <v>5621</v>
      </c>
      <c r="L670">
        <v>28914</v>
      </c>
      <c r="M670" t="s">
        <v>4016</v>
      </c>
      <c r="N670" t="s">
        <v>9</v>
      </c>
      <c r="O670">
        <v>680685093</v>
      </c>
      <c r="P670" t="s">
        <v>1932</v>
      </c>
      <c r="Q670" t="s">
        <v>18</v>
      </c>
      <c r="R670" t="s">
        <v>2578</v>
      </c>
      <c r="S670" t="s">
        <v>4017</v>
      </c>
      <c r="T670" s="1">
        <v>43259</v>
      </c>
      <c r="U670" t="s">
        <v>9</v>
      </c>
      <c r="V670" t="s">
        <v>4068</v>
      </c>
      <c r="W670" t="s">
        <v>4029</v>
      </c>
      <c r="X670" t="s">
        <v>86</v>
      </c>
      <c r="Y670" s="1">
        <v>43282</v>
      </c>
      <c r="Z670" s="1">
        <v>45657</v>
      </c>
      <c r="AA670">
        <v>4300</v>
      </c>
      <c r="AB670" t="s">
        <v>4017</v>
      </c>
      <c r="AC670">
        <f>MIN(COUNTIF(B:B,Member_export_20241206_173759_f48b0b31c0417006138ce4576f294a066f7c[[#This Row],[Member ID]]),1)-1</f>
        <v>0</v>
      </c>
      <c r="AD670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67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70" s="1">
        <v>45657</v>
      </c>
      <c r="AG670" s="1">
        <f>Member_export_20241206_173759_f48b0b31c0417006138ce4576f294a066f7c[[#This Row],[Price]]/100</f>
        <v>43</v>
      </c>
      <c r="AH670" s="6">
        <f ca="1">DATEDIF(Member_export_20241206_173759_f48b0b31c0417006138ce4576f294a066f7c[[#This Row],[Birthday]],TODAY(),"Y")</f>
        <v>26</v>
      </c>
      <c r="AI670" s="6">
        <f>DATEDIF(Member_export_20241206_173759_f48b0b31c0417006138ce4576f294a066f7c[[#This Row],[Member since]],Member_export_20241206_173759_f48b0b31c0417006138ce4576f294a066f7c[[#This Row],[Contrac end date C]],"M")</f>
        <v>78</v>
      </c>
      <c r="AJ670" t="str">
        <f>TEXT(Member_export_20241206_173759_f48b0b31c0417006138ce4576f294a066f7c[[#This Row],[Member since]],"DDDD")</f>
        <v>viernes</v>
      </c>
      <c r="AK670">
        <f>MONTH(Member_export_20241206_173759_f48b0b31c0417006138ce4576f294a066f7c[[#This Row],[Member since]])</f>
        <v>6</v>
      </c>
      <c r="AL670">
        <f>YEAR(Member_export_20241206_173759_f48b0b31c0417006138ce4576f294a066f7c[[#This Row],[Member since]])</f>
        <v>2018</v>
      </c>
    </row>
    <row r="671" spans="1:38" x14ac:dyDescent="0.55000000000000004">
      <c r="A671">
        <v>79788</v>
      </c>
      <c r="B671">
        <v>45989313</v>
      </c>
      <c r="C671" t="s">
        <v>2996</v>
      </c>
      <c r="D671" t="s">
        <v>9</v>
      </c>
      <c r="E671" t="s">
        <v>9</v>
      </c>
      <c r="F671" t="s">
        <v>171</v>
      </c>
      <c r="G671" t="s">
        <v>517</v>
      </c>
      <c r="H671" t="s">
        <v>4022</v>
      </c>
      <c r="I671" s="1">
        <v>34252</v>
      </c>
      <c r="J671" t="s">
        <v>5692</v>
      </c>
      <c r="K671" t="s">
        <v>5693</v>
      </c>
      <c r="L671">
        <v>28903</v>
      </c>
      <c r="M671" t="s">
        <v>4016</v>
      </c>
      <c r="N671" t="s">
        <v>9</v>
      </c>
      <c r="O671">
        <v>661165519</v>
      </c>
      <c r="P671" t="s">
        <v>518</v>
      </c>
      <c r="Q671" t="s">
        <v>18</v>
      </c>
      <c r="R671" t="s">
        <v>5694</v>
      </c>
      <c r="S671" t="s">
        <v>4017</v>
      </c>
      <c r="T671" s="1">
        <v>45049</v>
      </c>
      <c r="U671" t="s">
        <v>9</v>
      </c>
      <c r="V671" t="s">
        <v>4023</v>
      </c>
      <c r="W671" t="s">
        <v>4024</v>
      </c>
      <c r="X671" t="s">
        <v>12</v>
      </c>
      <c r="Y671" s="1">
        <v>45078</v>
      </c>
      <c r="Z671" s="1">
        <v>45657</v>
      </c>
      <c r="AA671">
        <v>5200</v>
      </c>
      <c r="AB671" t="s">
        <v>4017</v>
      </c>
      <c r="AC671">
        <f>MIN(COUNTIF(B:B,Member_export_20241206_173759_f48b0b31c0417006138ce4576f294a066f7c[[#This Row],[Member ID]]),1)-1</f>
        <v>0</v>
      </c>
      <c r="AD67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7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71" s="1">
        <v>45657</v>
      </c>
      <c r="AG671" s="1">
        <f>Member_export_20241206_173759_f48b0b31c0417006138ce4576f294a066f7c[[#This Row],[Price]]/100</f>
        <v>52</v>
      </c>
      <c r="AH671" s="6">
        <f ca="1">DATEDIF(Member_export_20241206_173759_f48b0b31c0417006138ce4576f294a066f7c[[#This Row],[Birthday]],TODAY(),"Y")</f>
        <v>31</v>
      </c>
      <c r="AI671" s="6">
        <f>DATEDIF(Member_export_20241206_173759_f48b0b31c0417006138ce4576f294a066f7c[[#This Row],[Member since]],Member_export_20241206_173759_f48b0b31c0417006138ce4576f294a066f7c[[#This Row],[Contrac end date C]],"M")</f>
        <v>19</v>
      </c>
      <c r="AJ671" t="str">
        <f>TEXT(Member_export_20241206_173759_f48b0b31c0417006138ce4576f294a066f7c[[#This Row],[Member since]],"DDDD")</f>
        <v>miércoles</v>
      </c>
      <c r="AK671">
        <f>MONTH(Member_export_20241206_173759_f48b0b31c0417006138ce4576f294a066f7c[[#This Row],[Member since]])</f>
        <v>5</v>
      </c>
      <c r="AL671">
        <f>YEAR(Member_export_20241206_173759_f48b0b31c0417006138ce4576f294a066f7c[[#This Row],[Member since]])</f>
        <v>2023</v>
      </c>
    </row>
    <row r="672" spans="1:38" x14ac:dyDescent="0.55000000000000004">
      <c r="A672">
        <v>79788</v>
      </c>
      <c r="B672">
        <v>45987352</v>
      </c>
      <c r="C672" t="s">
        <v>2880</v>
      </c>
      <c r="D672" t="s">
        <v>9</v>
      </c>
      <c r="E672" t="s">
        <v>9</v>
      </c>
      <c r="F672" t="s">
        <v>171</v>
      </c>
      <c r="G672" t="s">
        <v>172</v>
      </c>
      <c r="H672" t="s">
        <v>4022</v>
      </c>
      <c r="I672" s="1">
        <v>37524</v>
      </c>
      <c r="J672" t="s">
        <v>5695</v>
      </c>
      <c r="K672" t="s">
        <v>5696</v>
      </c>
      <c r="L672">
        <v>28914</v>
      </c>
      <c r="M672" t="s">
        <v>4016</v>
      </c>
      <c r="N672" t="s">
        <v>9</v>
      </c>
      <c r="O672">
        <v>632552120</v>
      </c>
      <c r="P672" t="s">
        <v>173</v>
      </c>
      <c r="Q672" t="s">
        <v>9</v>
      </c>
      <c r="R672" t="s">
        <v>5697</v>
      </c>
      <c r="S672" t="s">
        <v>4017</v>
      </c>
      <c r="T672" s="1">
        <v>45195</v>
      </c>
      <c r="U672" t="s">
        <v>9</v>
      </c>
      <c r="V672" t="s">
        <v>4023</v>
      </c>
      <c r="W672" t="s">
        <v>4029</v>
      </c>
      <c r="X672" t="s">
        <v>12</v>
      </c>
      <c r="Y672" s="1">
        <v>45444</v>
      </c>
      <c r="Z672" s="1">
        <v>45657</v>
      </c>
      <c r="AA672">
        <v>5200</v>
      </c>
      <c r="AB672" t="s">
        <v>4017</v>
      </c>
      <c r="AC672">
        <f>MIN(COUNTIF(B:B,Member_export_20241206_173759_f48b0b31c0417006138ce4576f294a066f7c[[#This Row],[Member ID]]),1)-1</f>
        <v>0</v>
      </c>
      <c r="AD67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7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72" s="1">
        <v>45657</v>
      </c>
      <c r="AG672" s="1">
        <f>Member_export_20241206_173759_f48b0b31c0417006138ce4576f294a066f7c[[#This Row],[Price]]/100</f>
        <v>52</v>
      </c>
      <c r="AH672" s="6">
        <f ca="1">DATEDIF(Member_export_20241206_173759_f48b0b31c0417006138ce4576f294a066f7c[[#This Row],[Birthday]],TODAY(),"Y")</f>
        <v>22</v>
      </c>
      <c r="AI672" s="6">
        <f>DATEDIF(Member_export_20241206_173759_f48b0b31c0417006138ce4576f294a066f7c[[#This Row],[Member since]],Member_export_20241206_173759_f48b0b31c0417006138ce4576f294a066f7c[[#This Row],[Contrac end date C]],"M")</f>
        <v>15</v>
      </c>
      <c r="AJ672" t="str">
        <f>TEXT(Member_export_20241206_173759_f48b0b31c0417006138ce4576f294a066f7c[[#This Row],[Member since]],"DDDD")</f>
        <v>martes</v>
      </c>
      <c r="AK672">
        <f>MONTH(Member_export_20241206_173759_f48b0b31c0417006138ce4576f294a066f7c[[#This Row],[Member since]])</f>
        <v>9</v>
      </c>
      <c r="AL672">
        <f>YEAR(Member_export_20241206_173759_f48b0b31c0417006138ce4576f294a066f7c[[#This Row],[Member since]])</f>
        <v>2023</v>
      </c>
    </row>
    <row r="673" spans="1:38" x14ac:dyDescent="0.55000000000000004">
      <c r="A673">
        <v>79788</v>
      </c>
      <c r="B673">
        <v>45988692</v>
      </c>
      <c r="C673" t="s">
        <v>3978</v>
      </c>
      <c r="D673" t="s">
        <v>9</v>
      </c>
      <c r="E673" t="s">
        <v>9</v>
      </c>
      <c r="F673" t="s">
        <v>171</v>
      </c>
      <c r="G673" t="s">
        <v>2782</v>
      </c>
      <c r="H673" t="s">
        <v>4022</v>
      </c>
      <c r="I673" s="1">
        <v>31552</v>
      </c>
      <c r="J673" t="s">
        <v>5698</v>
      </c>
      <c r="K673" t="s">
        <v>5699</v>
      </c>
      <c r="L673">
        <v>28914</v>
      </c>
      <c r="M673" t="s">
        <v>4016</v>
      </c>
      <c r="N673" t="s">
        <v>9</v>
      </c>
      <c r="O673">
        <v>665873642</v>
      </c>
      <c r="P673" t="s">
        <v>2784</v>
      </c>
      <c r="Q673" t="s">
        <v>45</v>
      </c>
      <c r="R673" t="s">
        <v>2783</v>
      </c>
      <c r="S673" t="s">
        <v>4017</v>
      </c>
      <c r="T673" s="1">
        <v>44963</v>
      </c>
      <c r="U673" t="s">
        <v>9</v>
      </c>
      <c r="V673" t="s">
        <v>4023</v>
      </c>
      <c r="W673" t="s">
        <v>4024</v>
      </c>
      <c r="X673" t="s">
        <v>12</v>
      </c>
      <c r="Y673" s="1">
        <v>45627</v>
      </c>
      <c r="Z673" s="1">
        <v>45657</v>
      </c>
      <c r="AA673">
        <v>5200</v>
      </c>
      <c r="AB673" t="s">
        <v>4017</v>
      </c>
      <c r="AC673">
        <f>MIN(COUNTIF(B:B,Member_export_20241206_173759_f48b0b31c0417006138ce4576f294a066f7c[[#This Row],[Member ID]]),1)-1</f>
        <v>0</v>
      </c>
      <c r="AD67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7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73" s="1">
        <v>45657</v>
      </c>
      <c r="AG673" s="1">
        <f>Member_export_20241206_173759_f48b0b31c0417006138ce4576f294a066f7c[[#This Row],[Price]]/100</f>
        <v>52</v>
      </c>
      <c r="AH673" s="6">
        <f ca="1">DATEDIF(Member_export_20241206_173759_f48b0b31c0417006138ce4576f294a066f7c[[#This Row],[Birthday]],TODAY(),"Y")</f>
        <v>38</v>
      </c>
      <c r="AI673" s="6">
        <f>DATEDIF(Member_export_20241206_173759_f48b0b31c0417006138ce4576f294a066f7c[[#This Row],[Member since]],Member_export_20241206_173759_f48b0b31c0417006138ce4576f294a066f7c[[#This Row],[Contrac end date C]],"M")</f>
        <v>22</v>
      </c>
      <c r="AJ673" t="str">
        <f>TEXT(Member_export_20241206_173759_f48b0b31c0417006138ce4576f294a066f7c[[#This Row],[Member since]],"DDDD")</f>
        <v>lunes</v>
      </c>
      <c r="AK673">
        <f>MONTH(Member_export_20241206_173759_f48b0b31c0417006138ce4576f294a066f7c[[#This Row],[Member since]])</f>
        <v>2</v>
      </c>
      <c r="AL673">
        <f>YEAR(Member_export_20241206_173759_f48b0b31c0417006138ce4576f294a066f7c[[#This Row],[Member since]])</f>
        <v>2023</v>
      </c>
    </row>
    <row r="674" spans="1:38" x14ac:dyDescent="0.55000000000000004">
      <c r="A674">
        <v>79788</v>
      </c>
      <c r="B674">
        <v>45988873</v>
      </c>
      <c r="C674" t="s">
        <v>3131</v>
      </c>
      <c r="D674" t="s">
        <v>9</v>
      </c>
      <c r="E674" t="s">
        <v>9</v>
      </c>
      <c r="F674" t="s">
        <v>171</v>
      </c>
      <c r="G674" t="s">
        <v>884</v>
      </c>
      <c r="H674" t="s">
        <v>4022</v>
      </c>
      <c r="I674" s="1">
        <v>34058</v>
      </c>
      <c r="J674" t="s">
        <v>5700</v>
      </c>
      <c r="K674" t="s">
        <v>5701</v>
      </c>
      <c r="L674">
        <v>28914</v>
      </c>
      <c r="M674" t="s">
        <v>4016</v>
      </c>
      <c r="N674" t="s">
        <v>9</v>
      </c>
      <c r="O674">
        <v>664242764</v>
      </c>
      <c r="P674" t="s">
        <v>886</v>
      </c>
      <c r="Q674" t="s">
        <v>189</v>
      </c>
      <c r="R674" t="s">
        <v>885</v>
      </c>
      <c r="S674" t="s">
        <v>4017</v>
      </c>
      <c r="T674" s="1">
        <v>44953</v>
      </c>
      <c r="U674" t="s">
        <v>9</v>
      </c>
      <c r="V674" t="s">
        <v>4023</v>
      </c>
      <c r="W674" t="s">
        <v>4024</v>
      </c>
      <c r="X674" t="s">
        <v>30</v>
      </c>
      <c r="Y674" s="1">
        <v>44958</v>
      </c>
      <c r="Z674" s="1">
        <v>45657</v>
      </c>
      <c r="AA674">
        <v>4900</v>
      </c>
      <c r="AB674" t="s">
        <v>4017</v>
      </c>
      <c r="AC674">
        <f>MIN(COUNTIF(B:B,Member_export_20241206_173759_f48b0b31c0417006138ce4576f294a066f7c[[#This Row],[Member ID]]),1)-1</f>
        <v>0</v>
      </c>
      <c r="AD67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7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74" s="1">
        <v>45657</v>
      </c>
      <c r="AG674" s="1">
        <f>Member_export_20241206_173759_f48b0b31c0417006138ce4576f294a066f7c[[#This Row],[Price]]/100</f>
        <v>49</v>
      </c>
      <c r="AH674" s="6">
        <f ca="1">DATEDIF(Member_export_20241206_173759_f48b0b31c0417006138ce4576f294a066f7c[[#This Row],[Birthday]],TODAY(),"Y")</f>
        <v>31</v>
      </c>
      <c r="AI674" s="6">
        <f>DATEDIF(Member_export_20241206_173759_f48b0b31c0417006138ce4576f294a066f7c[[#This Row],[Member since]],Member_export_20241206_173759_f48b0b31c0417006138ce4576f294a066f7c[[#This Row],[Contrac end date C]],"M")</f>
        <v>23</v>
      </c>
      <c r="AJ674" t="str">
        <f>TEXT(Member_export_20241206_173759_f48b0b31c0417006138ce4576f294a066f7c[[#This Row],[Member since]],"DDDD")</f>
        <v>viernes</v>
      </c>
      <c r="AK674">
        <f>MONTH(Member_export_20241206_173759_f48b0b31c0417006138ce4576f294a066f7c[[#This Row],[Member since]])</f>
        <v>1</v>
      </c>
      <c r="AL674">
        <f>YEAR(Member_export_20241206_173759_f48b0b31c0417006138ce4576f294a066f7c[[#This Row],[Member since]])</f>
        <v>2023</v>
      </c>
    </row>
    <row r="675" spans="1:38" x14ac:dyDescent="0.55000000000000004">
      <c r="A675">
        <v>79788</v>
      </c>
      <c r="B675">
        <v>49692075</v>
      </c>
      <c r="C675" t="s">
        <v>3590</v>
      </c>
      <c r="D675" t="s">
        <v>9</v>
      </c>
      <c r="E675" t="s">
        <v>9</v>
      </c>
      <c r="F675" t="s">
        <v>896</v>
      </c>
      <c r="G675" t="s">
        <v>1956</v>
      </c>
      <c r="H675" t="s">
        <v>4025</v>
      </c>
      <c r="I675" s="1">
        <v>34995</v>
      </c>
      <c r="J675" t="s">
        <v>5702</v>
      </c>
      <c r="K675" t="s">
        <v>5703</v>
      </c>
      <c r="L675">
        <v>28913</v>
      </c>
      <c r="M675" t="s">
        <v>4016</v>
      </c>
      <c r="N675" t="s">
        <v>9</v>
      </c>
      <c r="O675">
        <v>699571775</v>
      </c>
      <c r="P675" t="s">
        <v>1957</v>
      </c>
      <c r="Q675" t="s">
        <v>9</v>
      </c>
      <c r="R675" t="s">
        <v>9</v>
      </c>
      <c r="S675" t="s">
        <v>4017</v>
      </c>
      <c r="T675" s="1">
        <v>45631</v>
      </c>
      <c r="U675" t="s">
        <v>9</v>
      </c>
      <c r="V675" t="s">
        <v>4023</v>
      </c>
      <c r="W675" t="s">
        <v>4024</v>
      </c>
      <c r="X675" t="s">
        <v>30</v>
      </c>
      <c r="Y675" s="1">
        <v>45658</v>
      </c>
      <c r="Z675" s="1">
        <v>45688</v>
      </c>
      <c r="AA675">
        <v>4900</v>
      </c>
      <c r="AB675" t="s">
        <v>4017</v>
      </c>
      <c r="AC675">
        <f>MIN(COUNTIF(B:B,Member_export_20241206_173759_f48b0b31c0417006138ce4576f294a066f7c[[#This Row],[Member ID]]),1)-1</f>
        <v>0</v>
      </c>
      <c r="AD67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7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75" s="1">
        <v>45657</v>
      </c>
      <c r="AG675" s="1">
        <f>Member_export_20241206_173759_f48b0b31c0417006138ce4576f294a066f7c[[#This Row],[Price]]/100</f>
        <v>49</v>
      </c>
      <c r="AH675" s="6">
        <f ca="1">DATEDIF(Member_export_20241206_173759_f48b0b31c0417006138ce4576f294a066f7c[[#This Row],[Birthday]],TODAY(),"Y")</f>
        <v>29</v>
      </c>
      <c r="AI675" s="6">
        <f>DATEDIF(Member_export_20241206_173759_f48b0b31c0417006138ce4576f294a066f7c[[#This Row],[Member since]],Member_export_20241206_173759_f48b0b31c0417006138ce4576f294a066f7c[[#This Row],[Contrac end date C]],"M")</f>
        <v>0</v>
      </c>
      <c r="AJ675" t="str">
        <f>TEXT(Member_export_20241206_173759_f48b0b31c0417006138ce4576f294a066f7c[[#This Row],[Member since]],"DDDD")</f>
        <v>jueves</v>
      </c>
      <c r="AK675">
        <f>MONTH(Member_export_20241206_173759_f48b0b31c0417006138ce4576f294a066f7c[[#This Row],[Member since]])</f>
        <v>12</v>
      </c>
      <c r="AL675">
        <f>YEAR(Member_export_20241206_173759_f48b0b31c0417006138ce4576f294a066f7c[[#This Row],[Member since]])</f>
        <v>2024</v>
      </c>
    </row>
    <row r="676" spans="1:38" x14ac:dyDescent="0.55000000000000004">
      <c r="A676">
        <v>79788</v>
      </c>
      <c r="B676">
        <v>45987617</v>
      </c>
      <c r="C676" t="s">
        <v>3789</v>
      </c>
      <c r="D676" t="s">
        <v>9</v>
      </c>
      <c r="E676" t="s">
        <v>9</v>
      </c>
      <c r="F676" t="s">
        <v>896</v>
      </c>
      <c r="G676" t="s">
        <v>2395</v>
      </c>
      <c r="H676" t="s">
        <v>4025</v>
      </c>
      <c r="I676" s="1">
        <v>23928</v>
      </c>
      <c r="J676" t="s">
        <v>5704</v>
      </c>
      <c r="K676" t="s">
        <v>5705</v>
      </c>
      <c r="L676">
        <v>28950</v>
      </c>
      <c r="M676" t="s">
        <v>4259</v>
      </c>
      <c r="N676" t="s">
        <v>9</v>
      </c>
      <c r="O676">
        <v>679099655</v>
      </c>
      <c r="P676" t="s">
        <v>778</v>
      </c>
      <c r="Q676" t="s">
        <v>18</v>
      </c>
      <c r="R676" t="s">
        <v>2396</v>
      </c>
      <c r="S676" t="s">
        <v>4017</v>
      </c>
      <c r="T676" s="1">
        <v>44580</v>
      </c>
      <c r="U676" t="s">
        <v>9</v>
      </c>
      <c r="V676" t="s">
        <v>4068</v>
      </c>
      <c r="W676" t="s">
        <v>4024</v>
      </c>
      <c r="X676" t="s">
        <v>12</v>
      </c>
      <c r="Y676" s="1">
        <v>44593</v>
      </c>
      <c r="Z676" s="1">
        <v>45657</v>
      </c>
      <c r="AA676">
        <v>5200</v>
      </c>
      <c r="AB676" t="s">
        <v>4017</v>
      </c>
      <c r="AC676">
        <f>MIN(COUNTIF(B:B,Member_export_20241206_173759_f48b0b31c0417006138ce4576f294a066f7c[[#This Row],[Member ID]]),1)-1</f>
        <v>0</v>
      </c>
      <c r="AD676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67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76" s="1">
        <v>45657</v>
      </c>
      <c r="AG676" s="1">
        <f>Member_export_20241206_173759_f48b0b31c0417006138ce4576f294a066f7c[[#This Row],[Price]]/100</f>
        <v>52</v>
      </c>
      <c r="AH676" s="6">
        <f ca="1">DATEDIF(Member_export_20241206_173759_f48b0b31c0417006138ce4576f294a066f7c[[#This Row],[Birthday]],TODAY(),"Y")</f>
        <v>59</v>
      </c>
      <c r="AI676" s="6">
        <f>DATEDIF(Member_export_20241206_173759_f48b0b31c0417006138ce4576f294a066f7c[[#This Row],[Member since]],Member_export_20241206_173759_f48b0b31c0417006138ce4576f294a066f7c[[#This Row],[Contrac end date C]],"M")</f>
        <v>35</v>
      </c>
      <c r="AJ676" t="str">
        <f>TEXT(Member_export_20241206_173759_f48b0b31c0417006138ce4576f294a066f7c[[#This Row],[Member since]],"DDDD")</f>
        <v>miércoles</v>
      </c>
      <c r="AK676">
        <f>MONTH(Member_export_20241206_173759_f48b0b31c0417006138ce4576f294a066f7c[[#This Row],[Member since]])</f>
        <v>1</v>
      </c>
      <c r="AL676">
        <f>YEAR(Member_export_20241206_173759_f48b0b31c0417006138ce4576f294a066f7c[[#This Row],[Member since]])</f>
        <v>2022</v>
      </c>
    </row>
    <row r="677" spans="1:38" x14ac:dyDescent="0.55000000000000004">
      <c r="A677">
        <v>79788</v>
      </c>
      <c r="B677">
        <v>45987863</v>
      </c>
      <c r="C677" t="s">
        <v>3664</v>
      </c>
      <c r="D677" t="s">
        <v>9</v>
      </c>
      <c r="E677" t="s">
        <v>9</v>
      </c>
      <c r="F677" t="s">
        <v>323</v>
      </c>
      <c r="G677" t="s">
        <v>2124</v>
      </c>
      <c r="H677" t="s">
        <v>4025</v>
      </c>
      <c r="I677" s="1">
        <v>33531</v>
      </c>
      <c r="J677" t="s">
        <v>5706</v>
      </c>
      <c r="K677" t="s">
        <v>5707</v>
      </c>
      <c r="L677">
        <v>28914</v>
      </c>
      <c r="M677" t="s">
        <v>4016</v>
      </c>
      <c r="N677" t="s">
        <v>9</v>
      </c>
      <c r="O677">
        <v>690260510</v>
      </c>
      <c r="P677" t="s">
        <v>683</v>
      </c>
      <c r="Q677" t="s">
        <v>11</v>
      </c>
      <c r="R677" t="s">
        <v>2125</v>
      </c>
      <c r="S677" t="s">
        <v>4017</v>
      </c>
      <c r="T677" s="1">
        <v>44867</v>
      </c>
      <c r="U677" t="s">
        <v>9</v>
      </c>
      <c r="V677" t="s">
        <v>4023</v>
      </c>
      <c r="W677" t="s">
        <v>4029</v>
      </c>
      <c r="X677" t="s">
        <v>30</v>
      </c>
      <c r="Y677" s="1">
        <v>44896</v>
      </c>
      <c r="Z677" s="1">
        <v>45657</v>
      </c>
      <c r="AA677">
        <v>4900</v>
      </c>
      <c r="AB677" t="s">
        <v>4017</v>
      </c>
      <c r="AC677">
        <f>MIN(COUNTIF(B:B,Member_export_20241206_173759_f48b0b31c0417006138ce4576f294a066f7c[[#This Row],[Member ID]]),1)-1</f>
        <v>0</v>
      </c>
      <c r="AD67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7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77" s="1">
        <v>45657</v>
      </c>
      <c r="AG677" s="1">
        <f>Member_export_20241206_173759_f48b0b31c0417006138ce4576f294a066f7c[[#This Row],[Price]]/100</f>
        <v>49</v>
      </c>
      <c r="AH677" s="6">
        <f ca="1">DATEDIF(Member_export_20241206_173759_f48b0b31c0417006138ce4576f294a066f7c[[#This Row],[Birthday]],TODAY(),"Y")</f>
        <v>33</v>
      </c>
      <c r="AI677" s="6">
        <f>DATEDIF(Member_export_20241206_173759_f48b0b31c0417006138ce4576f294a066f7c[[#This Row],[Member since]],Member_export_20241206_173759_f48b0b31c0417006138ce4576f294a066f7c[[#This Row],[Contrac end date C]],"M")</f>
        <v>25</v>
      </c>
      <c r="AJ677" t="str">
        <f>TEXT(Member_export_20241206_173759_f48b0b31c0417006138ce4576f294a066f7c[[#This Row],[Member since]],"DDDD")</f>
        <v>miércoles</v>
      </c>
      <c r="AK677">
        <f>MONTH(Member_export_20241206_173759_f48b0b31c0417006138ce4576f294a066f7c[[#This Row],[Member since]])</f>
        <v>11</v>
      </c>
      <c r="AL677">
        <f>YEAR(Member_export_20241206_173759_f48b0b31c0417006138ce4576f294a066f7c[[#This Row],[Member since]])</f>
        <v>2022</v>
      </c>
    </row>
    <row r="678" spans="1:38" x14ac:dyDescent="0.55000000000000004">
      <c r="A678">
        <v>79788</v>
      </c>
      <c r="B678">
        <v>45989823</v>
      </c>
      <c r="C678" t="s">
        <v>3274</v>
      </c>
      <c r="D678" t="s">
        <v>9</v>
      </c>
      <c r="E678" t="s">
        <v>9</v>
      </c>
      <c r="F678" t="s">
        <v>323</v>
      </c>
      <c r="G678" t="s">
        <v>1242</v>
      </c>
      <c r="H678" t="s">
        <v>4025</v>
      </c>
      <c r="I678" s="1">
        <v>34648</v>
      </c>
      <c r="J678" t="s">
        <v>5708</v>
      </c>
      <c r="K678" t="s">
        <v>5600</v>
      </c>
      <c r="L678">
        <v>28914</v>
      </c>
      <c r="M678" t="s">
        <v>4016</v>
      </c>
      <c r="N678" t="s">
        <v>9</v>
      </c>
      <c r="O678">
        <v>663771623</v>
      </c>
      <c r="P678" t="s">
        <v>1244</v>
      </c>
      <c r="Q678" t="s">
        <v>261</v>
      </c>
      <c r="R678" t="s">
        <v>1243</v>
      </c>
      <c r="S678" t="s">
        <v>4017</v>
      </c>
      <c r="T678" s="1">
        <v>43255</v>
      </c>
      <c r="U678" t="s">
        <v>9</v>
      </c>
      <c r="V678" t="s">
        <v>9</v>
      </c>
      <c r="W678" t="s">
        <v>9</v>
      </c>
      <c r="X678" t="s">
        <v>86</v>
      </c>
      <c r="Y678" s="1">
        <v>43282</v>
      </c>
      <c r="Z678" s="1">
        <v>45657</v>
      </c>
      <c r="AA678">
        <v>4300</v>
      </c>
      <c r="AB678" t="s">
        <v>4017</v>
      </c>
      <c r="AC678">
        <f>MIN(COUNTIF(B:B,Member_export_20241206_173759_f48b0b31c0417006138ce4576f294a066f7c[[#This Row],[Member ID]]),1)-1</f>
        <v>0</v>
      </c>
      <c r="AD678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678" t="str">
        <f>IF(Member_export_20241206_173759_f48b0b31c0417006138ce4576f294a066f7c[[#This Row],[Source]]="","DESCONOCIDA",Member_export_20241206_173759_f48b0b31c0417006138ce4576f294a066f7c[[#This Row],[Source]])</f>
        <v>DESCONOCIDA</v>
      </c>
      <c r="AF678" s="1">
        <v>45657</v>
      </c>
      <c r="AG678" s="1">
        <f>Member_export_20241206_173759_f48b0b31c0417006138ce4576f294a066f7c[[#This Row],[Price]]/100</f>
        <v>43</v>
      </c>
      <c r="AH678" s="6">
        <f ca="1">DATEDIF(Member_export_20241206_173759_f48b0b31c0417006138ce4576f294a066f7c[[#This Row],[Birthday]],TODAY(),"Y")</f>
        <v>30</v>
      </c>
      <c r="AI678" s="6">
        <f>DATEDIF(Member_export_20241206_173759_f48b0b31c0417006138ce4576f294a066f7c[[#This Row],[Member since]],Member_export_20241206_173759_f48b0b31c0417006138ce4576f294a066f7c[[#This Row],[Contrac end date C]],"M")</f>
        <v>78</v>
      </c>
      <c r="AJ678" t="str">
        <f>TEXT(Member_export_20241206_173759_f48b0b31c0417006138ce4576f294a066f7c[[#This Row],[Member since]],"DDDD")</f>
        <v>lunes</v>
      </c>
      <c r="AK678">
        <f>MONTH(Member_export_20241206_173759_f48b0b31c0417006138ce4576f294a066f7c[[#This Row],[Member since]])</f>
        <v>6</v>
      </c>
      <c r="AL678">
        <f>YEAR(Member_export_20241206_173759_f48b0b31c0417006138ce4576f294a066f7c[[#This Row],[Member since]])</f>
        <v>2018</v>
      </c>
    </row>
    <row r="679" spans="1:38" x14ac:dyDescent="0.55000000000000004">
      <c r="A679">
        <v>79788</v>
      </c>
      <c r="B679">
        <v>45987765</v>
      </c>
      <c r="C679" t="s">
        <v>2931</v>
      </c>
      <c r="D679" t="s">
        <v>9</v>
      </c>
      <c r="E679" t="s">
        <v>9</v>
      </c>
      <c r="F679" t="s">
        <v>323</v>
      </c>
      <c r="G679" t="s">
        <v>324</v>
      </c>
      <c r="H679" t="s">
        <v>4025</v>
      </c>
      <c r="I679" s="1">
        <v>35657</v>
      </c>
      <c r="J679" t="s">
        <v>5709</v>
      </c>
      <c r="K679" t="s">
        <v>5710</v>
      </c>
      <c r="L679">
        <v>28914</v>
      </c>
      <c r="M679" t="s">
        <v>4016</v>
      </c>
      <c r="N679" t="s">
        <v>9</v>
      </c>
      <c r="O679">
        <v>695110255</v>
      </c>
      <c r="P679" t="s">
        <v>325</v>
      </c>
      <c r="Q679" t="s">
        <v>22</v>
      </c>
      <c r="R679" t="s">
        <v>5711</v>
      </c>
      <c r="S679" t="s">
        <v>4017</v>
      </c>
      <c r="T679" s="1">
        <v>45327</v>
      </c>
      <c r="U679" t="s">
        <v>9</v>
      </c>
      <c r="V679" t="s">
        <v>9</v>
      </c>
      <c r="W679" t="s">
        <v>4024</v>
      </c>
      <c r="X679" t="s">
        <v>30</v>
      </c>
      <c r="Y679" s="1">
        <v>45352</v>
      </c>
      <c r="Z679" s="1">
        <v>45657</v>
      </c>
      <c r="AA679">
        <v>4900</v>
      </c>
      <c r="AB679" t="s">
        <v>4017</v>
      </c>
      <c r="AC679">
        <f>MIN(COUNTIF(B:B,Member_export_20241206_173759_f48b0b31c0417006138ce4576f294a066f7c[[#This Row],[Member ID]]),1)-1</f>
        <v>0</v>
      </c>
      <c r="AD679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67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79" s="1">
        <v>45657</v>
      </c>
      <c r="AG679" s="1">
        <f>Member_export_20241206_173759_f48b0b31c0417006138ce4576f294a066f7c[[#This Row],[Price]]/100</f>
        <v>49</v>
      </c>
      <c r="AH679" s="6">
        <f ca="1">DATEDIF(Member_export_20241206_173759_f48b0b31c0417006138ce4576f294a066f7c[[#This Row],[Birthday]],TODAY(),"Y")</f>
        <v>27</v>
      </c>
      <c r="AI679" s="6">
        <f>DATEDIF(Member_export_20241206_173759_f48b0b31c0417006138ce4576f294a066f7c[[#This Row],[Member since]],Member_export_20241206_173759_f48b0b31c0417006138ce4576f294a066f7c[[#This Row],[Contrac end date C]],"M")</f>
        <v>10</v>
      </c>
      <c r="AJ679" t="str">
        <f>TEXT(Member_export_20241206_173759_f48b0b31c0417006138ce4576f294a066f7c[[#This Row],[Member since]],"DDDD")</f>
        <v>lunes</v>
      </c>
      <c r="AK679">
        <f>MONTH(Member_export_20241206_173759_f48b0b31c0417006138ce4576f294a066f7c[[#This Row],[Member since]])</f>
        <v>2</v>
      </c>
      <c r="AL679">
        <f>YEAR(Member_export_20241206_173759_f48b0b31c0417006138ce4576f294a066f7c[[#This Row],[Member since]])</f>
        <v>2024</v>
      </c>
    </row>
    <row r="680" spans="1:38" x14ac:dyDescent="0.55000000000000004">
      <c r="A680">
        <v>79788</v>
      </c>
      <c r="B680">
        <v>45988119</v>
      </c>
      <c r="C680" t="s">
        <v>3608</v>
      </c>
      <c r="D680" t="s">
        <v>9</v>
      </c>
      <c r="E680" t="s">
        <v>9</v>
      </c>
      <c r="F680" t="s">
        <v>323</v>
      </c>
      <c r="G680" t="s">
        <v>496</v>
      </c>
      <c r="H680" t="s">
        <v>4015</v>
      </c>
      <c r="I680" s="1">
        <v>37073</v>
      </c>
      <c r="J680" t="s">
        <v>5712</v>
      </c>
      <c r="K680" t="s">
        <v>5022</v>
      </c>
      <c r="L680">
        <v>28914</v>
      </c>
      <c r="M680" t="s">
        <v>4016</v>
      </c>
      <c r="N680" t="s">
        <v>9</v>
      </c>
      <c r="O680">
        <v>608400348</v>
      </c>
      <c r="P680" t="s">
        <v>1992</v>
      </c>
      <c r="Q680" t="s">
        <v>45</v>
      </c>
      <c r="R680" t="s">
        <v>5023</v>
      </c>
      <c r="S680" t="s">
        <v>4017</v>
      </c>
      <c r="T680" s="1">
        <v>43707</v>
      </c>
      <c r="U680" t="s">
        <v>9</v>
      </c>
      <c r="V680" t="s">
        <v>9</v>
      </c>
      <c r="W680" t="s">
        <v>9</v>
      </c>
      <c r="X680" t="s">
        <v>30</v>
      </c>
      <c r="Y680" s="1">
        <v>43709</v>
      </c>
      <c r="Z680" s="1">
        <v>45657</v>
      </c>
      <c r="AA680">
        <v>4900</v>
      </c>
      <c r="AB680" t="s">
        <v>4017</v>
      </c>
      <c r="AC680">
        <f>MIN(COUNTIF(B:B,Member_export_20241206_173759_f48b0b31c0417006138ce4576f294a066f7c[[#This Row],[Member ID]]),1)-1</f>
        <v>0</v>
      </c>
      <c r="AD680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680" t="str">
        <f>IF(Member_export_20241206_173759_f48b0b31c0417006138ce4576f294a066f7c[[#This Row],[Source]]="","DESCONOCIDA",Member_export_20241206_173759_f48b0b31c0417006138ce4576f294a066f7c[[#This Row],[Source]])</f>
        <v>DESCONOCIDA</v>
      </c>
      <c r="AF680" s="1">
        <v>45657</v>
      </c>
      <c r="AG680" s="1">
        <f>Member_export_20241206_173759_f48b0b31c0417006138ce4576f294a066f7c[[#This Row],[Price]]/100</f>
        <v>49</v>
      </c>
      <c r="AH680" s="6">
        <f ca="1">DATEDIF(Member_export_20241206_173759_f48b0b31c0417006138ce4576f294a066f7c[[#This Row],[Birthday]],TODAY(),"Y")</f>
        <v>23</v>
      </c>
      <c r="AI680" s="6">
        <f>DATEDIF(Member_export_20241206_173759_f48b0b31c0417006138ce4576f294a066f7c[[#This Row],[Member since]],Member_export_20241206_173759_f48b0b31c0417006138ce4576f294a066f7c[[#This Row],[Contrac end date C]],"M")</f>
        <v>64</v>
      </c>
      <c r="AJ680" t="str">
        <f>TEXT(Member_export_20241206_173759_f48b0b31c0417006138ce4576f294a066f7c[[#This Row],[Member since]],"DDDD")</f>
        <v>viernes</v>
      </c>
      <c r="AK680">
        <f>MONTH(Member_export_20241206_173759_f48b0b31c0417006138ce4576f294a066f7c[[#This Row],[Member since]])</f>
        <v>8</v>
      </c>
      <c r="AL680">
        <f>YEAR(Member_export_20241206_173759_f48b0b31c0417006138ce4576f294a066f7c[[#This Row],[Member since]])</f>
        <v>2019</v>
      </c>
    </row>
    <row r="681" spans="1:38" x14ac:dyDescent="0.55000000000000004">
      <c r="A681">
        <v>79788</v>
      </c>
      <c r="B681">
        <v>45988639</v>
      </c>
      <c r="C681" t="s">
        <v>3465</v>
      </c>
      <c r="D681" t="s">
        <v>9</v>
      </c>
      <c r="E681" t="s">
        <v>9</v>
      </c>
      <c r="F681" t="s">
        <v>323</v>
      </c>
      <c r="G681" t="s">
        <v>359</v>
      </c>
      <c r="H681" t="s">
        <v>4025</v>
      </c>
      <c r="I681" s="1">
        <v>28421</v>
      </c>
      <c r="J681" t="s">
        <v>5713</v>
      </c>
      <c r="K681" t="s">
        <v>5714</v>
      </c>
      <c r="L681">
        <v>28914</v>
      </c>
      <c r="M681" t="s">
        <v>4016</v>
      </c>
      <c r="N681" t="s">
        <v>9</v>
      </c>
      <c r="O681">
        <v>665893065</v>
      </c>
      <c r="P681" t="s">
        <v>570</v>
      </c>
      <c r="Q681" t="s">
        <v>361</v>
      </c>
      <c r="R681" t="s">
        <v>1687</v>
      </c>
      <c r="S681" t="s">
        <v>4017</v>
      </c>
      <c r="T681" s="1">
        <v>44978</v>
      </c>
      <c r="U681" t="s">
        <v>9</v>
      </c>
      <c r="V681" t="s">
        <v>4040</v>
      </c>
      <c r="W681" t="s">
        <v>4024</v>
      </c>
      <c r="X681" t="s">
        <v>30</v>
      </c>
      <c r="Y681" s="1">
        <v>44986</v>
      </c>
      <c r="Z681" s="1">
        <v>45657</v>
      </c>
      <c r="AA681">
        <v>4900</v>
      </c>
      <c r="AB681" t="s">
        <v>4017</v>
      </c>
      <c r="AC681">
        <f>MIN(COUNTIF(B:B,Member_export_20241206_173759_f48b0b31c0417006138ce4576f294a066f7c[[#This Row],[Member ID]]),1)-1</f>
        <v>0</v>
      </c>
      <c r="AD681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68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81" s="1">
        <v>45657</v>
      </c>
      <c r="AG681" s="1">
        <f>Member_export_20241206_173759_f48b0b31c0417006138ce4576f294a066f7c[[#This Row],[Price]]/100</f>
        <v>49</v>
      </c>
      <c r="AH681" s="6">
        <f ca="1">DATEDIF(Member_export_20241206_173759_f48b0b31c0417006138ce4576f294a066f7c[[#This Row],[Birthday]],TODAY(),"Y")</f>
        <v>47</v>
      </c>
      <c r="AI681" s="6">
        <f>DATEDIF(Member_export_20241206_173759_f48b0b31c0417006138ce4576f294a066f7c[[#This Row],[Member since]],Member_export_20241206_173759_f48b0b31c0417006138ce4576f294a066f7c[[#This Row],[Contrac end date C]],"M")</f>
        <v>22</v>
      </c>
      <c r="AJ681" t="str">
        <f>TEXT(Member_export_20241206_173759_f48b0b31c0417006138ce4576f294a066f7c[[#This Row],[Member since]],"DDDD")</f>
        <v>martes</v>
      </c>
      <c r="AK681">
        <f>MONTH(Member_export_20241206_173759_f48b0b31c0417006138ce4576f294a066f7c[[#This Row],[Member since]])</f>
        <v>2</v>
      </c>
      <c r="AL681">
        <f>YEAR(Member_export_20241206_173759_f48b0b31c0417006138ce4576f294a066f7c[[#This Row],[Member since]])</f>
        <v>2023</v>
      </c>
    </row>
    <row r="682" spans="1:38" x14ac:dyDescent="0.55000000000000004">
      <c r="A682">
        <v>79788</v>
      </c>
      <c r="B682">
        <v>45987472</v>
      </c>
      <c r="C682" t="s">
        <v>3671</v>
      </c>
      <c r="D682" t="s">
        <v>9</v>
      </c>
      <c r="E682" t="s">
        <v>9</v>
      </c>
      <c r="F682" t="s">
        <v>323</v>
      </c>
      <c r="G682" t="s">
        <v>838</v>
      </c>
      <c r="H682" t="s">
        <v>4025</v>
      </c>
      <c r="I682" s="1">
        <v>35491</v>
      </c>
      <c r="J682" t="s">
        <v>5715</v>
      </c>
      <c r="K682" t="s">
        <v>5716</v>
      </c>
      <c r="L682">
        <v>28914</v>
      </c>
      <c r="M682" t="s">
        <v>4016</v>
      </c>
      <c r="N682" t="s">
        <v>9</v>
      </c>
      <c r="O682">
        <v>636759953</v>
      </c>
      <c r="P682" t="s">
        <v>2145</v>
      </c>
      <c r="Q682" t="s">
        <v>22</v>
      </c>
      <c r="R682" t="s">
        <v>5717</v>
      </c>
      <c r="S682" t="s">
        <v>4017</v>
      </c>
      <c r="T682" s="1">
        <v>44957</v>
      </c>
      <c r="U682" t="s">
        <v>9</v>
      </c>
      <c r="V682" t="s">
        <v>4023</v>
      </c>
      <c r="W682" t="s">
        <v>4029</v>
      </c>
      <c r="X682" t="s">
        <v>30</v>
      </c>
      <c r="Y682" s="1">
        <v>44958</v>
      </c>
      <c r="Z682" s="1">
        <v>45657</v>
      </c>
      <c r="AA682">
        <v>4900</v>
      </c>
      <c r="AB682" t="s">
        <v>4017</v>
      </c>
      <c r="AC682">
        <f>MIN(COUNTIF(B:B,Member_export_20241206_173759_f48b0b31c0417006138ce4576f294a066f7c[[#This Row],[Member ID]]),1)-1</f>
        <v>0</v>
      </c>
      <c r="AD68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8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82" s="1">
        <v>45657</v>
      </c>
      <c r="AG682" s="1">
        <f>Member_export_20241206_173759_f48b0b31c0417006138ce4576f294a066f7c[[#This Row],[Price]]/100</f>
        <v>49</v>
      </c>
      <c r="AH682" s="6">
        <f ca="1">DATEDIF(Member_export_20241206_173759_f48b0b31c0417006138ce4576f294a066f7c[[#This Row],[Birthday]],TODAY(),"Y")</f>
        <v>27</v>
      </c>
      <c r="AI682" s="6">
        <f>DATEDIF(Member_export_20241206_173759_f48b0b31c0417006138ce4576f294a066f7c[[#This Row],[Member since]],Member_export_20241206_173759_f48b0b31c0417006138ce4576f294a066f7c[[#This Row],[Contrac end date C]],"M")</f>
        <v>23</v>
      </c>
      <c r="AJ682" t="str">
        <f>TEXT(Member_export_20241206_173759_f48b0b31c0417006138ce4576f294a066f7c[[#This Row],[Member since]],"DDDD")</f>
        <v>martes</v>
      </c>
      <c r="AK682">
        <f>MONTH(Member_export_20241206_173759_f48b0b31c0417006138ce4576f294a066f7c[[#This Row],[Member since]])</f>
        <v>1</v>
      </c>
      <c r="AL682">
        <f>YEAR(Member_export_20241206_173759_f48b0b31c0417006138ce4576f294a066f7c[[#This Row],[Member since]])</f>
        <v>2023</v>
      </c>
    </row>
    <row r="683" spans="1:38" x14ac:dyDescent="0.55000000000000004">
      <c r="A683">
        <v>79788</v>
      </c>
      <c r="B683">
        <v>47583769</v>
      </c>
      <c r="C683" t="s">
        <v>3501</v>
      </c>
      <c r="D683" t="s">
        <v>9</v>
      </c>
      <c r="E683" t="s">
        <v>9</v>
      </c>
      <c r="F683" t="s">
        <v>323</v>
      </c>
      <c r="G683" t="s">
        <v>1766</v>
      </c>
      <c r="H683" t="s">
        <v>4025</v>
      </c>
      <c r="I683" s="1">
        <v>34224</v>
      </c>
      <c r="J683" t="s">
        <v>5718</v>
      </c>
      <c r="K683" t="s">
        <v>5719</v>
      </c>
      <c r="L683">
        <v>28914</v>
      </c>
      <c r="M683" t="s">
        <v>4016</v>
      </c>
      <c r="N683" t="s">
        <v>9</v>
      </c>
      <c r="O683">
        <v>660196362</v>
      </c>
      <c r="P683" t="s">
        <v>1020</v>
      </c>
      <c r="Q683" t="s">
        <v>45</v>
      </c>
      <c r="R683" t="s">
        <v>9</v>
      </c>
      <c r="S683" t="s">
        <v>4017</v>
      </c>
      <c r="T683" s="1">
        <v>45509</v>
      </c>
      <c r="U683" t="s">
        <v>9</v>
      </c>
      <c r="V683" t="s">
        <v>4040</v>
      </c>
      <c r="W683" t="s">
        <v>4029</v>
      </c>
      <c r="X683" t="s">
        <v>30</v>
      </c>
      <c r="Y683" s="1">
        <v>45536</v>
      </c>
      <c r="Z683" s="1">
        <v>45657</v>
      </c>
      <c r="AA683">
        <v>4900</v>
      </c>
      <c r="AB683" t="s">
        <v>4017</v>
      </c>
      <c r="AC683">
        <f>MIN(COUNTIF(B:B,Member_export_20241206_173759_f48b0b31c0417006138ce4576f294a066f7c[[#This Row],[Member ID]]),1)-1</f>
        <v>0</v>
      </c>
      <c r="AD683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68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83" s="1">
        <v>45657</v>
      </c>
      <c r="AG683" s="1">
        <f>Member_export_20241206_173759_f48b0b31c0417006138ce4576f294a066f7c[[#This Row],[Price]]/100</f>
        <v>49</v>
      </c>
      <c r="AH683" s="6">
        <f ca="1">DATEDIF(Member_export_20241206_173759_f48b0b31c0417006138ce4576f294a066f7c[[#This Row],[Birthday]],TODAY(),"Y")</f>
        <v>31</v>
      </c>
      <c r="AI683" s="6">
        <f>DATEDIF(Member_export_20241206_173759_f48b0b31c0417006138ce4576f294a066f7c[[#This Row],[Member since]],Member_export_20241206_173759_f48b0b31c0417006138ce4576f294a066f7c[[#This Row],[Contrac end date C]],"M")</f>
        <v>4</v>
      </c>
      <c r="AJ683" t="str">
        <f>TEXT(Member_export_20241206_173759_f48b0b31c0417006138ce4576f294a066f7c[[#This Row],[Member since]],"DDDD")</f>
        <v>lunes</v>
      </c>
      <c r="AK683">
        <f>MONTH(Member_export_20241206_173759_f48b0b31c0417006138ce4576f294a066f7c[[#This Row],[Member since]])</f>
        <v>8</v>
      </c>
      <c r="AL683">
        <f>YEAR(Member_export_20241206_173759_f48b0b31c0417006138ce4576f294a066f7c[[#This Row],[Member since]])</f>
        <v>2024</v>
      </c>
    </row>
    <row r="684" spans="1:38" x14ac:dyDescent="0.55000000000000004">
      <c r="A684">
        <v>79788</v>
      </c>
      <c r="B684">
        <v>45987642</v>
      </c>
      <c r="C684" t="s">
        <v>3197</v>
      </c>
      <c r="D684" t="s">
        <v>9</v>
      </c>
      <c r="E684" t="s">
        <v>9</v>
      </c>
      <c r="F684" t="s">
        <v>323</v>
      </c>
      <c r="G684" t="s">
        <v>1054</v>
      </c>
      <c r="H684" t="s">
        <v>4025</v>
      </c>
      <c r="I684" s="1">
        <v>37145</v>
      </c>
      <c r="J684" t="s">
        <v>5720</v>
      </c>
      <c r="K684" t="s">
        <v>5721</v>
      </c>
      <c r="L684">
        <v>28914</v>
      </c>
      <c r="M684" t="s">
        <v>4016</v>
      </c>
      <c r="N684" t="s">
        <v>9</v>
      </c>
      <c r="O684">
        <v>677719433</v>
      </c>
      <c r="P684" t="s">
        <v>1055</v>
      </c>
      <c r="Q684" t="s">
        <v>9</v>
      </c>
      <c r="R684" t="s">
        <v>5722</v>
      </c>
      <c r="S684" t="s">
        <v>4017</v>
      </c>
      <c r="T684" s="1">
        <v>44249</v>
      </c>
      <c r="U684" t="s">
        <v>9</v>
      </c>
      <c r="V684" t="s">
        <v>4040</v>
      </c>
      <c r="W684" t="s">
        <v>4024</v>
      </c>
      <c r="X684" t="s">
        <v>30</v>
      </c>
      <c r="Y684" s="1">
        <v>45536</v>
      </c>
      <c r="Z684" s="1">
        <v>45657</v>
      </c>
      <c r="AA684">
        <v>4900</v>
      </c>
      <c r="AB684" t="s">
        <v>4017</v>
      </c>
      <c r="AC684">
        <f>MIN(COUNTIF(B:B,Member_export_20241206_173759_f48b0b31c0417006138ce4576f294a066f7c[[#This Row],[Member ID]]),1)-1</f>
        <v>0</v>
      </c>
      <c r="AD684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68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84" s="1">
        <v>45657</v>
      </c>
      <c r="AG684" s="1">
        <f>Member_export_20241206_173759_f48b0b31c0417006138ce4576f294a066f7c[[#This Row],[Price]]/100</f>
        <v>49</v>
      </c>
      <c r="AH684" s="6">
        <f ca="1">DATEDIF(Member_export_20241206_173759_f48b0b31c0417006138ce4576f294a066f7c[[#This Row],[Birthday]],TODAY(),"Y")</f>
        <v>23</v>
      </c>
      <c r="AI684" s="6">
        <f>DATEDIF(Member_export_20241206_173759_f48b0b31c0417006138ce4576f294a066f7c[[#This Row],[Member since]],Member_export_20241206_173759_f48b0b31c0417006138ce4576f294a066f7c[[#This Row],[Contrac end date C]],"M")</f>
        <v>46</v>
      </c>
      <c r="AJ684" t="str">
        <f>TEXT(Member_export_20241206_173759_f48b0b31c0417006138ce4576f294a066f7c[[#This Row],[Member since]],"DDDD")</f>
        <v>lunes</v>
      </c>
      <c r="AK684">
        <f>MONTH(Member_export_20241206_173759_f48b0b31c0417006138ce4576f294a066f7c[[#This Row],[Member since]])</f>
        <v>2</v>
      </c>
      <c r="AL684">
        <f>YEAR(Member_export_20241206_173759_f48b0b31c0417006138ce4576f294a066f7c[[#This Row],[Member since]])</f>
        <v>2021</v>
      </c>
    </row>
    <row r="685" spans="1:38" x14ac:dyDescent="0.55000000000000004">
      <c r="A685">
        <v>79788</v>
      </c>
      <c r="B685">
        <v>46765383</v>
      </c>
      <c r="C685" t="s">
        <v>3831</v>
      </c>
      <c r="D685" t="s">
        <v>9</v>
      </c>
      <c r="E685" t="s">
        <v>9</v>
      </c>
      <c r="F685" t="s">
        <v>323</v>
      </c>
      <c r="G685" t="s">
        <v>2485</v>
      </c>
      <c r="H685" t="s">
        <v>4025</v>
      </c>
      <c r="I685" s="1">
        <v>38093</v>
      </c>
      <c r="J685" t="s">
        <v>5725</v>
      </c>
      <c r="K685" t="s">
        <v>4434</v>
      </c>
      <c r="L685">
        <v>28918</v>
      </c>
      <c r="M685" t="s">
        <v>4016</v>
      </c>
      <c r="N685" t="s">
        <v>9</v>
      </c>
      <c r="O685">
        <v>656864063</v>
      </c>
      <c r="P685" t="s">
        <v>296</v>
      </c>
      <c r="Q685" t="s">
        <v>45</v>
      </c>
      <c r="R685" t="s">
        <v>2486</v>
      </c>
      <c r="S685" t="s">
        <v>4017</v>
      </c>
      <c r="T685" s="1">
        <v>45391</v>
      </c>
      <c r="U685" t="s">
        <v>9</v>
      </c>
      <c r="V685" t="s">
        <v>4023</v>
      </c>
      <c r="W685" t="s">
        <v>4024</v>
      </c>
      <c r="X685" t="s">
        <v>30</v>
      </c>
      <c r="Y685" s="1">
        <v>45444</v>
      </c>
      <c r="Z685" s="1">
        <v>45657</v>
      </c>
      <c r="AA685">
        <v>4900</v>
      </c>
      <c r="AB685" t="s">
        <v>4017</v>
      </c>
      <c r="AC685">
        <f>MIN(COUNTIF(B:B,Member_export_20241206_173759_f48b0b31c0417006138ce4576f294a066f7c[[#This Row],[Member ID]]),1)-1</f>
        <v>0</v>
      </c>
      <c r="AD68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8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85" s="1">
        <v>45657</v>
      </c>
      <c r="AG685" s="1">
        <f>Member_export_20241206_173759_f48b0b31c0417006138ce4576f294a066f7c[[#This Row],[Price]]/100</f>
        <v>49</v>
      </c>
      <c r="AH685" s="6">
        <f ca="1">DATEDIF(Member_export_20241206_173759_f48b0b31c0417006138ce4576f294a066f7c[[#This Row],[Birthday]],TODAY(),"Y")</f>
        <v>20</v>
      </c>
      <c r="AI685" s="6">
        <f>DATEDIF(Member_export_20241206_173759_f48b0b31c0417006138ce4576f294a066f7c[[#This Row],[Member since]],Member_export_20241206_173759_f48b0b31c0417006138ce4576f294a066f7c[[#This Row],[Contrac end date C]],"M")</f>
        <v>8</v>
      </c>
      <c r="AJ685" t="str">
        <f>TEXT(Member_export_20241206_173759_f48b0b31c0417006138ce4576f294a066f7c[[#This Row],[Member since]],"DDDD")</f>
        <v>martes</v>
      </c>
      <c r="AK685">
        <f>MONTH(Member_export_20241206_173759_f48b0b31c0417006138ce4576f294a066f7c[[#This Row],[Member since]])</f>
        <v>4</v>
      </c>
      <c r="AL685">
        <f>YEAR(Member_export_20241206_173759_f48b0b31c0417006138ce4576f294a066f7c[[#This Row],[Member since]])</f>
        <v>2024</v>
      </c>
    </row>
    <row r="686" spans="1:38" x14ac:dyDescent="0.55000000000000004">
      <c r="A686">
        <v>79788</v>
      </c>
      <c r="B686">
        <v>45989592</v>
      </c>
      <c r="C686" t="s">
        <v>3461</v>
      </c>
      <c r="D686" t="s">
        <v>9</v>
      </c>
      <c r="E686" t="s">
        <v>9</v>
      </c>
      <c r="F686" t="s">
        <v>1677</v>
      </c>
      <c r="G686" t="s">
        <v>1678</v>
      </c>
      <c r="H686" t="s">
        <v>4025</v>
      </c>
      <c r="I686" s="1">
        <v>34564</v>
      </c>
      <c r="J686" t="s">
        <v>5726</v>
      </c>
      <c r="K686" t="s">
        <v>4254</v>
      </c>
      <c r="L686">
        <v>28914</v>
      </c>
      <c r="M686" t="s">
        <v>4016</v>
      </c>
      <c r="N686" t="s">
        <v>9</v>
      </c>
      <c r="O686">
        <v>618301592</v>
      </c>
      <c r="P686" t="s">
        <v>1680</v>
      </c>
      <c r="Q686" t="s">
        <v>22</v>
      </c>
      <c r="R686" t="s">
        <v>1679</v>
      </c>
      <c r="S686" t="s">
        <v>4017</v>
      </c>
      <c r="T686" s="1">
        <v>45198</v>
      </c>
      <c r="U686" t="s">
        <v>9</v>
      </c>
      <c r="V686" t="s">
        <v>4068</v>
      </c>
      <c r="W686" t="s">
        <v>4029</v>
      </c>
      <c r="X686" t="s">
        <v>12</v>
      </c>
      <c r="Y686" s="1">
        <v>45200</v>
      </c>
      <c r="Z686" s="1">
        <v>45657</v>
      </c>
      <c r="AA686">
        <v>5200</v>
      </c>
      <c r="AB686" t="s">
        <v>4017</v>
      </c>
      <c r="AC686">
        <f>MIN(COUNTIF(B:B,Member_export_20241206_173759_f48b0b31c0417006138ce4576f294a066f7c[[#This Row],[Member ID]]),1)-1</f>
        <v>0</v>
      </c>
      <c r="AD686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68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86" s="1">
        <v>45657</v>
      </c>
      <c r="AG686" s="1">
        <f>Member_export_20241206_173759_f48b0b31c0417006138ce4576f294a066f7c[[#This Row],[Price]]/100</f>
        <v>52</v>
      </c>
      <c r="AH686" s="6">
        <f ca="1">DATEDIF(Member_export_20241206_173759_f48b0b31c0417006138ce4576f294a066f7c[[#This Row],[Birthday]],TODAY(),"Y")</f>
        <v>30</v>
      </c>
      <c r="AI686" s="6">
        <f>DATEDIF(Member_export_20241206_173759_f48b0b31c0417006138ce4576f294a066f7c[[#This Row],[Member since]],Member_export_20241206_173759_f48b0b31c0417006138ce4576f294a066f7c[[#This Row],[Contrac end date C]],"M")</f>
        <v>15</v>
      </c>
      <c r="AJ686" t="str">
        <f>TEXT(Member_export_20241206_173759_f48b0b31c0417006138ce4576f294a066f7c[[#This Row],[Member since]],"DDDD")</f>
        <v>viernes</v>
      </c>
      <c r="AK686">
        <f>MONTH(Member_export_20241206_173759_f48b0b31c0417006138ce4576f294a066f7c[[#This Row],[Member since]])</f>
        <v>9</v>
      </c>
      <c r="AL686">
        <f>YEAR(Member_export_20241206_173759_f48b0b31c0417006138ce4576f294a066f7c[[#This Row],[Member since]])</f>
        <v>2023</v>
      </c>
    </row>
    <row r="687" spans="1:38" x14ac:dyDescent="0.55000000000000004">
      <c r="A687">
        <v>79788</v>
      </c>
      <c r="B687">
        <v>45989575</v>
      </c>
      <c r="C687" t="s">
        <v>3860</v>
      </c>
      <c r="D687" t="s">
        <v>9</v>
      </c>
      <c r="E687" t="s">
        <v>9</v>
      </c>
      <c r="F687" t="s">
        <v>114</v>
      </c>
      <c r="G687" t="s">
        <v>2552</v>
      </c>
      <c r="H687" t="s">
        <v>4025</v>
      </c>
      <c r="I687" s="1">
        <v>30039</v>
      </c>
      <c r="J687" t="s">
        <v>5727</v>
      </c>
      <c r="K687" t="s">
        <v>5728</v>
      </c>
      <c r="L687">
        <v>28914</v>
      </c>
      <c r="M687" t="s">
        <v>4016</v>
      </c>
      <c r="N687" t="s">
        <v>9</v>
      </c>
      <c r="O687">
        <v>699232943</v>
      </c>
      <c r="P687" t="s">
        <v>2553</v>
      </c>
      <c r="Q687" t="s">
        <v>45</v>
      </c>
      <c r="R687" t="s">
        <v>5729</v>
      </c>
      <c r="S687" t="s">
        <v>4017</v>
      </c>
      <c r="T687" s="1">
        <v>44590</v>
      </c>
      <c r="U687" t="s">
        <v>9</v>
      </c>
      <c r="V687" t="s">
        <v>4144</v>
      </c>
      <c r="W687" t="s">
        <v>4024</v>
      </c>
      <c r="X687" t="s">
        <v>12</v>
      </c>
      <c r="Y687" s="1">
        <v>44593</v>
      </c>
      <c r="Z687" s="1">
        <v>45657</v>
      </c>
      <c r="AA687">
        <v>5200</v>
      </c>
      <c r="AB687" t="s">
        <v>4017</v>
      </c>
      <c r="AC687">
        <f>MIN(COUNTIF(B:B,Member_export_20241206_173759_f48b0b31c0417006138ce4576f294a066f7c[[#This Row],[Member ID]]),1)-1</f>
        <v>0</v>
      </c>
      <c r="AD687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68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87" s="1">
        <v>45657</v>
      </c>
      <c r="AG687" s="1">
        <f>Member_export_20241206_173759_f48b0b31c0417006138ce4576f294a066f7c[[#This Row],[Price]]/100</f>
        <v>52</v>
      </c>
      <c r="AH687" s="6">
        <f ca="1">DATEDIF(Member_export_20241206_173759_f48b0b31c0417006138ce4576f294a066f7c[[#This Row],[Birthday]],TODAY(),"Y")</f>
        <v>42</v>
      </c>
      <c r="AI687" s="6">
        <f>DATEDIF(Member_export_20241206_173759_f48b0b31c0417006138ce4576f294a066f7c[[#This Row],[Member since]],Member_export_20241206_173759_f48b0b31c0417006138ce4576f294a066f7c[[#This Row],[Contrac end date C]],"M")</f>
        <v>35</v>
      </c>
      <c r="AJ687" t="str">
        <f>TEXT(Member_export_20241206_173759_f48b0b31c0417006138ce4576f294a066f7c[[#This Row],[Member since]],"DDDD")</f>
        <v>sábado</v>
      </c>
      <c r="AK687">
        <f>MONTH(Member_export_20241206_173759_f48b0b31c0417006138ce4576f294a066f7c[[#This Row],[Member since]])</f>
        <v>1</v>
      </c>
      <c r="AL687">
        <f>YEAR(Member_export_20241206_173759_f48b0b31c0417006138ce4576f294a066f7c[[#This Row],[Member since]])</f>
        <v>2022</v>
      </c>
    </row>
    <row r="688" spans="1:38" x14ac:dyDescent="0.55000000000000004">
      <c r="A688">
        <v>79788</v>
      </c>
      <c r="B688">
        <v>45988400</v>
      </c>
      <c r="C688" t="s">
        <v>2862</v>
      </c>
      <c r="D688" t="s">
        <v>9</v>
      </c>
      <c r="E688" t="s">
        <v>9</v>
      </c>
      <c r="F688" t="s">
        <v>114</v>
      </c>
      <c r="G688" t="s">
        <v>115</v>
      </c>
      <c r="H688" t="s">
        <v>4025</v>
      </c>
      <c r="I688" s="1">
        <v>27734</v>
      </c>
      <c r="J688" t="s">
        <v>5730</v>
      </c>
      <c r="K688" t="s">
        <v>4744</v>
      </c>
      <c r="L688">
        <v>28914</v>
      </c>
      <c r="M688" t="s">
        <v>4016</v>
      </c>
      <c r="N688" t="s">
        <v>9</v>
      </c>
      <c r="O688">
        <v>636157811</v>
      </c>
      <c r="P688" t="s">
        <v>116</v>
      </c>
      <c r="Q688" t="s">
        <v>113</v>
      </c>
      <c r="R688" t="s">
        <v>5731</v>
      </c>
      <c r="S688" t="s">
        <v>4017</v>
      </c>
      <c r="T688" s="1">
        <v>43340</v>
      </c>
      <c r="U688" t="s">
        <v>9</v>
      </c>
      <c r="V688" t="s">
        <v>4068</v>
      </c>
      <c r="W688" t="s">
        <v>4029</v>
      </c>
      <c r="X688" t="s">
        <v>12</v>
      </c>
      <c r="Y688" s="1">
        <v>43344</v>
      </c>
      <c r="Z688" s="1">
        <v>45657</v>
      </c>
      <c r="AA688">
        <v>5200</v>
      </c>
      <c r="AB688" t="s">
        <v>4017</v>
      </c>
      <c r="AC688">
        <f>MIN(COUNTIF(B:B,Member_export_20241206_173759_f48b0b31c0417006138ce4576f294a066f7c[[#This Row],[Member ID]]),1)-1</f>
        <v>0</v>
      </c>
      <c r="AD688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68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88" s="1">
        <v>45657</v>
      </c>
      <c r="AG688" s="1">
        <f>Member_export_20241206_173759_f48b0b31c0417006138ce4576f294a066f7c[[#This Row],[Price]]/100</f>
        <v>52</v>
      </c>
      <c r="AH688" s="6">
        <f ca="1">DATEDIF(Member_export_20241206_173759_f48b0b31c0417006138ce4576f294a066f7c[[#This Row],[Birthday]],TODAY(),"Y")</f>
        <v>49</v>
      </c>
      <c r="AI688" s="6">
        <f>DATEDIF(Member_export_20241206_173759_f48b0b31c0417006138ce4576f294a066f7c[[#This Row],[Member since]],Member_export_20241206_173759_f48b0b31c0417006138ce4576f294a066f7c[[#This Row],[Contrac end date C]],"M")</f>
        <v>76</v>
      </c>
      <c r="AJ688" t="str">
        <f>TEXT(Member_export_20241206_173759_f48b0b31c0417006138ce4576f294a066f7c[[#This Row],[Member since]],"DDDD")</f>
        <v>martes</v>
      </c>
      <c r="AK688">
        <f>MONTH(Member_export_20241206_173759_f48b0b31c0417006138ce4576f294a066f7c[[#This Row],[Member since]])</f>
        <v>8</v>
      </c>
      <c r="AL688">
        <f>YEAR(Member_export_20241206_173759_f48b0b31c0417006138ce4576f294a066f7c[[#This Row],[Member since]])</f>
        <v>2018</v>
      </c>
    </row>
    <row r="689" spans="1:38" x14ac:dyDescent="0.55000000000000004">
      <c r="A689">
        <v>79788</v>
      </c>
      <c r="B689">
        <v>45988421</v>
      </c>
      <c r="C689" t="s">
        <v>3314</v>
      </c>
      <c r="D689" t="s">
        <v>9</v>
      </c>
      <c r="E689" t="s">
        <v>9</v>
      </c>
      <c r="F689" t="s">
        <v>1331</v>
      </c>
      <c r="G689" t="s">
        <v>1332</v>
      </c>
      <c r="H689" t="s">
        <v>4025</v>
      </c>
      <c r="I689" s="1">
        <v>28605</v>
      </c>
      <c r="J689" t="s">
        <v>5732</v>
      </c>
      <c r="K689" t="s">
        <v>4054</v>
      </c>
      <c r="L689">
        <v>28914</v>
      </c>
      <c r="M689" t="s">
        <v>4016</v>
      </c>
      <c r="N689" t="s">
        <v>9</v>
      </c>
      <c r="O689">
        <v>699831108</v>
      </c>
      <c r="P689" t="s">
        <v>1333</v>
      </c>
      <c r="Q689" t="s">
        <v>22</v>
      </c>
      <c r="R689" t="s">
        <v>5733</v>
      </c>
      <c r="S689" t="s">
        <v>4017</v>
      </c>
      <c r="T689" s="1">
        <v>43773</v>
      </c>
      <c r="U689" t="s">
        <v>9</v>
      </c>
      <c r="V689" t="s">
        <v>4040</v>
      </c>
      <c r="W689" t="s">
        <v>4029</v>
      </c>
      <c r="X689" t="s">
        <v>12</v>
      </c>
      <c r="Y689" s="1">
        <v>43800</v>
      </c>
      <c r="Z689" s="1">
        <v>45657</v>
      </c>
      <c r="AA689">
        <v>5200</v>
      </c>
      <c r="AB689" t="s">
        <v>4017</v>
      </c>
      <c r="AC689">
        <f>MIN(COUNTIF(B:B,Member_export_20241206_173759_f48b0b31c0417006138ce4576f294a066f7c[[#This Row],[Member ID]]),1)-1</f>
        <v>0</v>
      </c>
      <c r="AD689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68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89" s="1">
        <v>45657</v>
      </c>
      <c r="AG689" s="1">
        <f>Member_export_20241206_173759_f48b0b31c0417006138ce4576f294a066f7c[[#This Row],[Price]]/100</f>
        <v>52</v>
      </c>
      <c r="AH689" s="6">
        <f ca="1">DATEDIF(Member_export_20241206_173759_f48b0b31c0417006138ce4576f294a066f7c[[#This Row],[Birthday]],TODAY(),"Y")</f>
        <v>46</v>
      </c>
      <c r="AI689" s="6">
        <f>DATEDIF(Member_export_20241206_173759_f48b0b31c0417006138ce4576f294a066f7c[[#This Row],[Member since]],Member_export_20241206_173759_f48b0b31c0417006138ce4576f294a066f7c[[#This Row],[Contrac end date C]],"M")</f>
        <v>61</v>
      </c>
      <c r="AJ689" t="str">
        <f>TEXT(Member_export_20241206_173759_f48b0b31c0417006138ce4576f294a066f7c[[#This Row],[Member since]],"DDDD")</f>
        <v>lunes</v>
      </c>
      <c r="AK689">
        <f>MONTH(Member_export_20241206_173759_f48b0b31c0417006138ce4576f294a066f7c[[#This Row],[Member since]])</f>
        <v>11</v>
      </c>
      <c r="AL689">
        <f>YEAR(Member_export_20241206_173759_f48b0b31c0417006138ce4576f294a066f7c[[#This Row],[Member since]])</f>
        <v>2019</v>
      </c>
    </row>
    <row r="690" spans="1:38" x14ac:dyDescent="0.55000000000000004">
      <c r="A690">
        <v>79788</v>
      </c>
      <c r="B690">
        <v>47918848</v>
      </c>
      <c r="C690" t="s">
        <v>3429</v>
      </c>
      <c r="D690" t="s">
        <v>9</v>
      </c>
      <c r="E690" t="s">
        <v>9</v>
      </c>
      <c r="F690" t="s">
        <v>1602</v>
      </c>
      <c r="G690" t="s">
        <v>1603</v>
      </c>
      <c r="H690" t="s">
        <v>4025</v>
      </c>
      <c r="I690" s="1">
        <v>38440</v>
      </c>
      <c r="J690" t="s">
        <v>5734</v>
      </c>
      <c r="K690" t="s">
        <v>5735</v>
      </c>
      <c r="L690">
        <v>28914</v>
      </c>
      <c r="M690" t="s">
        <v>4016</v>
      </c>
      <c r="N690" t="s">
        <v>9</v>
      </c>
      <c r="O690">
        <v>683236701</v>
      </c>
      <c r="P690" t="s">
        <v>1605</v>
      </c>
      <c r="Q690" t="s">
        <v>18</v>
      </c>
      <c r="R690" t="s">
        <v>1604</v>
      </c>
      <c r="S690" t="s">
        <v>4017</v>
      </c>
      <c r="T690" s="1">
        <v>45531</v>
      </c>
      <c r="U690" t="s">
        <v>9</v>
      </c>
      <c r="V690" t="s">
        <v>4023</v>
      </c>
      <c r="W690" t="s">
        <v>4029</v>
      </c>
      <c r="X690" t="s">
        <v>12</v>
      </c>
      <c r="Y690" s="1">
        <v>45536</v>
      </c>
      <c r="Z690" s="1">
        <v>45657</v>
      </c>
      <c r="AA690">
        <v>5200</v>
      </c>
      <c r="AB690" t="s">
        <v>4017</v>
      </c>
      <c r="AC690">
        <f>MIN(COUNTIF(B:B,Member_export_20241206_173759_f48b0b31c0417006138ce4576f294a066f7c[[#This Row],[Member ID]]),1)-1</f>
        <v>0</v>
      </c>
      <c r="AD69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9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90" s="1">
        <v>45657</v>
      </c>
      <c r="AG690" s="1">
        <f>Member_export_20241206_173759_f48b0b31c0417006138ce4576f294a066f7c[[#This Row],[Price]]/100</f>
        <v>52</v>
      </c>
      <c r="AH690" s="6">
        <f ca="1">DATEDIF(Member_export_20241206_173759_f48b0b31c0417006138ce4576f294a066f7c[[#This Row],[Birthday]],TODAY(),"Y")</f>
        <v>19</v>
      </c>
      <c r="AI690" s="6">
        <f>DATEDIF(Member_export_20241206_173759_f48b0b31c0417006138ce4576f294a066f7c[[#This Row],[Member since]],Member_export_20241206_173759_f48b0b31c0417006138ce4576f294a066f7c[[#This Row],[Contrac end date C]],"M")</f>
        <v>4</v>
      </c>
      <c r="AJ690" t="str">
        <f>TEXT(Member_export_20241206_173759_f48b0b31c0417006138ce4576f294a066f7c[[#This Row],[Member since]],"DDDD")</f>
        <v>martes</v>
      </c>
      <c r="AK690">
        <f>MONTH(Member_export_20241206_173759_f48b0b31c0417006138ce4576f294a066f7c[[#This Row],[Member since]])</f>
        <v>8</v>
      </c>
      <c r="AL690">
        <f>YEAR(Member_export_20241206_173759_f48b0b31c0417006138ce4576f294a066f7c[[#This Row],[Member since]])</f>
        <v>2024</v>
      </c>
    </row>
    <row r="691" spans="1:38" x14ac:dyDescent="0.55000000000000004">
      <c r="A691">
        <v>79788</v>
      </c>
      <c r="B691">
        <v>45987351</v>
      </c>
      <c r="C691" t="s">
        <v>3746</v>
      </c>
      <c r="D691" t="s">
        <v>9</v>
      </c>
      <c r="E691" t="s">
        <v>9</v>
      </c>
      <c r="F691" t="s">
        <v>251</v>
      </c>
      <c r="G691" t="s">
        <v>2308</v>
      </c>
      <c r="H691" t="s">
        <v>4022</v>
      </c>
      <c r="I691" s="1">
        <v>38238</v>
      </c>
      <c r="J691" t="s">
        <v>5736</v>
      </c>
      <c r="K691" t="s">
        <v>4054</v>
      </c>
      <c r="L691">
        <v>28914</v>
      </c>
      <c r="M691" t="s">
        <v>4016</v>
      </c>
      <c r="N691" t="s">
        <v>9</v>
      </c>
      <c r="O691">
        <v>629761443</v>
      </c>
      <c r="P691" t="s">
        <v>2309</v>
      </c>
      <c r="Q691" t="s">
        <v>22</v>
      </c>
      <c r="R691" t="s">
        <v>5737</v>
      </c>
      <c r="S691" t="s">
        <v>4017</v>
      </c>
      <c r="T691" s="1">
        <v>44476</v>
      </c>
      <c r="U691" t="s">
        <v>9</v>
      </c>
      <c r="V691" t="s">
        <v>4023</v>
      </c>
      <c r="W691" t="s">
        <v>4024</v>
      </c>
      <c r="X691" t="s">
        <v>12</v>
      </c>
      <c r="Y691" s="1">
        <v>44501</v>
      </c>
      <c r="Z691" s="1">
        <v>45657</v>
      </c>
      <c r="AA691">
        <v>5200</v>
      </c>
      <c r="AB691" t="s">
        <v>4017</v>
      </c>
      <c r="AC691">
        <f>MIN(COUNTIF(B:B,Member_export_20241206_173759_f48b0b31c0417006138ce4576f294a066f7c[[#This Row],[Member ID]]),1)-1</f>
        <v>0</v>
      </c>
      <c r="AD69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9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91" s="1">
        <v>45657</v>
      </c>
      <c r="AG691" s="1">
        <f>Member_export_20241206_173759_f48b0b31c0417006138ce4576f294a066f7c[[#This Row],[Price]]/100</f>
        <v>52</v>
      </c>
      <c r="AH691" s="6">
        <f ca="1">DATEDIF(Member_export_20241206_173759_f48b0b31c0417006138ce4576f294a066f7c[[#This Row],[Birthday]],TODAY(),"Y")</f>
        <v>20</v>
      </c>
      <c r="AI691" s="6">
        <f>DATEDIF(Member_export_20241206_173759_f48b0b31c0417006138ce4576f294a066f7c[[#This Row],[Member since]],Member_export_20241206_173759_f48b0b31c0417006138ce4576f294a066f7c[[#This Row],[Contrac end date C]],"M")</f>
        <v>38</v>
      </c>
      <c r="AJ691" t="str">
        <f>TEXT(Member_export_20241206_173759_f48b0b31c0417006138ce4576f294a066f7c[[#This Row],[Member since]],"DDDD")</f>
        <v>jueves</v>
      </c>
      <c r="AK691">
        <f>MONTH(Member_export_20241206_173759_f48b0b31c0417006138ce4576f294a066f7c[[#This Row],[Member since]])</f>
        <v>10</v>
      </c>
      <c r="AL691">
        <f>YEAR(Member_export_20241206_173759_f48b0b31c0417006138ce4576f294a066f7c[[#This Row],[Member since]])</f>
        <v>2021</v>
      </c>
    </row>
    <row r="692" spans="1:38" x14ac:dyDescent="0.55000000000000004">
      <c r="A692">
        <v>79788</v>
      </c>
      <c r="B692">
        <v>45989826</v>
      </c>
      <c r="C692" t="s">
        <v>3336</v>
      </c>
      <c r="D692" t="s">
        <v>9</v>
      </c>
      <c r="E692" t="s">
        <v>9</v>
      </c>
      <c r="F692" t="s">
        <v>251</v>
      </c>
      <c r="G692" t="s">
        <v>1391</v>
      </c>
      <c r="H692" t="s">
        <v>4022</v>
      </c>
      <c r="I692" s="1">
        <v>38572</v>
      </c>
      <c r="J692" t="s">
        <v>5738</v>
      </c>
      <c r="K692" t="s">
        <v>5739</v>
      </c>
      <c r="L692">
        <v>28914</v>
      </c>
      <c r="M692" t="s">
        <v>4016</v>
      </c>
      <c r="N692" t="s">
        <v>9</v>
      </c>
      <c r="O692">
        <v>625906298</v>
      </c>
      <c r="P692" t="s">
        <v>1393</v>
      </c>
      <c r="Q692" t="s">
        <v>18</v>
      </c>
      <c r="R692" t="s">
        <v>1392</v>
      </c>
      <c r="S692" t="s">
        <v>4017</v>
      </c>
      <c r="T692" s="1">
        <v>44109</v>
      </c>
      <c r="U692" t="s">
        <v>9</v>
      </c>
      <c r="V692" t="s">
        <v>4023</v>
      </c>
      <c r="W692" t="s">
        <v>4029</v>
      </c>
      <c r="X692" t="s">
        <v>86</v>
      </c>
      <c r="Y692" s="1">
        <v>44136</v>
      </c>
      <c r="Z692" s="1">
        <v>45657</v>
      </c>
      <c r="AA692">
        <v>4300</v>
      </c>
      <c r="AB692" t="s">
        <v>4017</v>
      </c>
      <c r="AC692">
        <f>MIN(COUNTIF(B:B,Member_export_20241206_173759_f48b0b31c0417006138ce4576f294a066f7c[[#This Row],[Member ID]]),1)-1</f>
        <v>0</v>
      </c>
      <c r="AD69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9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92" s="1">
        <v>45657</v>
      </c>
      <c r="AG692" s="1">
        <f>Member_export_20241206_173759_f48b0b31c0417006138ce4576f294a066f7c[[#This Row],[Price]]/100</f>
        <v>43</v>
      </c>
      <c r="AH692" s="6">
        <f ca="1">DATEDIF(Member_export_20241206_173759_f48b0b31c0417006138ce4576f294a066f7c[[#This Row],[Birthday]],TODAY(),"Y")</f>
        <v>19</v>
      </c>
      <c r="AI692" s="6">
        <f>DATEDIF(Member_export_20241206_173759_f48b0b31c0417006138ce4576f294a066f7c[[#This Row],[Member since]],Member_export_20241206_173759_f48b0b31c0417006138ce4576f294a066f7c[[#This Row],[Contrac end date C]],"M")</f>
        <v>50</v>
      </c>
      <c r="AJ692" t="str">
        <f>TEXT(Member_export_20241206_173759_f48b0b31c0417006138ce4576f294a066f7c[[#This Row],[Member since]],"DDDD")</f>
        <v>lunes</v>
      </c>
      <c r="AK692">
        <f>MONTH(Member_export_20241206_173759_f48b0b31c0417006138ce4576f294a066f7c[[#This Row],[Member since]])</f>
        <v>10</v>
      </c>
      <c r="AL692">
        <f>YEAR(Member_export_20241206_173759_f48b0b31c0417006138ce4576f294a066f7c[[#This Row],[Member since]])</f>
        <v>2020</v>
      </c>
    </row>
    <row r="693" spans="1:38" x14ac:dyDescent="0.55000000000000004">
      <c r="A693">
        <v>79788</v>
      </c>
      <c r="B693">
        <v>45988287</v>
      </c>
      <c r="C693" t="s">
        <v>2906</v>
      </c>
      <c r="D693" t="s">
        <v>9</v>
      </c>
      <c r="E693" t="s">
        <v>9</v>
      </c>
      <c r="F693" t="s">
        <v>251</v>
      </c>
      <c r="G693" t="s">
        <v>252</v>
      </c>
      <c r="H693" t="s">
        <v>4022</v>
      </c>
      <c r="I693" s="1">
        <v>39209</v>
      </c>
      <c r="J693" t="s">
        <v>5740</v>
      </c>
      <c r="K693" t="s">
        <v>5741</v>
      </c>
      <c r="L693">
        <v>28914</v>
      </c>
      <c r="M693" t="s">
        <v>4016</v>
      </c>
      <c r="N693" t="s">
        <v>9</v>
      </c>
      <c r="O693">
        <v>644700369</v>
      </c>
      <c r="P693" t="s">
        <v>253</v>
      </c>
      <c r="Q693" t="s">
        <v>134</v>
      </c>
      <c r="R693" t="s">
        <v>5742</v>
      </c>
      <c r="S693" t="s">
        <v>4017</v>
      </c>
      <c r="T693" s="1">
        <v>45170</v>
      </c>
      <c r="U693" t="s">
        <v>9</v>
      </c>
      <c r="V693" t="s">
        <v>9</v>
      </c>
      <c r="W693" t="s">
        <v>9</v>
      </c>
      <c r="X693" t="s">
        <v>12</v>
      </c>
      <c r="Y693" s="1">
        <v>45170</v>
      </c>
      <c r="Z693" s="1">
        <v>45657</v>
      </c>
      <c r="AA693">
        <v>5200</v>
      </c>
      <c r="AB693" t="s">
        <v>4017</v>
      </c>
      <c r="AC693">
        <f>MIN(COUNTIF(B:B,Member_export_20241206_173759_f48b0b31c0417006138ce4576f294a066f7c[[#This Row],[Member ID]]),1)-1</f>
        <v>0</v>
      </c>
      <c r="AD693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693" t="str">
        <f>IF(Member_export_20241206_173759_f48b0b31c0417006138ce4576f294a066f7c[[#This Row],[Source]]="","DESCONOCIDA",Member_export_20241206_173759_f48b0b31c0417006138ce4576f294a066f7c[[#This Row],[Source]])</f>
        <v>DESCONOCIDA</v>
      </c>
      <c r="AF693" s="1">
        <v>45657</v>
      </c>
      <c r="AG693" s="1">
        <f>Member_export_20241206_173759_f48b0b31c0417006138ce4576f294a066f7c[[#This Row],[Price]]/100</f>
        <v>52</v>
      </c>
      <c r="AH693" s="6">
        <f ca="1">DATEDIF(Member_export_20241206_173759_f48b0b31c0417006138ce4576f294a066f7c[[#This Row],[Birthday]],TODAY(),"Y")</f>
        <v>17</v>
      </c>
      <c r="AI693" s="6">
        <f>DATEDIF(Member_export_20241206_173759_f48b0b31c0417006138ce4576f294a066f7c[[#This Row],[Member since]],Member_export_20241206_173759_f48b0b31c0417006138ce4576f294a066f7c[[#This Row],[Contrac end date C]],"M")</f>
        <v>15</v>
      </c>
      <c r="AJ693" t="str">
        <f>TEXT(Member_export_20241206_173759_f48b0b31c0417006138ce4576f294a066f7c[[#This Row],[Member since]],"DDDD")</f>
        <v>viernes</v>
      </c>
      <c r="AK693">
        <f>MONTH(Member_export_20241206_173759_f48b0b31c0417006138ce4576f294a066f7c[[#This Row],[Member since]])</f>
        <v>9</v>
      </c>
      <c r="AL693">
        <f>YEAR(Member_export_20241206_173759_f48b0b31c0417006138ce4576f294a066f7c[[#This Row],[Member since]])</f>
        <v>2023</v>
      </c>
    </row>
    <row r="694" spans="1:38" x14ac:dyDescent="0.55000000000000004">
      <c r="A694">
        <v>79788</v>
      </c>
      <c r="B694">
        <v>48602841</v>
      </c>
      <c r="C694" t="s">
        <v>3391</v>
      </c>
      <c r="D694" t="s">
        <v>9</v>
      </c>
      <c r="E694" t="s">
        <v>9</v>
      </c>
      <c r="F694" t="s">
        <v>1521</v>
      </c>
      <c r="G694" t="s">
        <v>1522</v>
      </c>
      <c r="H694" t="s">
        <v>4022</v>
      </c>
      <c r="I694" s="1">
        <v>26720</v>
      </c>
      <c r="J694" t="s">
        <v>5743</v>
      </c>
      <c r="K694" t="s">
        <v>5744</v>
      </c>
      <c r="L694">
        <v>28918</v>
      </c>
      <c r="M694" t="s">
        <v>4016</v>
      </c>
      <c r="N694" t="s">
        <v>9</v>
      </c>
      <c r="O694">
        <v>605020669</v>
      </c>
      <c r="P694" t="s">
        <v>1523</v>
      </c>
      <c r="Q694" t="s">
        <v>277</v>
      </c>
      <c r="R694" t="s">
        <v>9</v>
      </c>
      <c r="S694" t="s">
        <v>4017</v>
      </c>
      <c r="T694" s="1">
        <v>45567</v>
      </c>
      <c r="U694" t="s">
        <v>9</v>
      </c>
      <c r="V694" t="s">
        <v>4023</v>
      </c>
      <c r="W694" t="s">
        <v>4029</v>
      </c>
      <c r="X694" t="s">
        <v>30</v>
      </c>
      <c r="Y694" s="1">
        <v>45597</v>
      </c>
      <c r="Z694" s="1">
        <v>45657</v>
      </c>
      <c r="AA694">
        <v>4900</v>
      </c>
      <c r="AB694" t="s">
        <v>4017</v>
      </c>
      <c r="AC694">
        <f>MIN(COUNTIF(B:B,Member_export_20241206_173759_f48b0b31c0417006138ce4576f294a066f7c[[#This Row],[Member ID]]),1)-1</f>
        <v>0</v>
      </c>
      <c r="AD69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9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94" s="1">
        <v>45657</v>
      </c>
      <c r="AG694" s="1">
        <f>Member_export_20241206_173759_f48b0b31c0417006138ce4576f294a066f7c[[#This Row],[Price]]/100</f>
        <v>49</v>
      </c>
      <c r="AH694" s="6">
        <f ca="1">DATEDIF(Member_export_20241206_173759_f48b0b31c0417006138ce4576f294a066f7c[[#This Row],[Birthday]],TODAY(),"Y")</f>
        <v>51</v>
      </c>
      <c r="AI694" s="6">
        <f>DATEDIF(Member_export_20241206_173759_f48b0b31c0417006138ce4576f294a066f7c[[#This Row],[Member since]],Member_export_20241206_173759_f48b0b31c0417006138ce4576f294a066f7c[[#This Row],[Contrac end date C]],"M")</f>
        <v>2</v>
      </c>
      <c r="AJ694" t="str">
        <f>TEXT(Member_export_20241206_173759_f48b0b31c0417006138ce4576f294a066f7c[[#This Row],[Member since]],"DDDD")</f>
        <v>miércoles</v>
      </c>
      <c r="AK694">
        <f>MONTH(Member_export_20241206_173759_f48b0b31c0417006138ce4576f294a066f7c[[#This Row],[Member since]])</f>
        <v>10</v>
      </c>
      <c r="AL694">
        <f>YEAR(Member_export_20241206_173759_f48b0b31c0417006138ce4576f294a066f7c[[#This Row],[Member since]])</f>
        <v>2024</v>
      </c>
    </row>
    <row r="695" spans="1:38" x14ac:dyDescent="0.55000000000000004">
      <c r="A695">
        <v>79788</v>
      </c>
      <c r="B695">
        <v>45989441</v>
      </c>
      <c r="C695" t="s">
        <v>3827</v>
      </c>
      <c r="D695" t="s">
        <v>9</v>
      </c>
      <c r="E695" t="s">
        <v>9</v>
      </c>
      <c r="F695" t="s">
        <v>1521</v>
      </c>
      <c r="G695" t="s">
        <v>2474</v>
      </c>
      <c r="H695" t="s">
        <v>4022</v>
      </c>
      <c r="I695" s="1">
        <v>28659</v>
      </c>
      <c r="J695" t="s">
        <v>5745</v>
      </c>
      <c r="K695" t="s">
        <v>5746</v>
      </c>
      <c r="L695">
        <v>28914</v>
      </c>
      <c r="M695" t="s">
        <v>4016</v>
      </c>
      <c r="N695" t="s">
        <v>9</v>
      </c>
      <c r="O695">
        <v>620940365</v>
      </c>
      <c r="P695" t="s">
        <v>2476</v>
      </c>
      <c r="Q695" t="s">
        <v>26</v>
      </c>
      <c r="R695" t="s">
        <v>2475</v>
      </c>
      <c r="S695" t="s">
        <v>4017</v>
      </c>
      <c r="T695" s="1">
        <v>45016</v>
      </c>
      <c r="U695" t="s">
        <v>9</v>
      </c>
      <c r="V695" t="s">
        <v>4023</v>
      </c>
      <c r="W695" t="s">
        <v>4024</v>
      </c>
      <c r="X695" t="s">
        <v>30</v>
      </c>
      <c r="Y695" s="1">
        <v>45017</v>
      </c>
      <c r="Z695" s="1">
        <v>45657</v>
      </c>
      <c r="AA695">
        <v>4900</v>
      </c>
      <c r="AB695" t="s">
        <v>4017</v>
      </c>
      <c r="AC695">
        <f>MIN(COUNTIF(B:B,Member_export_20241206_173759_f48b0b31c0417006138ce4576f294a066f7c[[#This Row],[Member ID]]),1)-1</f>
        <v>0</v>
      </c>
      <c r="AD69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9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95" s="1">
        <v>45657</v>
      </c>
      <c r="AG695" s="1">
        <f>Member_export_20241206_173759_f48b0b31c0417006138ce4576f294a066f7c[[#This Row],[Price]]/100</f>
        <v>49</v>
      </c>
      <c r="AH695" s="6">
        <f ca="1">DATEDIF(Member_export_20241206_173759_f48b0b31c0417006138ce4576f294a066f7c[[#This Row],[Birthday]],TODAY(),"Y")</f>
        <v>46</v>
      </c>
      <c r="AI695" s="6">
        <f>DATEDIF(Member_export_20241206_173759_f48b0b31c0417006138ce4576f294a066f7c[[#This Row],[Member since]],Member_export_20241206_173759_f48b0b31c0417006138ce4576f294a066f7c[[#This Row],[Contrac end date C]],"M")</f>
        <v>21</v>
      </c>
      <c r="AJ695" t="str">
        <f>TEXT(Member_export_20241206_173759_f48b0b31c0417006138ce4576f294a066f7c[[#This Row],[Member since]],"DDDD")</f>
        <v>viernes</v>
      </c>
      <c r="AK695">
        <f>MONTH(Member_export_20241206_173759_f48b0b31c0417006138ce4576f294a066f7c[[#This Row],[Member since]])</f>
        <v>3</v>
      </c>
      <c r="AL695">
        <f>YEAR(Member_export_20241206_173759_f48b0b31c0417006138ce4576f294a066f7c[[#This Row],[Member since]])</f>
        <v>2023</v>
      </c>
    </row>
    <row r="696" spans="1:38" x14ac:dyDescent="0.55000000000000004">
      <c r="A696">
        <v>79788</v>
      </c>
      <c r="B696">
        <v>45988279</v>
      </c>
      <c r="C696" t="s">
        <v>2849</v>
      </c>
      <c r="D696" t="s">
        <v>9</v>
      </c>
      <c r="E696" t="s">
        <v>9</v>
      </c>
      <c r="F696" t="s">
        <v>69</v>
      </c>
      <c r="G696" t="s">
        <v>70</v>
      </c>
      <c r="H696" t="s">
        <v>4025</v>
      </c>
      <c r="I696" s="1">
        <v>38179</v>
      </c>
      <c r="J696" t="s">
        <v>5747</v>
      </c>
      <c r="K696" t="s">
        <v>5748</v>
      </c>
      <c r="L696">
        <v>28914</v>
      </c>
      <c r="M696" t="s">
        <v>4016</v>
      </c>
      <c r="N696" t="s">
        <v>9</v>
      </c>
      <c r="O696">
        <v>635999361</v>
      </c>
      <c r="P696" t="s">
        <v>72</v>
      </c>
      <c r="Q696" t="s">
        <v>22</v>
      </c>
      <c r="R696" t="s">
        <v>71</v>
      </c>
      <c r="S696" t="s">
        <v>4017</v>
      </c>
      <c r="T696" s="1">
        <v>45057</v>
      </c>
      <c r="U696" t="s">
        <v>9</v>
      </c>
      <c r="V696" t="s">
        <v>4023</v>
      </c>
      <c r="W696" t="s">
        <v>4024</v>
      </c>
      <c r="X696" t="s">
        <v>30</v>
      </c>
      <c r="Y696" s="1">
        <v>45078</v>
      </c>
      <c r="Z696" s="1">
        <v>45657</v>
      </c>
      <c r="AA696">
        <v>4900</v>
      </c>
      <c r="AB696" t="s">
        <v>4017</v>
      </c>
      <c r="AC696">
        <f>MIN(COUNTIF(B:B,Member_export_20241206_173759_f48b0b31c0417006138ce4576f294a066f7c[[#This Row],[Member ID]]),1)-1</f>
        <v>0</v>
      </c>
      <c r="AD69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9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96" s="1">
        <v>45657</v>
      </c>
      <c r="AG696" s="1">
        <f>Member_export_20241206_173759_f48b0b31c0417006138ce4576f294a066f7c[[#This Row],[Price]]/100</f>
        <v>49</v>
      </c>
      <c r="AH696" s="6">
        <f ca="1">DATEDIF(Member_export_20241206_173759_f48b0b31c0417006138ce4576f294a066f7c[[#This Row],[Birthday]],TODAY(),"Y")</f>
        <v>20</v>
      </c>
      <c r="AI696" s="6">
        <f>DATEDIF(Member_export_20241206_173759_f48b0b31c0417006138ce4576f294a066f7c[[#This Row],[Member since]],Member_export_20241206_173759_f48b0b31c0417006138ce4576f294a066f7c[[#This Row],[Contrac end date C]],"M")</f>
        <v>19</v>
      </c>
      <c r="AJ696" t="str">
        <f>TEXT(Member_export_20241206_173759_f48b0b31c0417006138ce4576f294a066f7c[[#This Row],[Member since]],"DDDD")</f>
        <v>jueves</v>
      </c>
      <c r="AK696">
        <f>MONTH(Member_export_20241206_173759_f48b0b31c0417006138ce4576f294a066f7c[[#This Row],[Member since]])</f>
        <v>5</v>
      </c>
      <c r="AL696">
        <f>YEAR(Member_export_20241206_173759_f48b0b31c0417006138ce4576f294a066f7c[[#This Row],[Member since]])</f>
        <v>2023</v>
      </c>
    </row>
    <row r="697" spans="1:38" x14ac:dyDescent="0.55000000000000004">
      <c r="A697">
        <v>79788</v>
      </c>
      <c r="B697">
        <v>45987562</v>
      </c>
      <c r="C697" t="s">
        <v>3186</v>
      </c>
      <c r="D697" t="s">
        <v>9</v>
      </c>
      <c r="E697" t="s">
        <v>9</v>
      </c>
      <c r="F697" t="s">
        <v>1024</v>
      </c>
      <c r="G697" t="s">
        <v>1025</v>
      </c>
      <c r="H697" t="s">
        <v>4022</v>
      </c>
      <c r="I697" s="1">
        <v>38622</v>
      </c>
      <c r="J697" t="s">
        <v>5749</v>
      </c>
      <c r="K697" t="s">
        <v>5750</v>
      </c>
      <c r="L697">
        <v>28914</v>
      </c>
      <c r="M697" t="s">
        <v>4016</v>
      </c>
      <c r="N697" t="s">
        <v>9</v>
      </c>
      <c r="O697">
        <v>684272056</v>
      </c>
      <c r="P697" t="s">
        <v>1026</v>
      </c>
      <c r="Q697" t="s">
        <v>11</v>
      </c>
      <c r="R697" t="s">
        <v>5751</v>
      </c>
      <c r="S697" t="s">
        <v>4017</v>
      </c>
      <c r="T697" s="1">
        <v>45322</v>
      </c>
      <c r="U697" t="s">
        <v>9</v>
      </c>
      <c r="V697" t="s">
        <v>4023</v>
      </c>
      <c r="W697" t="s">
        <v>4029</v>
      </c>
      <c r="X697" t="s">
        <v>12</v>
      </c>
      <c r="Y697" s="1">
        <v>45323</v>
      </c>
      <c r="Z697" s="1">
        <v>45657</v>
      </c>
      <c r="AA697">
        <v>5200</v>
      </c>
      <c r="AB697" t="s">
        <v>4017</v>
      </c>
      <c r="AC697">
        <f>MIN(COUNTIF(B:B,Member_export_20241206_173759_f48b0b31c0417006138ce4576f294a066f7c[[#This Row],[Member ID]]),1)-1</f>
        <v>0</v>
      </c>
      <c r="AD69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9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697" s="1">
        <v>45657</v>
      </c>
      <c r="AG697" s="1">
        <f>Member_export_20241206_173759_f48b0b31c0417006138ce4576f294a066f7c[[#This Row],[Price]]/100</f>
        <v>52</v>
      </c>
      <c r="AH697" s="6">
        <f ca="1">DATEDIF(Member_export_20241206_173759_f48b0b31c0417006138ce4576f294a066f7c[[#This Row],[Birthday]],TODAY(),"Y")</f>
        <v>19</v>
      </c>
      <c r="AI697" s="6">
        <f>DATEDIF(Member_export_20241206_173759_f48b0b31c0417006138ce4576f294a066f7c[[#This Row],[Member since]],Member_export_20241206_173759_f48b0b31c0417006138ce4576f294a066f7c[[#This Row],[Contrac end date C]],"M")</f>
        <v>11</v>
      </c>
      <c r="AJ697" t="str">
        <f>TEXT(Member_export_20241206_173759_f48b0b31c0417006138ce4576f294a066f7c[[#This Row],[Member since]],"DDDD")</f>
        <v>miércoles</v>
      </c>
      <c r="AK697">
        <f>MONTH(Member_export_20241206_173759_f48b0b31c0417006138ce4576f294a066f7c[[#This Row],[Member since]])</f>
        <v>1</v>
      </c>
      <c r="AL697">
        <f>YEAR(Member_export_20241206_173759_f48b0b31c0417006138ce4576f294a066f7c[[#This Row],[Member since]])</f>
        <v>2024</v>
      </c>
    </row>
    <row r="698" spans="1:38" x14ac:dyDescent="0.55000000000000004">
      <c r="A698">
        <v>79788</v>
      </c>
      <c r="B698">
        <v>45989127</v>
      </c>
      <c r="C698" t="s">
        <v>3786</v>
      </c>
      <c r="D698" t="s">
        <v>9</v>
      </c>
      <c r="E698" t="s">
        <v>9</v>
      </c>
      <c r="F698" t="s">
        <v>829</v>
      </c>
      <c r="G698" t="s">
        <v>2389</v>
      </c>
      <c r="H698" t="s">
        <v>4022</v>
      </c>
      <c r="I698" s="1">
        <v>38583</v>
      </c>
      <c r="J698" t="s">
        <v>5752</v>
      </c>
      <c r="K698" t="s">
        <v>5753</v>
      </c>
      <c r="L698">
        <v>28914</v>
      </c>
      <c r="M698" t="s">
        <v>4016</v>
      </c>
      <c r="N698" t="s">
        <v>9</v>
      </c>
      <c r="O698">
        <v>640618405</v>
      </c>
      <c r="P698" t="s">
        <v>2390</v>
      </c>
      <c r="Q698" t="s">
        <v>26</v>
      </c>
      <c r="R698" t="s">
        <v>5754</v>
      </c>
      <c r="S698" t="s">
        <v>4017</v>
      </c>
      <c r="T698" s="1">
        <v>45173</v>
      </c>
      <c r="U698" t="s">
        <v>9</v>
      </c>
      <c r="V698" t="s">
        <v>4023</v>
      </c>
      <c r="W698" t="s">
        <v>4024</v>
      </c>
      <c r="X698" t="s">
        <v>12</v>
      </c>
      <c r="Y698" s="1">
        <v>45200</v>
      </c>
      <c r="Z698" s="1">
        <v>45657</v>
      </c>
      <c r="AA698">
        <v>5200</v>
      </c>
      <c r="AB698" t="s">
        <v>4017</v>
      </c>
      <c r="AC698">
        <f>MIN(COUNTIF(B:B,Member_export_20241206_173759_f48b0b31c0417006138ce4576f294a066f7c[[#This Row],[Member ID]]),1)-1</f>
        <v>0</v>
      </c>
      <c r="AD69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9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98" s="1">
        <v>45657</v>
      </c>
      <c r="AG698" s="1">
        <f>Member_export_20241206_173759_f48b0b31c0417006138ce4576f294a066f7c[[#This Row],[Price]]/100</f>
        <v>52</v>
      </c>
      <c r="AH698" s="6">
        <f ca="1">DATEDIF(Member_export_20241206_173759_f48b0b31c0417006138ce4576f294a066f7c[[#This Row],[Birthday]],TODAY(),"Y")</f>
        <v>19</v>
      </c>
      <c r="AI698" s="6">
        <f>DATEDIF(Member_export_20241206_173759_f48b0b31c0417006138ce4576f294a066f7c[[#This Row],[Member since]],Member_export_20241206_173759_f48b0b31c0417006138ce4576f294a066f7c[[#This Row],[Contrac end date C]],"M")</f>
        <v>15</v>
      </c>
      <c r="AJ698" t="str">
        <f>TEXT(Member_export_20241206_173759_f48b0b31c0417006138ce4576f294a066f7c[[#This Row],[Member since]],"DDDD")</f>
        <v>lunes</v>
      </c>
      <c r="AK698">
        <f>MONTH(Member_export_20241206_173759_f48b0b31c0417006138ce4576f294a066f7c[[#This Row],[Member since]])</f>
        <v>9</v>
      </c>
      <c r="AL698">
        <f>YEAR(Member_export_20241206_173759_f48b0b31c0417006138ce4576f294a066f7c[[#This Row],[Member since]])</f>
        <v>2023</v>
      </c>
    </row>
    <row r="699" spans="1:38" x14ac:dyDescent="0.55000000000000004">
      <c r="A699">
        <v>79788</v>
      </c>
      <c r="B699">
        <v>48451178</v>
      </c>
      <c r="C699" t="s">
        <v>3948</v>
      </c>
      <c r="D699" t="s">
        <v>9</v>
      </c>
      <c r="E699" t="s">
        <v>9</v>
      </c>
      <c r="F699" t="s">
        <v>829</v>
      </c>
      <c r="G699" t="s">
        <v>2719</v>
      </c>
      <c r="H699" t="s">
        <v>4022</v>
      </c>
      <c r="I699" s="1">
        <v>39557</v>
      </c>
      <c r="J699" t="s">
        <v>5755</v>
      </c>
      <c r="K699" t="s">
        <v>5756</v>
      </c>
      <c r="L699">
        <v>28914</v>
      </c>
      <c r="M699" t="s">
        <v>4016</v>
      </c>
      <c r="N699" t="s">
        <v>9</v>
      </c>
      <c r="O699">
        <v>644015384</v>
      </c>
      <c r="P699" t="s">
        <v>986</v>
      </c>
      <c r="Q699" t="s">
        <v>277</v>
      </c>
      <c r="R699" t="s">
        <v>9</v>
      </c>
      <c r="S699" t="s">
        <v>4017</v>
      </c>
      <c r="T699" s="1">
        <v>45566</v>
      </c>
      <c r="U699" t="s">
        <v>9</v>
      </c>
      <c r="V699" t="s">
        <v>4023</v>
      </c>
      <c r="W699" t="s">
        <v>4024</v>
      </c>
      <c r="X699" t="s">
        <v>48</v>
      </c>
      <c r="Y699" s="1">
        <v>45597</v>
      </c>
      <c r="Z699" s="1">
        <v>45657</v>
      </c>
      <c r="AA699">
        <v>3900</v>
      </c>
      <c r="AB699" t="s">
        <v>4017</v>
      </c>
      <c r="AC699">
        <f>MIN(COUNTIF(B:B,Member_export_20241206_173759_f48b0b31c0417006138ce4576f294a066f7c[[#This Row],[Member ID]]),1)-1</f>
        <v>0</v>
      </c>
      <c r="AD69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69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699" s="1">
        <v>45657</v>
      </c>
      <c r="AG699" s="1">
        <f>Member_export_20241206_173759_f48b0b31c0417006138ce4576f294a066f7c[[#This Row],[Price]]/100</f>
        <v>39</v>
      </c>
      <c r="AH699" s="6">
        <f ca="1">DATEDIF(Member_export_20241206_173759_f48b0b31c0417006138ce4576f294a066f7c[[#This Row],[Birthday]],TODAY(),"Y")</f>
        <v>16</v>
      </c>
      <c r="AI699" s="6">
        <f>DATEDIF(Member_export_20241206_173759_f48b0b31c0417006138ce4576f294a066f7c[[#This Row],[Member since]],Member_export_20241206_173759_f48b0b31c0417006138ce4576f294a066f7c[[#This Row],[Contrac end date C]],"M")</f>
        <v>2</v>
      </c>
      <c r="AJ699" t="str">
        <f>TEXT(Member_export_20241206_173759_f48b0b31c0417006138ce4576f294a066f7c[[#This Row],[Member since]],"DDDD")</f>
        <v>martes</v>
      </c>
      <c r="AK699">
        <f>MONTH(Member_export_20241206_173759_f48b0b31c0417006138ce4576f294a066f7c[[#This Row],[Member since]])</f>
        <v>10</v>
      </c>
      <c r="AL699">
        <f>YEAR(Member_export_20241206_173759_f48b0b31c0417006138ce4576f294a066f7c[[#This Row],[Member since]])</f>
        <v>2024</v>
      </c>
    </row>
    <row r="700" spans="1:38" x14ac:dyDescent="0.55000000000000004">
      <c r="A700">
        <v>79788</v>
      </c>
      <c r="B700">
        <v>45989075</v>
      </c>
      <c r="C700" t="s">
        <v>3406</v>
      </c>
      <c r="D700" t="s">
        <v>9</v>
      </c>
      <c r="E700" t="s">
        <v>9</v>
      </c>
      <c r="F700" t="s">
        <v>829</v>
      </c>
      <c r="G700" t="s">
        <v>1554</v>
      </c>
      <c r="H700" t="s">
        <v>4022</v>
      </c>
      <c r="I700" s="1">
        <v>28626</v>
      </c>
      <c r="J700" t="s">
        <v>5757</v>
      </c>
      <c r="K700" t="s">
        <v>4464</v>
      </c>
      <c r="L700">
        <v>28914</v>
      </c>
      <c r="M700" t="s">
        <v>4016</v>
      </c>
      <c r="N700" t="s">
        <v>9</v>
      </c>
      <c r="O700">
        <v>609673019</v>
      </c>
      <c r="P700" t="s">
        <v>1555</v>
      </c>
      <c r="Q700" t="s">
        <v>11</v>
      </c>
      <c r="R700" t="s">
        <v>5758</v>
      </c>
      <c r="S700" t="s">
        <v>4017</v>
      </c>
      <c r="T700" s="1">
        <v>43453</v>
      </c>
      <c r="U700" t="s">
        <v>9</v>
      </c>
      <c r="V700" t="s">
        <v>9</v>
      </c>
      <c r="W700" t="s">
        <v>9</v>
      </c>
      <c r="X700" t="s">
        <v>12</v>
      </c>
      <c r="Y700" s="1">
        <v>43466</v>
      </c>
      <c r="Z700" s="1">
        <v>45657</v>
      </c>
      <c r="AA700">
        <v>5200</v>
      </c>
      <c r="AB700" t="s">
        <v>4017</v>
      </c>
      <c r="AC700">
        <f>MIN(COUNTIF(B:B,Member_export_20241206_173759_f48b0b31c0417006138ce4576f294a066f7c[[#This Row],[Member ID]]),1)-1</f>
        <v>0</v>
      </c>
      <c r="AD700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700" t="str">
        <f>IF(Member_export_20241206_173759_f48b0b31c0417006138ce4576f294a066f7c[[#This Row],[Source]]="","DESCONOCIDA",Member_export_20241206_173759_f48b0b31c0417006138ce4576f294a066f7c[[#This Row],[Source]])</f>
        <v>DESCONOCIDA</v>
      </c>
      <c r="AF700" s="1">
        <v>45657</v>
      </c>
      <c r="AG700" s="1">
        <f>Member_export_20241206_173759_f48b0b31c0417006138ce4576f294a066f7c[[#This Row],[Price]]/100</f>
        <v>52</v>
      </c>
      <c r="AH700" s="6">
        <f ca="1">DATEDIF(Member_export_20241206_173759_f48b0b31c0417006138ce4576f294a066f7c[[#This Row],[Birthday]],TODAY(),"Y")</f>
        <v>46</v>
      </c>
      <c r="AI700" s="6">
        <f>DATEDIF(Member_export_20241206_173759_f48b0b31c0417006138ce4576f294a066f7c[[#This Row],[Member since]],Member_export_20241206_173759_f48b0b31c0417006138ce4576f294a066f7c[[#This Row],[Contrac end date C]],"M")</f>
        <v>72</v>
      </c>
      <c r="AJ700" t="str">
        <f>TEXT(Member_export_20241206_173759_f48b0b31c0417006138ce4576f294a066f7c[[#This Row],[Member since]],"DDDD")</f>
        <v>miércoles</v>
      </c>
      <c r="AK700">
        <f>MONTH(Member_export_20241206_173759_f48b0b31c0417006138ce4576f294a066f7c[[#This Row],[Member since]])</f>
        <v>12</v>
      </c>
      <c r="AL700">
        <f>YEAR(Member_export_20241206_173759_f48b0b31c0417006138ce4576f294a066f7c[[#This Row],[Member since]])</f>
        <v>2018</v>
      </c>
    </row>
    <row r="701" spans="1:38" x14ac:dyDescent="0.55000000000000004">
      <c r="A701">
        <v>79788</v>
      </c>
      <c r="B701">
        <v>45989150</v>
      </c>
      <c r="C701" t="s">
        <v>3128</v>
      </c>
      <c r="D701" t="s">
        <v>9</v>
      </c>
      <c r="E701" t="s">
        <v>9</v>
      </c>
      <c r="F701" t="s">
        <v>877</v>
      </c>
      <c r="G701" t="s">
        <v>878</v>
      </c>
      <c r="H701" t="s">
        <v>4025</v>
      </c>
      <c r="I701" s="1">
        <v>28684</v>
      </c>
      <c r="J701" t="s">
        <v>5759</v>
      </c>
      <c r="K701" t="s">
        <v>5760</v>
      </c>
      <c r="L701">
        <v>28914</v>
      </c>
      <c r="M701" t="s">
        <v>4016</v>
      </c>
      <c r="N701" t="s">
        <v>9</v>
      </c>
      <c r="O701">
        <v>638051010</v>
      </c>
      <c r="P701" t="s">
        <v>879</v>
      </c>
      <c r="Q701" t="s">
        <v>11</v>
      </c>
      <c r="R701" t="s">
        <v>5761</v>
      </c>
      <c r="S701" t="s">
        <v>4017</v>
      </c>
      <c r="T701" s="1">
        <v>44897</v>
      </c>
      <c r="U701" t="s">
        <v>9</v>
      </c>
      <c r="V701" t="s">
        <v>4040</v>
      </c>
      <c r="W701" t="s">
        <v>4029</v>
      </c>
      <c r="X701" t="s">
        <v>12</v>
      </c>
      <c r="Y701" s="1">
        <v>44927</v>
      </c>
      <c r="Z701" s="1">
        <v>45657</v>
      </c>
      <c r="AA701">
        <v>5200</v>
      </c>
      <c r="AB701" t="s">
        <v>4017</v>
      </c>
      <c r="AC701">
        <f>MIN(COUNTIF(B:B,Member_export_20241206_173759_f48b0b31c0417006138ce4576f294a066f7c[[#This Row],[Member ID]]),1)-1</f>
        <v>0</v>
      </c>
      <c r="AD701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70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01" s="1">
        <v>45657</v>
      </c>
      <c r="AG701" s="1">
        <f>Member_export_20241206_173759_f48b0b31c0417006138ce4576f294a066f7c[[#This Row],[Price]]/100</f>
        <v>52</v>
      </c>
      <c r="AH701" s="6">
        <f ca="1">DATEDIF(Member_export_20241206_173759_f48b0b31c0417006138ce4576f294a066f7c[[#This Row],[Birthday]],TODAY(),"Y")</f>
        <v>46</v>
      </c>
      <c r="AI701" s="6">
        <f>DATEDIF(Member_export_20241206_173759_f48b0b31c0417006138ce4576f294a066f7c[[#This Row],[Member since]],Member_export_20241206_173759_f48b0b31c0417006138ce4576f294a066f7c[[#This Row],[Contrac end date C]],"M")</f>
        <v>24</v>
      </c>
      <c r="AJ701" t="str">
        <f>TEXT(Member_export_20241206_173759_f48b0b31c0417006138ce4576f294a066f7c[[#This Row],[Member since]],"DDDD")</f>
        <v>viernes</v>
      </c>
      <c r="AK701">
        <f>MONTH(Member_export_20241206_173759_f48b0b31c0417006138ce4576f294a066f7c[[#This Row],[Member since]])</f>
        <v>12</v>
      </c>
      <c r="AL701">
        <f>YEAR(Member_export_20241206_173759_f48b0b31c0417006138ce4576f294a066f7c[[#This Row],[Member since]])</f>
        <v>2022</v>
      </c>
    </row>
    <row r="702" spans="1:38" x14ac:dyDescent="0.55000000000000004">
      <c r="A702">
        <v>79788</v>
      </c>
      <c r="B702">
        <v>48013847</v>
      </c>
      <c r="C702" t="s">
        <v>3674</v>
      </c>
      <c r="D702" t="s">
        <v>9</v>
      </c>
      <c r="E702" t="s">
        <v>9</v>
      </c>
      <c r="F702" t="s">
        <v>2153</v>
      </c>
      <c r="G702" t="s">
        <v>2154</v>
      </c>
      <c r="H702" t="s">
        <v>4025</v>
      </c>
      <c r="I702" s="1">
        <v>29223</v>
      </c>
      <c r="J702" t="s">
        <v>5762</v>
      </c>
      <c r="K702" t="s">
        <v>5763</v>
      </c>
      <c r="L702">
        <v>28914</v>
      </c>
      <c r="M702" t="s">
        <v>4016</v>
      </c>
      <c r="N702" t="s">
        <v>9</v>
      </c>
      <c r="O702">
        <v>637518990</v>
      </c>
      <c r="P702" t="s">
        <v>2156</v>
      </c>
      <c r="Q702" t="s">
        <v>22</v>
      </c>
      <c r="R702" t="s">
        <v>2155</v>
      </c>
      <c r="S702" t="s">
        <v>4017</v>
      </c>
      <c r="T702" s="1">
        <v>45538</v>
      </c>
      <c r="U702" t="s">
        <v>9</v>
      </c>
      <c r="V702" t="s">
        <v>4023</v>
      </c>
      <c r="W702" t="s">
        <v>4029</v>
      </c>
      <c r="X702" t="s">
        <v>12</v>
      </c>
      <c r="Y702" s="1">
        <v>45566</v>
      </c>
      <c r="Z702" s="1">
        <v>45657</v>
      </c>
      <c r="AA702">
        <v>5200</v>
      </c>
      <c r="AB702" t="s">
        <v>4017</v>
      </c>
      <c r="AC702">
        <f>MIN(COUNTIF(B:B,Member_export_20241206_173759_f48b0b31c0417006138ce4576f294a066f7c[[#This Row],[Member ID]]),1)-1</f>
        <v>0</v>
      </c>
      <c r="AD70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0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02" s="1">
        <v>45657</v>
      </c>
      <c r="AG702" s="1">
        <f>Member_export_20241206_173759_f48b0b31c0417006138ce4576f294a066f7c[[#This Row],[Price]]/100</f>
        <v>52</v>
      </c>
      <c r="AH702" s="6">
        <f ca="1">DATEDIF(Member_export_20241206_173759_f48b0b31c0417006138ce4576f294a066f7c[[#This Row],[Birthday]],TODAY(),"Y")</f>
        <v>44</v>
      </c>
      <c r="AI702" s="6">
        <f>DATEDIF(Member_export_20241206_173759_f48b0b31c0417006138ce4576f294a066f7c[[#This Row],[Member since]],Member_export_20241206_173759_f48b0b31c0417006138ce4576f294a066f7c[[#This Row],[Contrac end date C]],"M")</f>
        <v>3</v>
      </c>
      <c r="AJ702" t="str">
        <f>TEXT(Member_export_20241206_173759_f48b0b31c0417006138ce4576f294a066f7c[[#This Row],[Member since]],"DDDD")</f>
        <v>martes</v>
      </c>
      <c r="AK702">
        <f>MONTH(Member_export_20241206_173759_f48b0b31c0417006138ce4576f294a066f7c[[#This Row],[Member since]])</f>
        <v>9</v>
      </c>
      <c r="AL702">
        <f>YEAR(Member_export_20241206_173759_f48b0b31c0417006138ce4576f294a066f7c[[#This Row],[Member since]])</f>
        <v>2024</v>
      </c>
    </row>
    <row r="703" spans="1:38" x14ac:dyDescent="0.55000000000000004">
      <c r="A703">
        <v>79788</v>
      </c>
      <c r="B703">
        <v>45988647</v>
      </c>
      <c r="C703" t="s">
        <v>3015</v>
      </c>
      <c r="D703" t="s">
        <v>9</v>
      </c>
      <c r="E703" t="s">
        <v>9</v>
      </c>
      <c r="F703" t="s">
        <v>571</v>
      </c>
      <c r="G703" t="s">
        <v>572</v>
      </c>
      <c r="H703" t="s">
        <v>4022</v>
      </c>
      <c r="I703" s="1">
        <v>31910</v>
      </c>
      <c r="J703" t="s">
        <v>5764</v>
      </c>
      <c r="K703" t="s">
        <v>5765</v>
      </c>
      <c r="L703">
        <v>28942</v>
      </c>
      <c r="M703" t="s">
        <v>4060</v>
      </c>
      <c r="N703" t="s">
        <v>9</v>
      </c>
      <c r="O703">
        <v>633456173</v>
      </c>
      <c r="P703" t="s">
        <v>573</v>
      </c>
      <c r="Q703" t="s">
        <v>458</v>
      </c>
      <c r="R703" t="s">
        <v>5766</v>
      </c>
      <c r="S703" t="s">
        <v>4017</v>
      </c>
      <c r="T703" s="1">
        <v>43475</v>
      </c>
      <c r="U703" t="s">
        <v>9</v>
      </c>
      <c r="V703" t="s">
        <v>4144</v>
      </c>
      <c r="W703" t="s">
        <v>4029</v>
      </c>
      <c r="X703" t="s">
        <v>12</v>
      </c>
      <c r="Y703" s="1">
        <v>43497</v>
      </c>
      <c r="Z703" s="1">
        <v>45657</v>
      </c>
      <c r="AA703">
        <v>5200</v>
      </c>
      <c r="AB703" t="s">
        <v>4017</v>
      </c>
      <c r="AC703">
        <f>MIN(COUNTIF(B:B,Member_export_20241206_173759_f48b0b31c0417006138ce4576f294a066f7c[[#This Row],[Member ID]]),1)-1</f>
        <v>0</v>
      </c>
      <c r="AD703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70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03" s="1">
        <v>45657</v>
      </c>
      <c r="AG703" s="1">
        <f>Member_export_20241206_173759_f48b0b31c0417006138ce4576f294a066f7c[[#This Row],[Price]]/100</f>
        <v>52</v>
      </c>
      <c r="AH703" s="6">
        <f ca="1">DATEDIF(Member_export_20241206_173759_f48b0b31c0417006138ce4576f294a066f7c[[#This Row],[Birthday]],TODAY(),"Y")</f>
        <v>37</v>
      </c>
      <c r="AI703" s="6">
        <f>DATEDIF(Member_export_20241206_173759_f48b0b31c0417006138ce4576f294a066f7c[[#This Row],[Member since]],Member_export_20241206_173759_f48b0b31c0417006138ce4576f294a066f7c[[#This Row],[Contrac end date C]],"M")</f>
        <v>71</v>
      </c>
      <c r="AJ703" t="str">
        <f>TEXT(Member_export_20241206_173759_f48b0b31c0417006138ce4576f294a066f7c[[#This Row],[Member since]],"DDDD")</f>
        <v>jueves</v>
      </c>
      <c r="AK703">
        <f>MONTH(Member_export_20241206_173759_f48b0b31c0417006138ce4576f294a066f7c[[#This Row],[Member since]])</f>
        <v>1</v>
      </c>
      <c r="AL703">
        <f>YEAR(Member_export_20241206_173759_f48b0b31c0417006138ce4576f294a066f7c[[#This Row],[Member since]])</f>
        <v>2019</v>
      </c>
    </row>
    <row r="704" spans="1:38" x14ac:dyDescent="0.55000000000000004">
      <c r="A704">
        <v>79788</v>
      </c>
      <c r="B704">
        <v>45987196</v>
      </c>
      <c r="C704" t="s">
        <v>3747</v>
      </c>
      <c r="D704" t="s">
        <v>9</v>
      </c>
      <c r="E704" t="s">
        <v>9</v>
      </c>
      <c r="F704" t="s">
        <v>2310</v>
      </c>
      <c r="G704" t="s">
        <v>2311</v>
      </c>
      <c r="H704" t="s">
        <v>4022</v>
      </c>
      <c r="I704" s="1">
        <v>34610</v>
      </c>
      <c r="J704" t="s">
        <v>5767</v>
      </c>
      <c r="K704" t="s">
        <v>5768</v>
      </c>
      <c r="L704">
        <v>28914</v>
      </c>
      <c r="M704" t="s">
        <v>4016</v>
      </c>
      <c r="N704" t="s">
        <v>9</v>
      </c>
      <c r="O704">
        <v>669947594</v>
      </c>
      <c r="P704" t="s">
        <v>2313</v>
      </c>
      <c r="Q704" t="s">
        <v>9</v>
      </c>
      <c r="R704" t="s">
        <v>2312</v>
      </c>
      <c r="S704" t="s">
        <v>4017</v>
      </c>
      <c r="T704" s="1">
        <v>44830</v>
      </c>
      <c r="U704" t="s">
        <v>9</v>
      </c>
      <c r="V704" t="s">
        <v>4023</v>
      </c>
      <c r="W704" t="s">
        <v>4024</v>
      </c>
      <c r="X704" t="s">
        <v>12</v>
      </c>
      <c r="Y704" s="1">
        <v>44835</v>
      </c>
      <c r="Z704" s="1">
        <v>45657</v>
      </c>
      <c r="AA704">
        <v>5200</v>
      </c>
      <c r="AB704" t="s">
        <v>4017</v>
      </c>
      <c r="AC704">
        <f>MIN(COUNTIF(B:B,Member_export_20241206_173759_f48b0b31c0417006138ce4576f294a066f7c[[#This Row],[Member ID]]),1)-1</f>
        <v>0</v>
      </c>
      <c r="AD70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0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04" s="1">
        <v>45657</v>
      </c>
      <c r="AG704" s="1">
        <f>Member_export_20241206_173759_f48b0b31c0417006138ce4576f294a066f7c[[#This Row],[Price]]/100</f>
        <v>52</v>
      </c>
      <c r="AH704" s="6">
        <f ca="1">DATEDIF(Member_export_20241206_173759_f48b0b31c0417006138ce4576f294a066f7c[[#This Row],[Birthday]],TODAY(),"Y")</f>
        <v>30</v>
      </c>
      <c r="AI704" s="6">
        <f>DATEDIF(Member_export_20241206_173759_f48b0b31c0417006138ce4576f294a066f7c[[#This Row],[Member since]],Member_export_20241206_173759_f48b0b31c0417006138ce4576f294a066f7c[[#This Row],[Contrac end date C]],"M")</f>
        <v>27</v>
      </c>
      <c r="AJ704" t="str">
        <f>TEXT(Member_export_20241206_173759_f48b0b31c0417006138ce4576f294a066f7c[[#This Row],[Member since]],"DDDD")</f>
        <v>lunes</v>
      </c>
      <c r="AK704">
        <f>MONTH(Member_export_20241206_173759_f48b0b31c0417006138ce4576f294a066f7c[[#This Row],[Member since]])</f>
        <v>9</v>
      </c>
      <c r="AL704">
        <f>YEAR(Member_export_20241206_173759_f48b0b31c0417006138ce4576f294a066f7c[[#This Row],[Member since]])</f>
        <v>2022</v>
      </c>
    </row>
    <row r="705" spans="1:38" x14ac:dyDescent="0.55000000000000004">
      <c r="A705">
        <v>79788</v>
      </c>
      <c r="B705">
        <v>46765311</v>
      </c>
      <c r="C705" t="s">
        <v>3677</v>
      </c>
      <c r="D705" t="s">
        <v>9</v>
      </c>
      <c r="E705" t="s">
        <v>9</v>
      </c>
      <c r="F705" t="s">
        <v>2161</v>
      </c>
      <c r="G705" t="s">
        <v>2162</v>
      </c>
      <c r="H705" t="s">
        <v>4022</v>
      </c>
      <c r="I705" s="1">
        <v>33665</v>
      </c>
      <c r="J705" t="s">
        <v>5769</v>
      </c>
      <c r="K705" t="s">
        <v>5770</v>
      </c>
      <c r="L705">
        <v>28914</v>
      </c>
      <c r="M705" t="s">
        <v>4016</v>
      </c>
      <c r="N705" t="s">
        <v>9</v>
      </c>
      <c r="O705">
        <v>618972339</v>
      </c>
      <c r="P705" t="s">
        <v>2163</v>
      </c>
      <c r="Q705" t="s">
        <v>45</v>
      </c>
      <c r="R705" t="s">
        <v>5771</v>
      </c>
      <c r="S705" t="s">
        <v>4017</v>
      </c>
      <c r="T705" s="1">
        <v>45427</v>
      </c>
      <c r="U705" t="s">
        <v>9</v>
      </c>
      <c r="V705" t="s">
        <v>4023</v>
      </c>
      <c r="W705" t="s">
        <v>4029</v>
      </c>
      <c r="X705" t="s">
        <v>12</v>
      </c>
      <c r="Y705" s="1">
        <v>45444</v>
      </c>
      <c r="Z705" s="1">
        <v>45657</v>
      </c>
      <c r="AA705">
        <v>5200</v>
      </c>
      <c r="AB705" t="s">
        <v>4017</v>
      </c>
      <c r="AC705">
        <f>MIN(COUNTIF(B:B,Member_export_20241206_173759_f48b0b31c0417006138ce4576f294a066f7c[[#This Row],[Member ID]]),1)-1</f>
        <v>0</v>
      </c>
      <c r="AD70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0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05" s="1">
        <v>45657</v>
      </c>
      <c r="AG705" s="1">
        <f>Member_export_20241206_173759_f48b0b31c0417006138ce4576f294a066f7c[[#This Row],[Price]]/100</f>
        <v>52</v>
      </c>
      <c r="AH705" s="6">
        <f ca="1">DATEDIF(Member_export_20241206_173759_f48b0b31c0417006138ce4576f294a066f7c[[#This Row],[Birthday]],TODAY(),"Y")</f>
        <v>32</v>
      </c>
      <c r="AI705" s="6">
        <f>DATEDIF(Member_export_20241206_173759_f48b0b31c0417006138ce4576f294a066f7c[[#This Row],[Member since]],Member_export_20241206_173759_f48b0b31c0417006138ce4576f294a066f7c[[#This Row],[Contrac end date C]],"M")</f>
        <v>7</v>
      </c>
      <c r="AJ705" t="str">
        <f>TEXT(Member_export_20241206_173759_f48b0b31c0417006138ce4576f294a066f7c[[#This Row],[Member since]],"DDDD")</f>
        <v>miércoles</v>
      </c>
      <c r="AK705">
        <f>MONTH(Member_export_20241206_173759_f48b0b31c0417006138ce4576f294a066f7c[[#This Row],[Member since]])</f>
        <v>5</v>
      </c>
      <c r="AL705">
        <f>YEAR(Member_export_20241206_173759_f48b0b31c0417006138ce4576f294a066f7c[[#This Row],[Member since]])</f>
        <v>2024</v>
      </c>
    </row>
    <row r="706" spans="1:38" x14ac:dyDescent="0.55000000000000004">
      <c r="A706">
        <v>79788</v>
      </c>
      <c r="B706">
        <v>48050869</v>
      </c>
      <c r="C706" t="s">
        <v>3407</v>
      </c>
      <c r="D706" t="s">
        <v>9</v>
      </c>
      <c r="E706" t="s">
        <v>9</v>
      </c>
      <c r="F706" t="s">
        <v>688</v>
      </c>
      <c r="G706" t="s">
        <v>1556</v>
      </c>
      <c r="H706" t="s">
        <v>4022</v>
      </c>
      <c r="I706" s="1">
        <v>28735</v>
      </c>
      <c r="J706" t="s">
        <v>5772</v>
      </c>
      <c r="K706" t="s">
        <v>5773</v>
      </c>
      <c r="L706">
        <v>28914</v>
      </c>
      <c r="M706" t="s">
        <v>4016</v>
      </c>
      <c r="N706" t="s">
        <v>9</v>
      </c>
      <c r="O706">
        <v>610753998</v>
      </c>
      <c r="P706" t="s">
        <v>1557</v>
      </c>
      <c r="Q706" t="s">
        <v>22</v>
      </c>
      <c r="R706" t="s">
        <v>9</v>
      </c>
      <c r="S706" t="s">
        <v>4017</v>
      </c>
      <c r="T706" s="1">
        <v>45540</v>
      </c>
      <c r="U706" t="s">
        <v>9</v>
      </c>
      <c r="V706" t="s">
        <v>4023</v>
      </c>
      <c r="W706" t="s">
        <v>4029</v>
      </c>
      <c r="X706" t="s">
        <v>6903</v>
      </c>
      <c r="Y706" s="1"/>
      <c r="Z706" s="1"/>
      <c r="AB706" t="s">
        <v>6795</v>
      </c>
      <c r="AC706">
        <f>MIN(COUNTIF(B:B,Member_export_20241206_173759_f48b0b31c0417006138ce4576f294a066f7c[[#This Row],[Member ID]]),1)-1</f>
        <v>0</v>
      </c>
      <c r="AD70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0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06" s="1">
        <v>45657</v>
      </c>
      <c r="AG706" s="1">
        <f>Member_export_20241206_173759_f48b0b31c0417006138ce4576f294a066f7c[[#This Row],[Price]]/100</f>
        <v>0</v>
      </c>
      <c r="AH706" s="6">
        <f ca="1">DATEDIF(Member_export_20241206_173759_f48b0b31c0417006138ce4576f294a066f7c[[#This Row],[Birthday]],TODAY(),"Y")</f>
        <v>46</v>
      </c>
      <c r="AI706" s="6">
        <f>DATEDIF(Member_export_20241206_173759_f48b0b31c0417006138ce4576f294a066f7c[[#This Row],[Member since]],Member_export_20241206_173759_f48b0b31c0417006138ce4576f294a066f7c[[#This Row],[Contrac end date C]],"M")</f>
        <v>3</v>
      </c>
      <c r="AJ706" t="str">
        <f>TEXT(Member_export_20241206_173759_f48b0b31c0417006138ce4576f294a066f7c[[#This Row],[Member since]],"DDDD")</f>
        <v>jueves</v>
      </c>
      <c r="AK706">
        <f>MONTH(Member_export_20241206_173759_f48b0b31c0417006138ce4576f294a066f7c[[#This Row],[Member since]])</f>
        <v>9</v>
      </c>
      <c r="AL706">
        <f>YEAR(Member_export_20241206_173759_f48b0b31c0417006138ce4576f294a066f7c[[#This Row],[Member since]])</f>
        <v>2024</v>
      </c>
    </row>
    <row r="707" spans="1:38" x14ac:dyDescent="0.55000000000000004">
      <c r="A707">
        <v>79788</v>
      </c>
      <c r="B707">
        <v>45986986</v>
      </c>
      <c r="C707" t="s">
        <v>3247</v>
      </c>
      <c r="D707" t="s">
        <v>9</v>
      </c>
      <c r="E707" t="s">
        <v>9</v>
      </c>
      <c r="F707" t="s">
        <v>688</v>
      </c>
      <c r="G707" t="s">
        <v>1180</v>
      </c>
      <c r="H707" t="s">
        <v>4022</v>
      </c>
      <c r="I707" s="1">
        <v>38422</v>
      </c>
      <c r="J707" t="s">
        <v>5774</v>
      </c>
      <c r="K707" t="s">
        <v>4071</v>
      </c>
      <c r="L707">
        <v>28914</v>
      </c>
      <c r="M707" t="s">
        <v>4016</v>
      </c>
      <c r="N707" t="s">
        <v>9</v>
      </c>
      <c r="O707">
        <v>644193942</v>
      </c>
      <c r="P707" t="s">
        <v>1181</v>
      </c>
      <c r="Q707" t="s">
        <v>11</v>
      </c>
      <c r="R707" t="s">
        <v>5775</v>
      </c>
      <c r="S707" t="s">
        <v>4017</v>
      </c>
      <c r="T707" s="1">
        <v>44476</v>
      </c>
      <c r="U707" t="s">
        <v>9</v>
      </c>
      <c r="V707" t="s">
        <v>4023</v>
      </c>
      <c r="W707" t="s">
        <v>4029</v>
      </c>
      <c r="X707" t="s">
        <v>12</v>
      </c>
      <c r="Y707" s="1">
        <v>44501</v>
      </c>
      <c r="Z707" s="1">
        <v>45657</v>
      </c>
      <c r="AA707">
        <v>5200</v>
      </c>
      <c r="AB707" t="s">
        <v>4017</v>
      </c>
      <c r="AC707">
        <f>MIN(COUNTIF(B:B,Member_export_20241206_173759_f48b0b31c0417006138ce4576f294a066f7c[[#This Row],[Member ID]]),1)-1</f>
        <v>0</v>
      </c>
      <c r="AD70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0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07" s="1">
        <v>45657</v>
      </c>
      <c r="AG707" s="1">
        <f>Member_export_20241206_173759_f48b0b31c0417006138ce4576f294a066f7c[[#This Row],[Price]]/100</f>
        <v>52</v>
      </c>
      <c r="AH707" s="6">
        <f ca="1">DATEDIF(Member_export_20241206_173759_f48b0b31c0417006138ce4576f294a066f7c[[#This Row],[Birthday]],TODAY(),"Y")</f>
        <v>19</v>
      </c>
      <c r="AI707" s="6">
        <f>DATEDIF(Member_export_20241206_173759_f48b0b31c0417006138ce4576f294a066f7c[[#This Row],[Member since]],Member_export_20241206_173759_f48b0b31c0417006138ce4576f294a066f7c[[#This Row],[Contrac end date C]],"M")</f>
        <v>38</v>
      </c>
      <c r="AJ707" t="str">
        <f>TEXT(Member_export_20241206_173759_f48b0b31c0417006138ce4576f294a066f7c[[#This Row],[Member since]],"DDDD")</f>
        <v>jueves</v>
      </c>
      <c r="AK707">
        <f>MONTH(Member_export_20241206_173759_f48b0b31c0417006138ce4576f294a066f7c[[#This Row],[Member since]])</f>
        <v>10</v>
      </c>
      <c r="AL707">
        <f>YEAR(Member_export_20241206_173759_f48b0b31c0417006138ce4576f294a066f7c[[#This Row],[Member since]])</f>
        <v>2021</v>
      </c>
    </row>
    <row r="708" spans="1:38" x14ac:dyDescent="0.55000000000000004">
      <c r="A708">
        <v>79788</v>
      </c>
      <c r="B708">
        <v>45987993</v>
      </c>
      <c r="C708" t="s">
        <v>3852</v>
      </c>
      <c r="D708" t="s">
        <v>9</v>
      </c>
      <c r="E708" t="s">
        <v>9</v>
      </c>
      <c r="F708" t="s">
        <v>688</v>
      </c>
      <c r="G708" t="s">
        <v>2534</v>
      </c>
      <c r="H708" t="s">
        <v>4022</v>
      </c>
      <c r="I708" s="1">
        <v>38490</v>
      </c>
      <c r="J708" t="s">
        <v>5776</v>
      </c>
      <c r="K708" t="s">
        <v>5777</v>
      </c>
      <c r="L708">
        <v>28914</v>
      </c>
      <c r="M708" t="s">
        <v>4016</v>
      </c>
      <c r="N708" t="s">
        <v>9</v>
      </c>
      <c r="O708">
        <v>645407866</v>
      </c>
      <c r="P708" t="s">
        <v>2535</v>
      </c>
      <c r="Q708" t="s">
        <v>22</v>
      </c>
      <c r="R708" t="s">
        <v>5778</v>
      </c>
      <c r="S708" t="s">
        <v>4017</v>
      </c>
      <c r="T708" s="1">
        <v>45267</v>
      </c>
      <c r="U708" t="s">
        <v>9</v>
      </c>
      <c r="V708" t="s">
        <v>4023</v>
      </c>
      <c r="W708" t="s">
        <v>4024</v>
      </c>
      <c r="X708" t="s">
        <v>12</v>
      </c>
      <c r="Y708" s="1">
        <v>45292</v>
      </c>
      <c r="Z708" s="1">
        <v>45657</v>
      </c>
      <c r="AA708">
        <v>5200</v>
      </c>
      <c r="AB708" t="s">
        <v>4017</v>
      </c>
      <c r="AC708">
        <f>MIN(COUNTIF(B:B,Member_export_20241206_173759_f48b0b31c0417006138ce4576f294a066f7c[[#This Row],[Member ID]]),1)-1</f>
        <v>0</v>
      </c>
      <c r="AD70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0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08" s="1">
        <v>45657</v>
      </c>
      <c r="AG708" s="1">
        <f>Member_export_20241206_173759_f48b0b31c0417006138ce4576f294a066f7c[[#This Row],[Price]]/100</f>
        <v>52</v>
      </c>
      <c r="AH708" s="6">
        <f ca="1">DATEDIF(Member_export_20241206_173759_f48b0b31c0417006138ce4576f294a066f7c[[#This Row],[Birthday]],TODAY(),"Y")</f>
        <v>19</v>
      </c>
      <c r="AI708" s="6">
        <f>DATEDIF(Member_export_20241206_173759_f48b0b31c0417006138ce4576f294a066f7c[[#This Row],[Member since]],Member_export_20241206_173759_f48b0b31c0417006138ce4576f294a066f7c[[#This Row],[Contrac end date C]],"M")</f>
        <v>12</v>
      </c>
      <c r="AJ708" t="str">
        <f>TEXT(Member_export_20241206_173759_f48b0b31c0417006138ce4576f294a066f7c[[#This Row],[Member since]],"DDDD")</f>
        <v>jueves</v>
      </c>
      <c r="AK708">
        <f>MONTH(Member_export_20241206_173759_f48b0b31c0417006138ce4576f294a066f7c[[#This Row],[Member since]])</f>
        <v>12</v>
      </c>
      <c r="AL708">
        <f>YEAR(Member_export_20241206_173759_f48b0b31c0417006138ce4576f294a066f7c[[#This Row],[Member since]])</f>
        <v>2023</v>
      </c>
    </row>
    <row r="709" spans="1:38" x14ac:dyDescent="0.55000000000000004">
      <c r="A709">
        <v>79788</v>
      </c>
      <c r="B709">
        <v>45988288</v>
      </c>
      <c r="C709" t="s">
        <v>3254</v>
      </c>
      <c r="D709" t="s">
        <v>9</v>
      </c>
      <c r="E709" t="s">
        <v>9</v>
      </c>
      <c r="F709" t="s">
        <v>688</v>
      </c>
      <c r="G709" t="s">
        <v>1194</v>
      </c>
      <c r="H709" t="s">
        <v>4022</v>
      </c>
      <c r="I709" s="1">
        <v>30960</v>
      </c>
      <c r="J709" t="s">
        <v>5779</v>
      </c>
      <c r="K709" t="s">
        <v>4523</v>
      </c>
      <c r="L709">
        <v>28914</v>
      </c>
      <c r="M709" t="s">
        <v>4016</v>
      </c>
      <c r="N709" t="s">
        <v>9</v>
      </c>
      <c r="O709">
        <v>651608560</v>
      </c>
      <c r="P709" t="s">
        <v>1195</v>
      </c>
      <c r="Q709" t="s">
        <v>22</v>
      </c>
      <c r="R709" t="s">
        <v>5780</v>
      </c>
      <c r="S709" t="s">
        <v>4017</v>
      </c>
      <c r="T709" s="1">
        <v>45315</v>
      </c>
      <c r="U709" t="s">
        <v>9</v>
      </c>
      <c r="V709" t="s">
        <v>4144</v>
      </c>
      <c r="W709" t="s">
        <v>4029</v>
      </c>
      <c r="X709" t="s">
        <v>30</v>
      </c>
      <c r="Y709" s="1">
        <v>45444</v>
      </c>
      <c r="Z709" s="1">
        <v>45657</v>
      </c>
      <c r="AA709">
        <v>4900</v>
      </c>
      <c r="AB709" t="s">
        <v>4017</v>
      </c>
      <c r="AC709">
        <f>MIN(COUNTIF(B:B,Member_export_20241206_173759_f48b0b31c0417006138ce4576f294a066f7c[[#This Row],[Member ID]]),1)-1</f>
        <v>0</v>
      </c>
      <c r="AD709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70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09" s="1">
        <v>45657</v>
      </c>
      <c r="AG709" s="1">
        <f>Member_export_20241206_173759_f48b0b31c0417006138ce4576f294a066f7c[[#This Row],[Price]]/100</f>
        <v>49</v>
      </c>
      <c r="AH709" s="6">
        <f ca="1">DATEDIF(Member_export_20241206_173759_f48b0b31c0417006138ce4576f294a066f7c[[#This Row],[Birthday]],TODAY(),"Y")</f>
        <v>40</v>
      </c>
      <c r="AI709" s="6">
        <f>DATEDIF(Member_export_20241206_173759_f48b0b31c0417006138ce4576f294a066f7c[[#This Row],[Member since]],Member_export_20241206_173759_f48b0b31c0417006138ce4576f294a066f7c[[#This Row],[Contrac end date C]],"M")</f>
        <v>11</v>
      </c>
      <c r="AJ709" t="str">
        <f>TEXT(Member_export_20241206_173759_f48b0b31c0417006138ce4576f294a066f7c[[#This Row],[Member since]],"DDDD")</f>
        <v>miércoles</v>
      </c>
      <c r="AK709">
        <f>MONTH(Member_export_20241206_173759_f48b0b31c0417006138ce4576f294a066f7c[[#This Row],[Member since]])</f>
        <v>1</v>
      </c>
      <c r="AL709">
        <f>YEAR(Member_export_20241206_173759_f48b0b31c0417006138ce4576f294a066f7c[[#This Row],[Member since]])</f>
        <v>2024</v>
      </c>
    </row>
    <row r="710" spans="1:38" x14ac:dyDescent="0.55000000000000004">
      <c r="A710">
        <v>79788</v>
      </c>
      <c r="B710">
        <v>45989214</v>
      </c>
      <c r="C710" t="s">
        <v>3055</v>
      </c>
      <c r="D710" t="s">
        <v>9</v>
      </c>
      <c r="E710" t="s">
        <v>9</v>
      </c>
      <c r="F710" t="s">
        <v>688</v>
      </c>
      <c r="G710" t="s">
        <v>689</v>
      </c>
      <c r="H710" t="s">
        <v>4022</v>
      </c>
      <c r="I710" s="1">
        <v>33067</v>
      </c>
      <c r="J710" t="s">
        <v>5781</v>
      </c>
      <c r="K710" t="s">
        <v>4020</v>
      </c>
      <c r="L710">
        <v>28914</v>
      </c>
      <c r="M710" t="s">
        <v>4016</v>
      </c>
      <c r="N710" t="s">
        <v>9</v>
      </c>
      <c r="O710">
        <v>656845837</v>
      </c>
      <c r="P710" t="s">
        <v>690</v>
      </c>
      <c r="Q710" t="s">
        <v>45</v>
      </c>
      <c r="R710" t="s">
        <v>5782</v>
      </c>
      <c r="S710" t="s">
        <v>4017</v>
      </c>
      <c r="T710" s="1">
        <v>43711</v>
      </c>
      <c r="U710" t="s">
        <v>9</v>
      </c>
      <c r="V710" t="s">
        <v>4023</v>
      </c>
      <c r="W710" t="s">
        <v>4029</v>
      </c>
      <c r="X710" t="s">
        <v>12</v>
      </c>
      <c r="Y710" s="1">
        <v>45627</v>
      </c>
      <c r="Z710" s="1">
        <v>45657</v>
      </c>
      <c r="AA710">
        <v>5200</v>
      </c>
      <c r="AB710" t="s">
        <v>4017</v>
      </c>
      <c r="AC710">
        <f>MIN(COUNTIF(B:B,Member_export_20241206_173759_f48b0b31c0417006138ce4576f294a066f7c[[#This Row],[Member ID]]),1)-1</f>
        <v>0</v>
      </c>
      <c r="AD71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1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10" s="1">
        <v>45657</v>
      </c>
      <c r="AG710" s="1">
        <f>Member_export_20241206_173759_f48b0b31c0417006138ce4576f294a066f7c[[#This Row],[Price]]/100</f>
        <v>52</v>
      </c>
      <c r="AH710" s="6">
        <f ca="1">DATEDIF(Member_export_20241206_173759_f48b0b31c0417006138ce4576f294a066f7c[[#This Row],[Birthday]],TODAY(),"Y")</f>
        <v>34</v>
      </c>
      <c r="AI710" s="6">
        <f>DATEDIF(Member_export_20241206_173759_f48b0b31c0417006138ce4576f294a066f7c[[#This Row],[Member since]],Member_export_20241206_173759_f48b0b31c0417006138ce4576f294a066f7c[[#This Row],[Contrac end date C]],"M")</f>
        <v>63</v>
      </c>
      <c r="AJ710" t="str">
        <f>TEXT(Member_export_20241206_173759_f48b0b31c0417006138ce4576f294a066f7c[[#This Row],[Member since]],"DDDD")</f>
        <v>martes</v>
      </c>
      <c r="AK710">
        <f>MONTH(Member_export_20241206_173759_f48b0b31c0417006138ce4576f294a066f7c[[#This Row],[Member since]])</f>
        <v>9</v>
      </c>
      <c r="AL710">
        <f>YEAR(Member_export_20241206_173759_f48b0b31c0417006138ce4576f294a066f7c[[#This Row],[Member since]])</f>
        <v>2019</v>
      </c>
    </row>
    <row r="711" spans="1:38" x14ac:dyDescent="0.55000000000000004">
      <c r="A711">
        <v>79788</v>
      </c>
      <c r="B711">
        <v>47187738</v>
      </c>
      <c r="C711" t="s">
        <v>2936</v>
      </c>
      <c r="D711" t="s">
        <v>9</v>
      </c>
      <c r="E711" t="s">
        <v>9</v>
      </c>
      <c r="F711" t="s">
        <v>338</v>
      </c>
      <c r="G711" t="s">
        <v>339</v>
      </c>
      <c r="H711" t="s">
        <v>4022</v>
      </c>
      <c r="I711" s="1">
        <v>32261</v>
      </c>
      <c r="J711" t="s">
        <v>5783</v>
      </c>
      <c r="K711" t="s">
        <v>5784</v>
      </c>
      <c r="L711">
        <v>28914</v>
      </c>
      <c r="M711" t="s">
        <v>4016</v>
      </c>
      <c r="N711" t="s">
        <v>9</v>
      </c>
      <c r="O711">
        <v>696862639</v>
      </c>
      <c r="P711" t="s">
        <v>340</v>
      </c>
      <c r="Q711" t="s">
        <v>9</v>
      </c>
      <c r="R711" t="s">
        <v>9</v>
      </c>
      <c r="S711" t="s">
        <v>4017</v>
      </c>
      <c r="T711" s="1">
        <v>45474</v>
      </c>
      <c r="U711" t="s">
        <v>9</v>
      </c>
      <c r="V711" t="s">
        <v>4023</v>
      </c>
      <c r="W711" t="s">
        <v>4029</v>
      </c>
      <c r="X711" t="s">
        <v>12</v>
      </c>
      <c r="Y711" s="1">
        <v>45474</v>
      </c>
      <c r="Z711" s="1">
        <v>45657</v>
      </c>
      <c r="AA711">
        <v>5200</v>
      </c>
      <c r="AB711" t="s">
        <v>4017</v>
      </c>
      <c r="AC711">
        <f>MIN(COUNTIF(B:B,Member_export_20241206_173759_f48b0b31c0417006138ce4576f294a066f7c[[#This Row],[Member ID]]),1)-1</f>
        <v>0</v>
      </c>
      <c r="AD71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1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11" s="1">
        <v>45657</v>
      </c>
      <c r="AG711" s="1">
        <f>Member_export_20241206_173759_f48b0b31c0417006138ce4576f294a066f7c[[#This Row],[Price]]/100</f>
        <v>52</v>
      </c>
      <c r="AH711" s="6">
        <f ca="1">DATEDIF(Member_export_20241206_173759_f48b0b31c0417006138ce4576f294a066f7c[[#This Row],[Birthday]],TODAY(),"Y")</f>
        <v>36</v>
      </c>
      <c r="AI711" s="6">
        <f>DATEDIF(Member_export_20241206_173759_f48b0b31c0417006138ce4576f294a066f7c[[#This Row],[Member since]],Member_export_20241206_173759_f48b0b31c0417006138ce4576f294a066f7c[[#This Row],[Contrac end date C]],"M")</f>
        <v>5</v>
      </c>
      <c r="AJ711" t="str">
        <f>TEXT(Member_export_20241206_173759_f48b0b31c0417006138ce4576f294a066f7c[[#This Row],[Member since]],"DDDD")</f>
        <v>lunes</v>
      </c>
      <c r="AK711">
        <f>MONTH(Member_export_20241206_173759_f48b0b31c0417006138ce4576f294a066f7c[[#This Row],[Member since]])</f>
        <v>7</v>
      </c>
      <c r="AL711">
        <f>YEAR(Member_export_20241206_173759_f48b0b31c0417006138ce4576f294a066f7c[[#This Row],[Member since]])</f>
        <v>2024</v>
      </c>
    </row>
    <row r="712" spans="1:38" x14ac:dyDescent="0.55000000000000004">
      <c r="A712">
        <v>79788</v>
      </c>
      <c r="B712">
        <v>48241988</v>
      </c>
      <c r="C712" t="s">
        <v>3939</v>
      </c>
      <c r="D712" t="s">
        <v>9</v>
      </c>
      <c r="E712" t="s">
        <v>9</v>
      </c>
      <c r="F712" t="s">
        <v>2701</v>
      </c>
      <c r="G712" t="s">
        <v>2702</v>
      </c>
      <c r="H712" t="s">
        <v>4022</v>
      </c>
      <c r="I712" s="1">
        <v>39377</v>
      </c>
      <c r="J712" t="s">
        <v>5785</v>
      </c>
      <c r="K712" t="s">
        <v>5786</v>
      </c>
      <c r="L712">
        <v>28914</v>
      </c>
      <c r="M712" t="s">
        <v>4016</v>
      </c>
      <c r="N712" t="s">
        <v>9</v>
      </c>
      <c r="O712">
        <v>688598769</v>
      </c>
      <c r="P712" t="s">
        <v>2703</v>
      </c>
      <c r="Q712" t="s">
        <v>26</v>
      </c>
      <c r="R712" t="s">
        <v>9</v>
      </c>
      <c r="S712" t="s">
        <v>4017</v>
      </c>
      <c r="T712" s="1">
        <v>45552</v>
      </c>
      <c r="U712" t="s">
        <v>9</v>
      </c>
      <c r="V712" t="s">
        <v>4023</v>
      </c>
      <c r="W712" t="s">
        <v>4024</v>
      </c>
      <c r="X712" t="s">
        <v>12</v>
      </c>
      <c r="Y712" s="1">
        <v>45566</v>
      </c>
      <c r="Z712" s="1">
        <v>45657</v>
      </c>
      <c r="AA712">
        <v>5200</v>
      </c>
      <c r="AB712" t="s">
        <v>4017</v>
      </c>
      <c r="AC712">
        <f>MIN(COUNTIF(B:B,Member_export_20241206_173759_f48b0b31c0417006138ce4576f294a066f7c[[#This Row],[Member ID]]),1)-1</f>
        <v>0</v>
      </c>
      <c r="AD71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1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12" s="1">
        <v>45657</v>
      </c>
      <c r="AG712" s="1">
        <f>Member_export_20241206_173759_f48b0b31c0417006138ce4576f294a066f7c[[#This Row],[Price]]/100</f>
        <v>52</v>
      </c>
      <c r="AH712" s="6">
        <f ca="1">DATEDIF(Member_export_20241206_173759_f48b0b31c0417006138ce4576f294a066f7c[[#This Row],[Birthday]],TODAY(),"Y")</f>
        <v>17</v>
      </c>
      <c r="AI712" s="6">
        <f>DATEDIF(Member_export_20241206_173759_f48b0b31c0417006138ce4576f294a066f7c[[#This Row],[Member since]],Member_export_20241206_173759_f48b0b31c0417006138ce4576f294a066f7c[[#This Row],[Contrac end date C]],"M")</f>
        <v>3</v>
      </c>
      <c r="AJ712" t="str">
        <f>TEXT(Member_export_20241206_173759_f48b0b31c0417006138ce4576f294a066f7c[[#This Row],[Member since]],"DDDD")</f>
        <v>martes</v>
      </c>
      <c r="AK712">
        <f>MONTH(Member_export_20241206_173759_f48b0b31c0417006138ce4576f294a066f7c[[#This Row],[Member since]])</f>
        <v>9</v>
      </c>
      <c r="AL712">
        <f>YEAR(Member_export_20241206_173759_f48b0b31c0417006138ce4576f294a066f7c[[#This Row],[Member since]])</f>
        <v>2024</v>
      </c>
    </row>
    <row r="713" spans="1:38" x14ac:dyDescent="0.55000000000000004">
      <c r="A713">
        <v>79788</v>
      </c>
      <c r="B713">
        <v>48025323</v>
      </c>
      <c r="C713" t="s">
        <v>3378</v>
      </c>
      <c r="D713" t="s">
        <v>9</v>
      </c>
      <c r="E713" t="s">
        <v>9</v>
      </c>
      <c r="F713" t="s">
        <v>1494</v>
      </c>
      <c r="G713" t="s">
        <v>1495</v>
      </c>
      <c r="H713" t="s">
        <v>4022</v>
      </c>
      <c r="I713" s="1">
        <v>36419</v>
      </c>
      <c r="J713" t="s">
        <v>4357</v>
      </c>
      <c r="K713" t="s">
        <v>5787</v>
      </c>
      <c r="L713">
        <v>28914</v>
      </c>
      <c r="M713" t="s">
        <v>4016</v>
      </c>
      <c r="N713" t="s">
        <v>9</v>
      </c>
      <c r="O713">
        <v>631696827</v>
      </c>
      <c r="P713" t="s">
        <v>1496</v>
      </c>
      <c r="Q713" t="s">
        <v>45</v>
      </c>
      <c r="R713" t="s">
        <v>9</v>
      </c>
      <c r="S713" t="s">
        <v>4017</v>
      </c>
      <c r="T713" s="1">
        <v>45538</v>
      </c>
      <c r="U713" t="s">
        <v>9</v>
      </c>
      <c r="V713" t="s">
        <v>4023</v>
      </c>
      <c r="W713" t="s">
        <v>4024</v>
      </c>
      <c r="X713" t="s">
        <v>12</v>
      </c>
      <c r="Y713" s="1">
        <v>45566</v>
      </c>
      <c r="Z713" s="1">
        <v>45657</v>
      </c>
      <c r="AA713">
        <v>5200</v>
      </c>
      <c r="AB713" t="s">
        <v>4017</v>
      </c>
      <c r="AC713">
        <f>MIN(COUNTIF(B:B,Member_export_20241206_173759_f48b0b31c0417006138ce4576f294a066f7c[[#This Row],[Member ID]]),1)-1</f>
        <v>0</v>
      </c>
      <c r="AD71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1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13" s="1">
        <v>45657</v>
      </c>
      <c r="AG713" s="1">
        <f>Member_export_20241206_173759_f48b0b31c0417006138ce4576f294a066f7c[[#This Row],[Price]]/100</f>
        <v>52</v>
      </c>
      <c r="AH713" s="6">
        <f ca="1">DATEDIF(Member_export_20241206_173759_f48b0b31c0417006138ce4576f294a066f7c[[#This Row],[Birthday]],TODAY(),"Y")</f>
        <v>25</v>
      </c>
      <c r="AI713" s="6">
        <f>DATEDIF(Member_export_20241206_173759_f48b0b31c0417006138ce4576f294a066f7c[[#This Row],[Member since]],Member_export_20241206_173759_f48b0b31c0417006138ce4576f294a066f7c[[#This Row],[Contrac end date C]],"M")</f>
        <v>3</v>
      </c>
      <c r="AJ713" t="str">
        <f>TEXT(Member_export_20241206_173759_f48b0b31c0417006138ce4576f294a066f7c[[#This Row],[Member since]],"DDDD")</f>
        <v>martes</v>
      </c>
      <c r="AK713">
        <f>MONTH(Member_export_20241206_173759_f48b0b31c0417006138ce4576f294a066f7c[[#This Row],[Member since]])</f>
        <v>9</v>
      </c>
      <c r="AL713">
        <f>YEAR(Member_export_20241206_173759_f48b0b31c0417006138ce4576f294a066f7c[[#This Row],[Member since]])</f>
        <v>2024</v>
      </c>
    </row>
    <row r="714" spans="1:38" x14ac:dyDescent="0.55000000000000004">
      <c r="A714">
        <v>79788</v>
      </c>
      <c r="B714">
        <v>45989406</v>
      </c>
      <c r="C714" t="s">
        <v>3033</v>
      </c>
      <c r="D714" t="s">
        <v>9</v>
      </c>
      <c r="E714" t="s">
        <v>9</v>
      </c>
      <c r="F714" t="s">
        <v>625</v>
      </c>
      <c r="G714" t="s">
        <v>626</v>
      </c>
      <c r="H714" t="s">
        <v>4022</v>
      </c>
      <c r="I714" s="1">
        <v>25427</v>
      </c>
      <c r="J714" t="s">
        <v>5788</v>
      </c>
      <c r="K714" t="s">
        <v>4380</v>
      </c>
      <c r="L714">
        <v>28914</v>
      </c>
      <c r="M714" t="s">
        <v>4016</v>
      </c>
      <c r="N714" t="s">
        <v>9</v>
      </c>
      <c r="O714">
        <v>650125404</v>
      </c>
      <c r="P714" t="s">
        <v>628</v>
      </c>
      <c r="Q714" t="s">
        <v>45</v>
      </c>
      <c r="R714" t="s">
        <v>627</v>
      </c>
      <c r="S714" t="s">
        <v>4017</v>
      </c>
      <c r="T714" s="1">
        <v>44302</v>
      </c>
      <c r="U714" t="s">
        <v>9</v>
      </c>
      <c r="V714" t="s">
        <v>4023</v>
      </c>
      <c r="W714" t="s">
        <v>4029</v>
      </c>
      <c r="X714" t="s">
        <v>30</v>
      </c>
      <c r="Y714" s="1">
        <v>44317</v>
      </c>
      <c r="Z714" s="1">
        <v>45657</v>
      </c>
      <c r="AA714">
        <v>4900</v>
      </c>
      <c r="AB714" t="s">
        <v>4017</v>
      </c>
      <c r="AC714">
        <f>MIN(COUNTIF(B:B,Member_export_20241206_173759_f48b0b31c0417006138ce4576f294a066f7c[[#This Row],[Member ID]]),1)-1</f>
        <v>0</v>
      </c>
      <c r="AD71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1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14" s="1">
        <v>45657</v>
      </c>
      <c r="AG714" s="1">
        <f>Member_export_20241206_173759_f48b0b31c0417006138ce4576f294a066f7c[[#This Row],[Price]]/100</f>
        <v>49</v>
      </c>
      <c r="AH714" s="6">
        <f ca="1">DATEDIF(Member_export_20241206_173759_f48b0b31c0417006138ce4576f294a066f7c[[#This Row],[Birthday]],TODAY(),"Y")</f>
        <v>55</v>
      </c>
      <c r="AI714" s="6">
        <f>DATEDIF(Member_export_20241206_173759_f48b0b31c0417006138ce4576f294a066f7c[[#This Row],[Member since]],Member_export_20241206_173759_f48b0b31c0417006138ce4576f294a066f7c[[#This Row],[Contrac end date C]],"M")</f>
        <v>44</v>
      </c>
      <c r="AJ714" t="str">
        <f>TEXT(Member_export_20241206_173759_f48b0b31c0417006138ce4576f294a066f7c[[#This Row],[Member since]],"DDDD")</f>
        <v>viernes</v>
      </c>
      <c r="AK714">
        <f>MONTH(Member_export_20241206_173759_f48b0b31c0417006138ce4576f294a066f7c[[#This Row],[Member since]])</f>
        <v>4</v>
      </c>
      <c r="AL714">
        <f>YEAR(Member_export_20241206_173759_f48b0b31c0417006138ce4576f294a066f7c[[#This Row],[Member since]])</f>
        <v>2021</v>
      </c>
    </row>
    <row r="715" spans="1:38" x14ac:dyDescent="0.55000000000000004">
      <c r="A715">
        <v>79788</v>
      </c>
      <c r="B715">
        <v>45989543</v>
      </c>
      <c r="C715" t="s">
        <v>3646</v>
      </c>
      <c r="D715" t="s">
        <v>9</v>
      </c>
      <c r="E715" t="s">
        <v>9</v>
      </c>
      <c r="F715" t="s">
        <v>2080</v>
      </c>
      <c r="G715" t="s">
        <v>2081</v>
      </c>
      <c r="H715" t="s">
        <v>4022</v>
      </c>
      <c r="I715" s="1">
        <v>32896</v>
      </c>
      <c r="J715" t="s">
        <v>5789</v>
      </c>
      <c r="K715" t="s">
        <v>5790</v>
      </c>
      <c r="L715">
        <v>28914</v>
      </c>
      <c r="M715" t="s">
        <v>4016</v>
      </c>
      <c r="N715" t="s">
        <v>9</v>
      </c>
      <c r="O715">
        <v>615074185</v>
      </c>
      <c r="P715" t="s">
        <v>2083</v>
      </c>
      <c r="Q715" t="s">
        <v>22</v>
      </c>
      <c r="R715" t="s">
        <v>2082</v>
      </c>
      <c r="S715" t="s">
        <v>4017</v>
      </c>
      <c r="T715" s="1">
        <v>43286</v>
      </c>
      <c r="U715" t="s">
        <v>9</v>
      </c>
      <c r="V715" t="s">
        <v>4023</v>
      </c>
      <c r="W715" t="s">
        <v>4024</v>
      </c>
      <c r="X715" t="s">
        <v>12</v>
      </c>
      <c r="Y715" s="1">
        <v>45627</v>
      </c>
      <c r="Z715" s="1">
        <v>45657</v>
      </c>
      <c r="AA715">
        <v>5200</v>
      </c>
      <c r="AB715" t="s">
        <v>4017</v>
      </c>
      <c r="AC715">
        <f>MIN(COUNTIF(B:B,Member_export_20241206_173759_f48b0b31c0417006138ce4576f294a066f7c[[#This Row],[Member ID]]),1)-1</f>
        <v>0</v>
      </c>
      <c r="AD71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1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15" s="1">
        <v>45657</v>
      </c>
      <c r="AG715" s="1">
        <f>Member_export_20241206_173759_f48b0b31c0417006138ce4576f294a066f7c[[#This Row],[Price]]/100</f>
        <v>52</v>
      </c>
      <c r="AH715" s="6">
        <f ca="1">DATEDIF(Member_export_20241206_173759_f48b0b31c0417006138ce4576f294a066f7c[[#This Row],[Birthday]],TODAY(),"Y")</f>
        <v>34</v>
      </c>
      <c r="AI715" s="6">
        <f>DATEDIF(Member_export_20241206_173759_f48b0b31c0417006138ce4576f294a066f7c[[#This Row],[Member since]],Member_export_20241206_173759_f48b0b31c0417006138ce4576f294a066f7c[[#This Row],[Contrac end date C]],"M")</f>
        <v>77</v>
      </c>
      <c r="AJ715" t="str">
        <f>TEXT(Member_export_20241206_173759_f48b0b31c0417006138ce4576f294a066f7c[[#This Row],[Member since]],"DDDD")</f>
        <v>jueves</v>
      </c>
      <c r="AK715">
        <f>MONTH(Member_export_20241206_173759_f48b0b31c0417006138ce4576f294a066f7c[[#This Row],[Member since]])</f>
        <v>7</v>
      </c>
      <c r="AL715">
        <f>YEAR(Member_export_20241206_173759_f48b0b31c0417006138ce4576f294a066f7c[[#This Row],[Member since]])</f>
        <v>2018</v>
      </c>
    </row>
    <row r="716" spans="1:38" x14ac:dyDescent="0.55000000000000004">
      <c r="A716">
        <v>79788</v>
      </c>
      <c r="B716">
        <v>45987956</v>
      </c>
      <c r="C716" t="s">
        <v>3225</v>
      </c>
      <c r="D716" t="s">
        <v>9</v>
      </c>
      <c r="E716" t="s">
        <v>9</v>
      </c>
      <c r="F716" t="s">
        <v>1126</v>
      </c>
      <c r="G716" t="s">
        <v>1127</v>
      </c>
      <c r="H716" t="s">
        <v>4022</v>
      </c>
      <c r="I716" s="1">
        <v>39175</v>
      </c>
      <c r="J716" t="s">
        <v>5791</v>
      </c>
      <c r="K716" t="s">
        <v>5792</v>
      </c>
      <c r="L716">
        <v>28914</v>
      </c>
      <c r="M716" t="s">
        <v>4016</v>
      </c>
      <c r="N716" t="s">
        <v>9</v>
      </c>
      <c r="O716">
        <v>682076984</v>
      </c>
      <c r="P716" t="s">
        <v>1128</v>
      </c>
      <c r="Q716" t="s">
        <v>45</v>
      </c>
      <c r="R716" t="s">
        <v>5793</v>
      </c>
      <c r="S716" t="s">
        <v>4017</v>
      </c>
      <c r="T716" s="1">
        <v>45110</v>
      </c>
      <c r="U716" t="s">
        <v>9</v>
      </c>
      <c r="V716" t="s">
        <v>4023</v>
      </c>
      <c r="W716" t="s">
        <v>4024</v>
      </c>
      <c r="X716" t="s">
        <v>30</v>
      </c>
      <c r="Y716" s="1">
        <v>45139</v>
      </c>
      <c r="Z716" s="1">
        <v>45657</v>
      </c>
      <c r="AA716">
        <v>4900</v>
      </c>
      <c r="AB716" t="s">
        <v>4017</v>
      </c>
      <c r="AC716">
        <f>MIN(COUNTIF(B:B,Member_export_20241206_173759_f48b0b31c0417006138ce4576f294a066f7c[[#This Row],[Member ID]]),1)-1</f>
        <v>0</v>
      </c>
      <c r="AD71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1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16" s="1">
        <v>45657</v>
      </c>
      <c r="AG716" s="1">
        <f>Member_export_20241206_173759_f48b0b31c0417006138ce4576f294a066f7c[[#This Row],[Price]]/100</f>
        <v>49</v>
      </c>
      <c r="AH716" s="6">
        <f ca="1">DATEDIF(Member_export_20241206_173759_f48b0b31c0417006138ce4576f294a066f7c[[#This Row],[Birthday]],TODAY(),"Y")</f>
        <v>17</v>
      </c>
      <c r="AI716" s="6">
        <f>DATEDIF(Member_export_20241206_173759_f48b0b31c0417006138ce4576f294a066f7c[[#This Row],[Member since]],Member_export_20241206_173759_f48b0b31c0417006138ce4576f294a066f7c[[#This Row],[Contrac end date C]],"M")</f>
        <v>17</v>
      </c>
      <c r="AJ716" t="str">
        <f>TEXT(Member_export_20241206_173759_f48b0b31c0417006138ce4576f294a066f7c[[#This Row],[Member since]],"DDDD")</f>
        <v>lunes</v>
      </c>
      <c r="AK716">
        <f>MONTH(Member_export_20241206_173759_f48b0b31c0417006138ce4576f294a066f7c[[#This Row],[Member since]])</f>
        <v>7</v>
      </c>
      <c r="AL716">
        <f>YEAR(Member_export_20241206_173759_f48b0b31c0417006138ce4576f294a066f7c[[#This Row],[Member since]])</f>
        <v>2023</v>
      </c>
    </row>
    <row r="717" spans="1:38" x14ac:dyDescent="0.55000000000000004">
      <c r="A717">
        <v>79788</v>
      </c>
      <c r="B717">
        <v>45989331</v>
      </c>
      <c r="C717" t="s">
        <v>3896</v>
      </c>
      <c r="D717" t="s">
        <v>9</v>
      </c>
      <c r="E717" t="s">
        <v>9</v>
      </c>
      <c r="F717" t="s">
        <v>1126</v>
      </c>
      <c r="G717" t="s">
        <v>2619</v>
      </c>
      <c r="H717" t="s">
        <v>4022</v>
      </c>
      <c r="I717" s="1">
        <v>38554</v>
      </c>
      <c r="J717" t="s">
        <v>5794</v>
      </c>
      <c r="K717" t="s">
        <v>5795</v>
      </c>
      <c r="L717">
        <v>28914</v>
      </c>
      <c r="M717" t="s">
        <v>4016</v>
      </c>
      <c r="N717" t="s">
        <v>9</v>
      </c>
      <c r="O717">
        <v>635330181</v>
      </c>
      <c r="P717" t="s">
        <v>2620</v>
      </c>
      <c r="Q717" t="s">
        <v>45</v>
      </c>
      <c r="R717" t="s">
        <v>5796</v>
      </c>
      <c r="S717" t="s">
        <v>4017</v>
      </c>
      <c r="T717" s="1">
        <v>44929</v>
      </c>
      <c r="U717" t="s">
        <v>9</v>
      </c>
      <c r="V717" t="s">
        <v>4023</v>
      </c>
      <c r="W717" t="s">
        <v>4024</v>
      </c>
      <c r="X717" t="s">
        <v>12</v>
      </c>
      <c r="Y717" s="1">
        <v>44958</v>
      </c>
      <c r="Z717" s="1">
        <v>45657</v>
      </c>
      <c r="AA717">
        <v>5200</v>
      </c>
      <c r="AB717" t="s">
        <v>4017</v>
      </c>
      <c r="AC717">
        <f>MIN(COUNTIF(B:B,Member_export_20241206_173759_f48b0b31c0417006138ce4576f294a066f7c[[#This Row],[Member ID]]),1)-1</f>
        <v>0</v>
      </c>
      <c r="AD71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1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17" s="1">
        <v>45657</v>
      </c>
      <c r="AG717" s="1">
        <f>Member_export_20241206_173759_f48b0b31c0417006138ce4576f294a066f7c[[#This Row],[Price]]/100</f>
        <v>52</v>
      </c>
      <c r="AH717" s="6">
        <f ca="1">DATEDIF(Member_export_20241206_173759_f48b0b31c0417006138ce4576f294a066f7c[[#This Row],[Birthday]],TODAY(),"Y")</f>
        <v>19</v>
      </c>
      <c r="AI717" s="6">
        <f>DATEDIF(Member_export_20241206_173759_f48b0b31c0417006138ce4576f294a066f7c[[#This Row],[Member since]],Member_export_20241206_173759_f48b0b31c0417006138ce4576f294a066f7c[[#This Row],[Contrac end date C]],"M")</f>
        <v>23</v>
      </c>
      <c r="AJ717" t="str">
        <f>TEXT(Member_export_20241206_173759_f48b0b31c0417006138ce4576f294a066f7c[[#This Row],[Member since]],"DDDD")</f>
        <v>martes</v>
      </c>
      <c r="AK717">
        <f>MONTH(Member_export_20241206_173759_f48b0b31c0417006138ce4576f294a066f7c[[#This Row],[Member since]])</f>
        <v>1</v>
      </c>
      <c r="AL717">
        <f>YEAR(Member_export_20241206_173759_f48b0b31c0417006138ce4576f294a066f7c[[#This Row],[Member since]])</f>
        <v>2023</v>
      </c>
    </row>
    <row r="718" spans="1:38" x14ac:dyDescent="0.55000000000000004">
      <c r="A718">
        <v>79788</v>
      </c>
      <c r="B718">
        <v>45989634</v>
      </c>
      <c r="C718" t="s">
        <v>3330</v>
      </c>
      <c r="D718" t="s">
        <v>9</v>
      </c>
      <c r="E718" t="s">
        <v>9</v>
      </c>
      <c r="F718" t="s">
        <v>1126</v>
      </c>
      <c r="G718" t="s">
        <v>1375</v>
      </c>
      <c r="H718" t="s">
        <v>4022</v>
      </c>
      <c r="I718" s="1">
        <v>37160</v>
      </c>
      <c r="J718" t="s">
        <v>5797</v>
      </c>
      <c r="K718" t="s">
        <v>5798</v>
      </c>
      <c r="L718">
        <v>28914</v>
      </c>
      <c r="M718" t="s">
        <v>4016</v>
      </c>
      <c r="N718" t="s">
        <v>9</v>
      </c>
      <c r="O718">
        <v>665272665</v>
      </c>
      <c r="P718" t="s">
        <v>1377</v>
      </c>
      <c r="Q718" t="s">
        <v>458</v>
      </c>
      <c r="R718" t="s">
        <v>1376</v>
      </c>
      <c r="S718" t="s">
        <v>4017</v>
      </c>
      <c r="T718" s="1">
        <v>43768</v>
      </c>
      <c r="U718" t="s">
        <v>9</v>
      </c>
      <c r="V718" t="s">
        <v>4023</v>
      </c>
      <c r="W718" t="s">
        <v>4029</v>
      </c>
      <c r="X718" t="s">
        <v>12</v>
      </c>
      <c r="Y718" s="1">
        <v>43770</v>
      </c>
      <c r="Z718" s="1">
        <v>45657</v>
      </c>
      <c r="AA718">
        <v>5200</v>
      </c>
      <c r="AB718" t="s">
        <v>4017</v>
      </c>
      <c r="AC718">
        <f>MIN(COUNTIF(B:B,Member_export_20241206_173759_f48b0b31c0417006138ce4576f294a066f7c[[#This Row],[Member ID]]),1)-1</f>
        <v>0</v>
      </c>
      <c r="AD71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1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18" s="1">
        <v>45657</v>
      </c>
      <c r="AG718" s="1">
        <f>Member_export_20241206_173759_f48b0b31c0417006138ce4576f294a066f7c[[#This Row],[Price]]/100</f>
        <v>52</v>
      </c>
      <c r="AH718" s="6">
        <f ca="1">DATEDIF(Member_export_20241206_173759_f48b0b31c0417006138ce4576f294a066f7c[[#This Row],[Birthday]],TODAY(),"Y")</f>
        <v>23</v>
      </c>
      <c r="AI718" s="6">
        <f>DATEDIF(Member_export_20241206_173759_f48b0b31c0417006138ce4576f294a066f7c[[#This Row],[Member since]],Member_export_20241206_173759_f48b0b31c0417006138ce4576f294a066f7c[[#This Row],[Contrac end date C]],"M")</f>
        <v>62</v>
      </c>
      <c r="AJ718" t="str">
        <f>TEXT(Member_export_20241206_173759_f48b0b31c0417006138ce4576f294a066f7c[[#This Row],[Member since]],"DDDD")</f>
        <v>miércoles</v>
      </c>
      <c r="AK718">
        <f>MONTH(Member_export_20241206_173759_f48b0b31c0417006138ce4576f294a066f7c[[#This Row],[Member since]])</f>
        <v>10</v>
      </c>
      <c r="AL718">
        <f>YEAR(Member_export_20241206_173759_f48b0b31c0417006138ce4576f294a066f7c[[#This Row],[Member since]])</f>
        <v>2019</v>
      </c>
    </row>
    <row r="719" spans="1:38" x14ac:dyDescent="0.55000000000000004">
      <c r="A719">
        <v>79788</v>
      </c>
      <c r="B719">
        <v>48451066</v>
      </c>
      <c r="C719" t="s">
        <v>3171</v>
      </c>
      <c r="D719" t="s">
        <v>9</v>
      </c>
      <c r="E719" t="s">
        <v>9</v>
      </c>
      <c r="F719" t="s">
        <v>984</v>
      </c>
      <c r="G719" t="s">
        <v>985</v>
      </c>
      <c r="H719" t="s">
        <v>4022</v>
      </c>
      <c r="I719" s="1">
        <v>24843</v>
      </c>
      <c r="J719" t="s">
        <v>5799</v>
      </c>
      <c r="K719" t="s">
        <v>5800</v>
      </c>
      <c r="L719">
        <v>28914</v>
      </c>
      <c r="M719" t="s">
        <v>4016</v>
      </c>
      <c r="N719" t="s">
        <v>9</v>
      </c>
      <c r="O719">
        <v>644323968</v>
      </c>
      <c r="P719" t="s">
        <v>986</v>
      </c>
      <c r="Q719" t="s">
        <v>277</v>
      </c>
      <c r="R719" t="s">
        <v>9</v>
      </c>
      <c r="S719" t="s">
        <v>4017</v>
      </c>
      <c r="T719" s="1">
        <v>45566</v>
      </c>
      <c r="U719" t="s">
        <v>9</v>
      </c>
      <c r="V719" t="s">
        <v>4023</v>
      </c>
      <c r="W719" t="s">
        <v>4024</v>
      </c>
      <c r="X719" t="s">
        <v>30</v>
      </c>
      <c r="Y719" s="1">
        <v>45566</v>
      </c>
      <c r="Z719" s="1">
        <v>45657</v>
      </c>
      <c r="AA719">
        <v>4900</v>
      </c>
      <c r="AB719" t="s">
        <v>4017</v>
      </c>
      <c r="AC719">
        <f>MIN(COUNTIF(B:B,Member_export_20241206_173759_f48b0b31c0417006138ce4576f294a066f7c[[#This Row],[Member ID]]),1)-1</f>
        <v>0</v>
      </c>
      <c r="AD71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1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19" s="1">
        <v>45657</v>
      </c>
      <c r="AG719" s="1">
        <f>Member_export_20241206_173759_f48b0b31c0417006138ce4576f294a066f7c[[#This Row],[Price]]/100</f>
        <v>49</v>
      </c>
      <c r="AH719" s="6">
        <f ca="1">DATEDIF(Member_export_20241206_173759_f48b0b31c0417006138ce4576f294a066f7c[[#This Row],[Birthday]],TODAY(),"Y")</f>
        <v>56</v>
      </c>
      <c r="AI719" s="6">
        <f>DATEDIF(Member_export_20241206_173759_f48b0b31c0417006138ce4576f294a066f7c[[#This Row],[Member since]],Member_export_20241206_173759_f48b0b31c0417006138ce4576f294a066f7c[[#This Row],[Contrac end date C]],"M")</f>
        <v>2</v>
      </c>
      <c r="AJ719" t="str">
        <f>TEXT(Member_export_20241206_173759_f48b0b31c0417006138ce4576f294a066f7c[[#This Row],[Member since]],"DDDD")</f>
        <v>martes</v>
      </c>
      <c r="AK719">
        <f>MONTH(Member_export_20241206_173759_f48b0b31c0417006138ce4576f294a066f7c[[#This Row],[Member since]])</f>
        <v>10</v>
      </c>
      <c r="AL719">
        <f>YEAR(Member_export_20241206_173759_f48b0b31c0417006138ce4576f294a066f7c[[#This Row],[Member since]])</f>
        <v>2024</v>
      </c>
    </row>
    <row r="720" spans="1:38" x14ac:dyDescent="0.55000000000000004">
      <c r="A720">
        <v>79788</v>
      </c>
      <c r="B720">
        <v>47019555</v>
      </c>
      <c r="C720" t="s">
        <v>3362</v>
      </c>
      <c r="D720" t="s">
        <v>9</v>
      </c>
      <c r="E720" t="s">
        <v>9</v>
      </c>
      <c r="F720" t="s">
        <v>674</v>
      </c>
      <c r="G720" t="s">
        <v>1453</v>
      </c>
      <c r="H720" t="s">
        <v>4022</v>
      </c>
      <c r="I720" s="1">
        <v>37418</v>
      </c>
      <c r="J720" t="s">
        <v>5801</v>
      </c>
      <c r="K720" t="s">
        <v>5802</v>
      </c>
      <c r="L720">
        <v>28047</v>
      </c>
      <c r="M720" t="s">
        <v>4051</v>
      </c>
      <c r="N720" t="s">
        <v>9</v>
      </c>
      <c r="O720">
        <v>636224191</v>
      </c>
      <c r="P720" t="s">
        <v>1454</v>
      </c>
      <c r="Q720" t="s">
        <v>9</v>
      </c>
      <c r="R720" t="s">
        <v>9</v>
      </c>
      <c r="S720" t="s">
        <v>4017</v>
      </c>
      <c r="T720" s="1">
        <v>45460</v>
      </c>
      <c r="U720" t="s">
        <v>9</v>
      </c>
      <c r="V720" t="s">
        <v>4023</v>
      </c>
      <c r="W720" t="s">
        <v>4024</v>
      </c>
      <c r="X720" t="s">
        <v>12</v>
      </c>
      <c r="Y720" s="1">
        <v>45474</v>
      </c>
      <c r="Z720" s="1">
        <v>45657</v>
      </c>
      <c r="AA720">
        <v>5200</v>
      </c>
      <c r="AB720" t="s">
        <v>4017</v>
      </c>
      <c r="AC720">
        <f>MIN(COUNTIF(B:B,Member_export_20241206_173759_f48b0b31c0417006138ce4576f294a066f7c[[#This Row],[Member ID]]),1)-1</f>
        <v>0</v>
      </c>
      <c r="AD72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2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20" s="1">
        <v>45657</v>
      </c>
      <c r="AG720" s="1">
        <f>Member_export_20241206_173759_f48b0b31c0417006138ce4576f294a066f7c[[#This Row],[Price]]/100</f>
        <v>52</v>
      </c>
      <c r="AH720" s="6">
        <f ca="1">DATEDIF(Member_export_20241206_173759_f48b0b31c0417006138ce4576f294a066f7c[[#This Row],[Birthday]],TODAY(),"Y")</f>
        <v>22</v>
      </c>
      <c r="AI720" s="6">
        <f>DATEDIF(Member_export_20241206_173759_f48b0b31c0417006138ce4576f294a066f7c[[#This Row],[Member since]],Member_export_20241206_173759_f48b0b31c0417006138ce4576f294a066f7c[[#This Row],[Contrac end date C]],"M")</f>
        <v>6</v>
      </c>
      <c r="AJ720" t="str">
        <f>TEXT(Member_export_20241206_173759_f48b0b31c0417006138ce4576f294a066f7c[[#This Row],[Member since]],"DDDD")</f>
        <v>lunes</v>
      </c>
      <c r="AK720">
        <f>MONTH(Member_export_20241206_173759_f48b0b31c0417006138ce4576f294a066f7c[[#This Row],[Member since]])</f>
        <v>6</v>
      </c>
      <c r="AL720">
        <f>YEAR(Member_export_20241206_173759_f48b0b31c0417006138ce4576f294a066f7c[[#This Row],[Member since]])</f>
        <v>2024</v>
      </c>
    </row>
    <row r="721" spans="1:38" x14ac:dyDescent="0.55000000000000004">
      <c r="A721">
        <v>79788</v>
      </c>
      <c r="B721">
        <v>45989363</v>
      </c>
      <c r="C721" t="s">
        <v>3051</v>
      </c>
      <c r="D721" t="s">
        <v>9</v>
      </c>
      <c r="E721" t="s">
        <v>9</v>
      </c>
      <c r="F721" t="s">
        <v>674</v>
      </c>
      <c r="G721" t="s">
        <v>675</v>
      </c>
      <c r="H721" t="s">
        <v>4022</v>
      </c>
      <c r="I721" s="1">
        <v>38713</v>
      </c>
      <c r="J721" t="s">
        <v>5803</v>
      </c>
      <c r="K721" t="s">
        <v>5070</v>
      </c>
      <c r="L721">
        <v>28914</v>
      </c>
      <c r="M721" t="s">
        <v>4016</v>
      </c>
      <c r="N721" t="s">
        <v>9</v>
      </c>
      <c r="O721">
        <v>645145806</v>
      </c>
      <c r="P721" t="s">
        <v>676</v>
      </c>
      <c r="Q721" t="s">
        <v>458</v>
      </c>
      <c r="R721" t="s">
        <v>5804</v>
      </c>
      <c r="S721" t="s">
        <v>4017</v>
      </c>
      <c r="T721" s="1">
        <v>44599</v>
      </c>
      <c r="U721" t="s">
        <v>9</v>
      </c>
      <c r="V721" t="s">
        <v>4023</v>
      </c>
      <c r="W721" t="s">
        <v>4024</v>
      </c>
      <c r="X721" t="s">
        <v>48</v>
      </c>
      <c r="Y721" s="1">
        <v>44621</v>
      </c>
      <c r="Z721" s="1">
        <v>45657</v>
      </c>
      <c r="AA721">
        <v>3900</v>
      </c>
      <c r="AB721" t="s">
        <v>4017</v>
      </c>
      <c r="AC721">
        <f>MIN(COUNTIF(B:B,Member_export_20241206_173759_f48b0b31c0417006138ce4576f294a066f7c[[#This Row],[Member ID]]),1)-1</f>
        <v>0</v>
      </c>
      <c r="AD72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2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21" s="1">
        <v>45657</v>
      </c>
      <c r="AG721" s="1">
        <f>Member_export_20241206_173759_f48b0b31c0417006138ce4576f294a066f7c[[#This Row],[Price]]/100</f>
        <v>39</v>
      </c>
      <c r="AH721" s="6">
        <f ca="1">DATEDIF(Member_export_20241206_173759_f48b0b31c0417006138ce4576f294a066f7c[[#This Row],[Birthday]],TODAY(),"Y")</f>
        <v>18</v>
      </c>
      <c r="AI721" s="6">
        <f>DATEDIF(Member_export_20241206_173759_f48b0b31c0417006138ce4576f294a066f7c[[#This Row],[Member since]],Member_export_20241206_173759_f48b0b31c0417006138ce4576f294a066f7c[[#This Row],[Contrac end date C]],"M")</f>
        <v>34</v>
      </c>
      <c r="AJ721" t="str">
        <f>TEXT(Member_export_20241206_173759_f48b0b31c0417006138ce4576f294a066f7c[[#This Row],[Member since]],"DDDD")</f>
        <v>lunes</v>
      </c>
      <c r="AK721">
        <f>MONTH(Member_export_20241206_173759_f48b0b31c0417006138ce4576f294a066f7c[[#This Row],[Member since]])</f>
        <v>2</v>
      </c>
      <c r="AL721">
        <f>YEAR(Member_export_20241206_173759_f48b0b31c0417006138ce4576f294a066f7c[[#This Row],[Member since]])</f>
        <v>2022</v>
      </c>
    </row>
    <row r="722" spans="1:38" x14ac:dyDescent="0.55000000000000004">
      <c r="A722">
        <v>79788</v>
      </c>
      <c r="B722">
        <v>45989723</v>
      </c>
      <c r="C722" t="s">
        <v>3926</v>
      </c>
      <c r="D722" t="s">
        <v>9</v>
      </c>
      <c r="E722" t="s">
        <v>9</v>
      </c>
      <c r="F722" t="s">
        <v>674</v>
      </c>
      <c r="G722" t="s">
        <v>324</v>
      </c>
      <c r="H722" t="s">
        <v>4022</v>
      </c>
      <c r="I722" s="1">
        <v>37561</v>
      </c>
      <c r="J722" t="s">
        <v>5805</v>
      </c>
      <c r="K722" t="s">
        <v>5710</v>
      </c>
      <c r="L722">
        <v>28914</v>
      </c>
      <c r="M722" t="s">
        <v>4016</v>
      </c>
      <c r="N722" t="s">
        <v>9</v>
      </c>
      <c r="O722">
        <v>619164256</v>
      </c>
      <c r="P722" t="s">
        <v>2680</v>
      </c>
      <c r="Q722" t="s">
        <v>22</v>
      </c>
      <c r="R722" t="s">
        <v>5806</v>
      </c>
      <c r="S722" t="s">
        <v>4017</v>
      </c>
      <c r="T722" s="1">
        <v>45327</v>
      </c>
      <c r="U722" t="s">
        <v>9</v>
      </c>
      <c r="V722" t="s">
        <v>4023</v>
      </c>
      <c r="W722" t="s">
        <v>4024</v>
      </c>
      <c r="X722" t="s">
        <v>30</v>
      </c>
      <c r="Y722" s="1">
        <v>45352</v>
      </c>
      <c r="Z722" s="1">
        <v>45657</v>
      </c>
      <c r="AA722">
        <v>4900</v>
      </c>
      <c r="AB722" t="s">
        <v>4017</v>
      </c>
      <c r="AC722">
        <f>MIN(COUNTIF(B:B,Member_export_20241206_173759_f48b0b31c0417006138ce4576f294a066f7c[[#This Row],[Member ID]]),1)-1</f>
        <v>0</v>
      </c>
      <c r="AD72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2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22" s="1">
        <v>45657</v>
      </c>
      <c r="AG722" s="1">
        <f>Member_export_20241206_173759_f48b0b31c0417006138ce4576f294a066f7c[[#This Row],[Price]]/100</f>
        <v>49</v>
      </c>
      <c r="AH722" s="6">
        <f ca="1">DATEDIF(Member_export_20241206_173759_f48b0b31c0417006138ce4576f294a066f7c[[#This Row],[Birthday]],TODAY(),"Y")</f>
        <v>22</v>
      </c>
      <c r="AI722" s="6">
        <f>DATEDIF(Member_export_20241206_173759_f48b0b31c0417006138ce4576f294a066f7c[[#This Row],[Member since]],Member_export_20241206_173759_f48b0b31c0417006138ce4576f294a066f7c[[#This Row],[Contrac end date C]],"M")</f>
        <v>10</v>
      </c>
      <c r="AJ722" t="str">
        <f>TEXT(Member_export_20241206_173759_f48b0b31c0417006138ce4576f294a066f7c[[#This Row],[Member since]],"DDDD")</f>
        <v>lunes</v>
      </c>
      <c r="AK722">
        <f>MONTH(Member_export_20241206_173759_f48b0b31c0417006138ce4576f294a066f7c[[#This Row],[Member since]])</f>
        <v>2</v>
      </c>
      <c r="AL722">
        <f>YEAR(Member_export_20241206_173759_f48b0b31c0417006138ce4576f294a066f7c[[#This Row],[Member since]])</f>
        <v>2024</v>
      </c>
    </row>
    <row r="723" spans="1:38" x14ac:dyDescent="0.55000000000000004">
      <c r="A723">
        <v>79788</v>
      </c>
      <c r="B723">
        <v>47558317</v>
      </c>
      <c r="C723" t="s">
        <v>3420</v>
      </c>
      <c r="D723" t="s">
        <v>9</v>
      </c>
      <c r="E723" t="s">
        <v>9</v>
      </c>
      <c r="F723" t="s">
        <v>674</v>
      </c>
      <c r="G723" t="s">
        <v>1579</v>
      </c>
      <c r="H723" t="s">
        <v>4022</v>
      </c>
      <c r="I723" s="1">
        <v>36526</v>
      </c>
      <c r="J723" t="s">
        <v>5807</v>
      </c>
      <c r="K723" t="s">
        <v>5808</v>
      </c>
      <c r="L723">
        <v>28914</v>
      </c>
      <c r="M723" t="s">
        <v>4016</v>
      </c>
      <c r="N723" t="s">
        <v>9</v>
      </c>
      <c r="O723">
        <v>639786702</v>
      </c>
      <c r="P723" t="s">
        <v>1580</v>
      </c>
      <c r="Q723" t="s">
        <v>45</v>
      </c>
      <c r="R723" t="s">
        <v>9</v>
      </c>
      <c r="S723" t="s">
        <v>4017</v>
      </c>
      <c r="T723" s="1">
        <v>45506</v>
      </c>
      <c r="U723" t="s">
        <v>9</v>
      </c>
      <c r="V723" t="s">
        <v>4023</v>
      </c>
      <c r="W723" t="s">
        <v>4024</v>
      </c>
      <c r="X723" t="s">
        <v>12</v>
      </c>
      <c r="Y723" s="1">
        <v>45536</v>
      </c>
      <c r="Z723" s="1">
        <v>45657</v>
      </c>
      <c r="AA723">
        <v>5200</v>
      </c>
      <c r="AB723" t="s">
        <v>4017</v>
      </c>
      <c r="AC723">
        <f>MIN(COUNTIF(B:B,Member_export_20241206_173759_f48b0b31c0417006138ce4576f294a066f7c[[#This Row],[Member ID]]),1)-1</f>
        <v>0</v>
      </c>
      <c r="AD72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2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23" s="1">
        <v>45657</v>
      </c>
      <c r="AG723" s="1">
        <f>Member_export_20241206_173759_f48b0b31c0417006138ce4576f294a066f7c[[#This Row],[Price]]/100</f>
        <v>52</v>
      </c>
      <c r="AH723" s="6">
        <f ca="1">DATEDIF(Member_export_20241206_173759_f48b0b31c0417006138ce4576f294a066f7c[[#This Row],[Birthday]],TODAY(),"Y")</f>
        <v>24</v>
      </c>
      <c r="AI723" s="6">
        <f>DATEDIF(Member_export_20241206_173759_f48b0b31c0417006138ce4576f294a066f7c[[#This Row],[Member since]],Member_export_20241206_173759_f48b0b31c0417006138ce4576f294a066f7c[[#This Row],[Contrac end date C]],"M")</f>
        <v>4</v>
      </c>
      <c r="AJ723" t="str">
        <f>TEXT(Member_export_20241206_173759_f48b0b31c0417006138ce4576f294a066f7c[[#This Row],[Member since]],"DDDD")</f>
        <v>viernes</v>
      </c>
      <c r="AK723">
        <f>MONTH(Member_export_20241206_173759_f48b0b31c0417006138ce4576f294a066f7c[[#This Row],[Member since]])</f>
        <v>8</v>
      </c>
      <c r="AL723">
        <f>YEAR(Member_export_20241206_173759_f48b0b31c0417006138ce4576f294a066f7c[[#This Row],[Member since]])</f>
        <v>2024</v>
      </c>
    </row>
    <row r="724" spans="1:38" x14ac:dyDescent="0.55000000000000004">
      <c r="A724">
        <v>79788</v>
      </c>
      <c r="B724">
        <v>45989305</v>
      </c>
      <c r="C724" t="s">
        <v>3544</v>
      </c>
      <c r="D724" t="s">
        <v>9</v>
      </c>
      <c r="E724" t="s">
        <v>9</v>
      </c>
      <c r="F724" t="s">
        <v>674</v>
      </c>
      <c r="G724" t="s">
        <v>1850</v>
      </c>
      <c r="H724" t="s">
        <v>4022</v>
      </c>
      <c r="I724" s="1">
        <v>38742</v>
      </c>
      <c r="J724" t="s">
        <v>5810</v>
      </c>
      <c r="K724" t="s">
        <v>4585</v>
      </c>
      <c r="L724">
        <v>28914</v>
      </c>
      <c r="M724" t="s">
        <v>4016</v>
      </c>
      <c r="N724" t="s">
        <v>9</v>
      </c>
      <c r="O724">
        <v>635010626</v>
      </c>
      <c r="P724" t="s">
        <v>1275</v>
      </c>
      <c r="Q724" t="s">
        <v>45</v>
      </c>
      <c r="R724" t="s">
        <v>1274</v>
      </c>
      <c r="S724" t="s">
        <v>4017</v>
      </c>
      <c r="T724" s="1">
        <v>44746</v>
      </c>
      <c r="U724" t="s">
        <v>9</v>
      </c>
      <c r="V724" t="s">
        <v>4023</v>
      </c>
      <c r="W724" t="s">
        <v>4024</v>
      </c>
      <c r="X724" t="s">
        <v>48</v>
      </c>
      <c r="Y724" s="1">
        <v>44774</v>
      </c>
      <c r="Z724" s="1">
        <v>45657</v>
      </c>
      <c r="AA724">
        <v>3900</v>
      </c>
      <c r="AB724" t="s">
        <v>4017</v>
      </c>
      <c r="AC724">
        <f>MIN(COUNTIF(B:B,Member_export_20241206_173759_f48b0b31c0417006138ce4576f294a066f7c[[#This Row],[Member ID]]),1)-1</f>
        <v>0</v>
      </c>
      <c r="AD72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2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24" s="1">
        <v>45657</v>
      </c>
      <c r="AG724" s="1">
        <f>Member_export_20241206_173759_f48b0b31c0417006138ce4576f294a066f7c[[#This Row],[Price]]/100</f>
        <v>39</v>
      </c>
      <c r="AH724" s="6">
        <f ca="1">DATEDIF(Member_export_20241206_173759_f48b0b31c0417006138ce4576f294a066f7c[[#This Row],[Birthday]],TODAY(),"Y")</f>
        <v>18</v>
      </c>
      <c r="AI724" s="6">
        <f>DATEDIF(Member_export_20241206_173759_f48b0b31c0417006138ce4576f294a066f7c[[#This Row],[Member since]],Member_export_20241206_173759_f48b0b31c0417006138ce4576f294a066f7c[[#This Row],[Contrac end date C]],"M")</f>
        <v>29</v>
      </c>
      <c r="AJ724" t="str">
        <f>TEXT(Member_export_20241206_173759_f48b0b31c0417006138ce4576f294a066f7c[[#This Row],[Member since]],"DDDD")</f>
        <v>lunes</v>
      </c>
      <c r="AK724">
        <f>MONTH(Member_export_20241206_173759_f48b0b31c0417006138ce4576f294a066f7c[[#This Row],[Member since]])</f>
        <v>7</v>
      </c>
      <c r="AL724">
        <f>YEAR(Member_export_20241206_173759_f48b0b31c0417006138ce4576f294a066f7c[[#This Row],[Member since]])</f>
        <v>2022</v>
      </c>
    </row>
    <row r="725" spans="1:38" x14ac:dyDescent="0.55000000000000004">
      <c r="A725">
        <v>79788</v>
      </c>
      <c r="B725">
        <v>45989148</v>
      </c>
      <c r="C725" t="s">
        <v>2942</v>
      </c>
      <c r="D725" t="s">
        <v>9</v>
      </c>
      <c r="E725" t="s">
        <v>9</v>
      </c>
      <c r="F725" t="s">
        <v>355</v>
      </c>
      <c r="G725" t="s">
        <v>356</v>
      </c>
      <c r="H725" t="s">
        <v>4025</v>
      </c>
      <c r="I725" s="1">
        <v>27930</v>
      </c>
      <c r="J725" t="s">
        <v>5811</v>
      </c>
      <c r="K725" t="s">
        <v>5812</v>
      </c>
      <c r="L725">
        <v>28914</v>
      </c>
      <c r="M725" t="s">
        <v>4016</v>
      </c>
      <c r="N725" t="s">
        <v>9</v>
      </c>
      <c r="O725">
        <v>656352086</v>
      </c>
      <c r="P725" t="s">
        <v>357</v>
      </c>
      <c r="Q725" t="s">
        <v>189</v>
      </c>
      <c r="R725" t="s">
        <v>5813</v>
      </c>
      <c r="S725" t="s">
        <v>4017</v>
      </c>
      <c r="T725" s="1">
        <v>45226</v>
      </c>
      <c r="U725" t="s">
        <v>9</v>
      </c>
      <c r="V725" t="s">
        <v>4023</v>
      </c>
      <c r="W725" t="s">
        <v>4029</v>
      </c>
      <c r="X725" t="s">
        <v>12</v>
      </c>
      <c r="Y725" s="1">
        <v>45231</v>
      </c>
      <c r="Z725" s="1">
        <v>45657</v>
      </c>
      <c r="AA725">
        <v>5200</v>
      </c>
      <c r="AB725" t="s">
        <v>4017</v>
      </c>
      <c r="AC725">
        <f>MIN(COUNTIF(B:B,Member_export_20241206_173759_f48b0b31c0417006138ce4576f294a066f7c[[#This Row],[Member ID]]),1)-1</f>
        <v>0</v>
      </c>
      <c r="AD72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2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25" s="1">
        <v>45657</v>
      </c>
      <c r="AG725" s="1">
        <f>Member_export_20241206_173759_f48b0b31c0417006138ce4576f294a066f7c[[#This Row],[Price]]/100</f>
        <v>52</v>
      </c>
      <c r="AH725" s="6">
        <f ca="1">DATEDIF(Member_export_20241206_173759_f48b0b31c0417006138ce4576f294a066f7c[[#This Row],[Birthday]],TODAY(),"Y")</f>
        <v>48</v>
      </c>
      <c r="AI725" s="6">
        <f>DATEDIF(Member_export_20241206_173759_f48b0b31c0417006138ce4576f294a066f7c[[#This Row],[Member since]],Member_export_20241206_173759_f48b0b31c0417006138ce4576f294a066f7c[[#This Row],[Contrac end date C]],"M")</f>
        <v>14</v>
      </c>
      <c r="AJ725" t="str">
        <f>TEXT(Member_export_20241206_173759_f48b0b31c0417006138ce4576f294a066f7c[[#This Row],[Member since]],"DDDD")</f>
        <v>viernes</v>
      </c>
      <c r="AK725">
        <f>MONTH(Member_export_20241206_173759_f48b0b31c0417006138ce4576f294a066f7c[[#This Row],[Member since]])</f>
        <v>10</v>
      </c>
      <c r="AL725">
        <f>YEAR(Member_export_20241206_173759_f48b0b31c0417006138ce4576f294a066f7c[[#This Row],[Member since]])</f>
        <v>2023</v>
      </c>
    </row>
    <row r="726" spans="1:38" x14ac:dyDescent="0.55000000000000004">
      <c r="A726">
        <v>79788</v>
      </c>
      <c r="B726">
        <v>45989119</v>
      </c>
      <c r="C726" t="s">
        <v>3629</v>
      </c>
      <c r="D726" t="s">
        <v>9</v>
      </c>
      <c r="E726" t="s">
        <v>9</v>
      </c>
      <c r="F726" t="s">
        <v>2036</v>
      </c>
      <c r="G726" t="s">
        <v>2037</v>
      </c>
      <c r="H726" t="s">
        <v>4022</v>
      </c>
      <c r="I726" s="1">
        <v>30150</v>
      </c>
      <c r="J726" t="s">
        <v>5814</v>
      </c>
      <c r="K726" t="s">
        <v>5815</v>
      </c>
      <c r="L726">
        <v>28914</v>
      </c>
      <c r="M726" t="s">
        <v>4016</v>
      </c>
      <c r="N726" t="s">
        <v>9</v>
      </c>
      <c r="O726">
        <v>664043965</v>
      </c>
      <c r="P726" t="s">
        <v>2038</v>
      </c>
      <c r="Q726" t="s">
        <v>22</v>
      </c>
      <c r="R726" t="s">
        <v>5816</v>
      </c>
      <c r="S726" t="s">
        <v>4017</v>
      </c>
      <c r="T726" s="1">
        <v>45016</v>
      </c>
      <c r="U726" t="s">
        <v>9</v>
      </c>
      <c r="V726" t="s">
        <v>4023</v>
      </c>
      <c r="W726" t="s">
        <v>4029</v>
      </c>
      <c r="X726" t="s">
        <v>12</v>
      </c>
      <c r="Y726" s="1">
        <v>45017</v>
      </c>
      <c r="Z726" s="1">
        <v>45657</v>
      </c>
      <c r="AA726">
        <v>5200</v>
      </c>
      <c r="AB726" t="s">
        <v>4017</v>
      </c>
      <c r="AC726">
        <f>MIN(COUNTIF(B:B,Member_export_20241206_173759_f48b0b31c0417006138ce4576f294a066f7c[[#This Row],[Member ID]]),1)-1</f>
        <v>0</v>
      </c>
      <c r="AD72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2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26" s="1">
        <v>45657</v>
      </c>
      <c r="AG726" s="1">
        <f>Member_export_20241206_173759_f48b0b31c0417006138ce4576f294a066f7c[[#This Row],[Price]]/100</f>
        <v>52</v>
      </c>
      <c r="AH726" s="6">
        <f ca="1">DATEDIF(Member_export_20241206_173759_f48b0b31c0417006138ce4576f294a066f7c[[#This Row],[Birthday]],TODAY(),"Y")</f>
        <v>42</v>
      </c>
      <c r="AI726" s="6">
        <f>DATEDIF(Member_export_20241206_173759_f48b0b31c0417006138ce4576f294a066f7c[[#This Row],[Member since]],Member_export_20241206_173759_f48b0b31c0417006138ce4576f294a066f7c[[#This Row],[Contrac end date C]],"M")</f>
        <v>21</v>
      </c>
      <c r="AJ726" t="str">
        <f>TEXT(Member_export_20241206_173759_f48b0b31c0417006138ce4576f294a066f7c[[#This Row],[Member since]],"DDDD")</f>
        <v>viernes</v>
      </c>
      <c r="AK726">
        <f>MONTH(Member_export_20241206_173759_f48b0b31c0417006138ce4576f294a066f7c[[#This Row],[Member since]])</f>
        <v>3</v>
      </c>
      <c r="AL726">
        <f>YEAR(Member_export_20241206_173759_f48b0b31c0417006138ce4576f294a066f7c[[#This Row],[Member since]])</f>
        <v>2023</v>
      </c>
    </row>
    <row r="727" spans="1:38" x14ac:dyDescent="0.55000000000000004">
      <c r="A727">
        <v>79788</v>
      </c>
      <c r="B727">
        <v>45987846</v>
      </c>
      <c r="C727" t="s">
        <v>3110</v>
      </c>
      <c r="D727" t="s">
        <v>9</v>
      </c>
      <c r="E727" t="s">
        <v>9</v>
      </c>
      <c r="F727" t="s">
        <v>833</v>
      </c>
      <c r="G727" t="s">
        <v>834</v>
      </c>
      <c r="H727" t="s">
        <v>4022</v>
      </c>
      <c r="I727" s="1">
        <v>28828</v>
      </c>
      <c r="J727" t="s">
        <v>5817</v>
      </c>
      <c r="K727" t="s">
        <v>5818</v>
      </c>
      <c r="L727">
        <v>28914</v>
      </c>
      <c r="M727" t="s">
        <v>4016</v>
      </c>
      <c r="N727" t="s">
        <v>9</v>
      </c>
      <c r="O727">
        <v>625101803</v>
      </c>
      <c r="P727" t="s">
        <v>835</v>
      </c>
      <c r="Q727" t="s">
        <v>22</v>
      </c>
      <c r="R727" t="s">
        <v>5819</v>
      </c>
      <c r="S727" t="s">
        <v>4017</v>
      </c>
      <c r="T727" s="1">
        <v>44602</v>
      </c>
      <c r="U727" t="s">
        <v>9</v>
      </c>
      <c r="V727" t="s">
        <v>4040</v>
      </c>
      <c r="W727" t="s">
        <v>4029</v>
      </c>
      <c r="X727" t="s">
        <v>12</v>
      </c>
      <c r="Y727" s="1">
        <v>44621</v>
      </c>
      <c r="Z727" s="1">
        <v>45657</v>
      </c>
      <c r="AA727">
        <v>5200</v>
      </c>
      <c r="AB727" t="s">
        <v>4017</v>
      </c>
      <c r="AC727">
        <f>MIN(COUNTIF(B:B,Member_export_20241206_173759_f48b0b31c0417006138ce4576f294a066f7c[[#This Row],[Member ID]]),1)-1</f>
        <v>0</v>
      </c>
      <c r="AD727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72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27" s="1">
        <v>45657</v>
      </c>
      <c r="AG727" s="1">
        <f>Member_export_20241206_173759_f48b0b31c0417006138ce4576f294a066f7c[[#This Row],[Price]]/100</f>
        <v>52</v>
      </c>
      <c r="AH727" s="6">
        <f ca="1">DATEDIF(Member_export_20241206_173759_f48b0b31c0417006138ce4576f294a066f7c[[#This Row],[Birthday]],TODAY(),"Y")</f>
        <v>46</v>
      </c>
      <c r="AI727" s="6">
        <f>DATEDIF(Member_export_20241206_173759_f48b0b31c0417006138ce4576f294a066f7c[[#This Row],[Member since]],Member_export_20241206_173759_f48b0b31c0417006138ce4576f294a066f7c[[#This Row],[Contrac end date C]],"M")</f>
        <v>34</v>
      </c>
      <c r="AJ727" t="str">
        <f>TEXT(Member_export_20241206_173759_f48b0b31c0417006138ce4576f294a066f7c[[#This Row],[Member since]],"DDDD")</f>
        <v>jueves</v>
      </c>
      <c r="AK727">
        <f>MONTH(Member_export_20241206_173759_f48b0b31c0417006138ce4576f294a066f7c[[#This Row],[Member since]])</f>
        <v>2</v>
      </c>
      <c r="AL727">
        <f>YEAR(Member_export_20241206_173759_f48b0b31c0417006138ce4576f294a066f7c[[#This Row],[Member since]])</f>
        <v>2022</v>
      </c>
    </row>
    <row r="728" spans="1:38" x14ac:dyDescent="0.55000000000000004">
      <c r="A728">
        <v>79788</v>
      </c>
      <c r="B728">
        <v>45987301</v>
      </c>
      <c r="C728" t="s">
        <v>3020</v>
      </c>
      <c r="D728" t="s">
        <v>9</v>
      </c>
      <c r="E728" t="s">
        <v>9</v>
      </c>
      <c r="F728" t="s">
        <v>587</v>
      </c>
      <c r="G728" t="s">
        <v>588</v>
      </c>
      <c r="H728" t="s">
        <v>4025</v>
      </c>
      <c r="I728" s="1">
        <v>28560</v>
      </c>
      <c r="J728" t="s">
        <v>5820</v>
      </c>
      <c r="K728" t="s">
        <v>4145</v>
      </c>
      <c r="L728">
        <v>28914</v>
      </c>
      <c r="M728" t="s">
        <v>4016</v>
      </c>
      <c r="N728" t="s">
        <v>9</v>
      </c>
      <c r="O728">
        <v>661368480</v>
      </c>
      <c r="P728" t="s">
        <v>589</v>
      </c>
      <c r="Q728" t="s">
        <v>45</v>
      </c>
      <c r="R728" t="s">
        <v>5821</v>
      </c>
      <c r="S728" t="s">
        <v>4017</v>
      </c>
      <c r="T728" s="1">
        <v>43892</v>
      </c>
      <c r="U728" t="s">
        <v>9</v>
      </c>
      <c r="V728" t="s">
        <v>4068</v>
      </c>
      <c r="W728" t="s">
        <v>4024</v>
      </c>
      <c r="X728" t="s">
        <v>30</v>
      </c>
      <c r="Y728" s="1">
        <v>43922</v>
      </c>
      <c r="Z728" s="1">
        <v>45657</v>
      </c>
      <c r="AA728">
        <v>4900</v>
      </c>
      <c r="AB728" t="s">
        <v>4017</v>
      </c>
      <c r="AC728">
        <f>MIN(COUNTIF(B:B,Member_export_20241206_173759_f48b0b31c0417006138ce4576f294a066f7c[[#This Row],[Member ID]]),1)-1</f>
        <v>0</v>
      </c>
      <c r="AD728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72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28" s="1">
        <v>45657</v>
      </c>
      <c r="AG728" s="1">
        <f>Member_export_20241206_173759_f48b0b31c0417006138ce4576f294a066f7c[[#This Row],[Price]]/100</f>
        <v>49</v>
      </c>
      <c r="AH728" s="6">
        <f ca="1">DATEDIF(Member_export_20241206_173759_f48b0b31c0417006138ce4576f294a066f7c[[#This Row],[Birthday]],TODAY(),"Y")</f>
        <v>46</v>
      </c>
      <c r="AI728" s="6">
        <f>DATEDIF(Member_export_20241206_173759_f48b0b31c0417006138ce4576f294a066f7c[[#This Row],[Member since]],Member_export_20241206_173759_f48b0b31c0417006138ce4576f294a066f7c[[#This Row],[Contrac end date C]],"M")</f>
        <v>57</v>
      </c>
      <c r="AJ728" t="str">
        <f>TEXT(Member_export_20241206_173759_f48b0b31c0417006138ce4576f294a066f7c[[#This Row],[Member since]],"DDDD")</f>
        <v>lunes</v>
      </c>
      <c r="AK728">
        <f>MONTH(Member_export_20241206_173759_f48b0b31c0417006138ce4576f294a066f7c[[#This Row],[Member since]])</f>
        <v>3</v>
      </c>
      <c r="AL728">
        <f>YEAR(Member_export_20241206_173759_f48b0b31c0417006138ce4576f294a066f7c[[#This Row],[Member since]])</f>
        <v>2020</v>
      </c>
    </row>
    <row r="729" spans="1:38" x14ac:dyDescent="0.55000000000000004">
      <c r="A729">
        <v>79788</v>
      </c>
      <c r="B729">
        <v>45989760</v>
      </c>
      <c r="C729" t="s">
        <v>3813</v>
      </c>
      <c r="D729" t="s">
        <v>9</v>
      </c>
      <c r="E729" t="s">
        <v>9</v>
      </c>
      <c r="F729" t="s">
        <v>128</v>
      </c>
      <c r="G729" t="s">
        <v>2445</v>
      </c>
      <c r="H729" t="s">
        <v>4025</v>
      </c>
      <c r="I729" s="1">
        <v>28041</v>
      </c>
      <c r="J729" t="s">
        <v>5822</v>
      </c>
      <c r="K729" t="s">
        <v>4119</v>
      </c>
      <c r="L729">
        <v>28914</v>
      </c>
      <c r="M729" t="s">
        <v>4016</v>
      </c>
      <c r="N729" t="s">
        <v>9</v>
      </c>
      <c r="O729">
        <v>616147844</v>
      </c>
      <c r="P729" t="s">
        <v>1894</v>
      </c>
      <c r="Q729" t="s">
        <v>22</v>
      </c>
      <c r="R729" t="s">
        <v>5823</v>
      </c>
      <c r="S729" t="s">
        <v>4017</v>
      </c>
      <c r="T729" s="1">
        <v>45128</v>
      </c>
      <c r="U729" t="s">
        <v>9</v>
      </c>
      <c r="V729" t="s">
        <v>4040</v>
      </c>
      <c r="W729" t="s">
        <v>4024</v>
      </c>
      <c r="X729" t="s">
        <v>122</v>
      </c>
      <c r="Y729" s="1">
        <v>45139</v>
      </c>
      <c r="Z729" s="1">
        <v>45657</v>
      </c>
      <c r="AA729">
        <v>7900</v>
      </c>
      <c r="AB729" t="s">
        <v>4017</v>
      </c>
      <c r="AC729">
        <f>MIN(COUNTIF(B:B,Member_export_20241206_173759_f48b0b31c0417006138ce4576f294a066f7c[[#This Row],[Member ID]]),1)-1</f>
        <v>0</v>
      </c>
      <c r="AD729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72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29" s="1">
        <v>45657</v>
      </c>
      <c r="AG729" s="1">
        <f>Member_export_20241206_173759_f48b0b31c0417006138ce4576f294a066f7c[[#This Row],[Price]]/100</f>
        <v>79</v>
      </c>
      <c r="AH729" s="6">
        <f ca="1">DATEDIF(Member_export_20241206_173759_f48b0b31c0417006138ce4576f294a066f7c[[#This Row],[Birthday]],TODAY(),"Y")</f>
        <v>48</v>
      </c>
      <c r="AI729" s="6">
        <f>DATEDIF(Member_export_20241206_173759_f48b0b31c0417006138ce4576f294a066f7c[[#This Row],[Member since]],Member_export_20241206_173759_f48b0b31c0417006138ce4576f294a066f7c[[#This Row],[Contrac end date C]],"M")</f>
        <v>17</v>
      </c>
      <c r="AJ729" t="str">
        <f>TEXT(Member_export_20241206_173759_f48b0b31c0417006138ce4576f294a066f7c[[#This Row],[Member since]],"DDDD")</f>
        <v>viernes</v>
      </c>
      <c r="AK729">
        <f>MONTH(Member_export_20241206_173759_f48b0b31c0417006138ce4576f294a066f7c[[#This Row],[Member since]])</f>
        <v>7</v>
      </c>
      <c r="AL729">
        <f>YEAR(Member_export_20241206_173759_f48b0b31c0417006138ce4576f294a066f7c[[#This Row],[Member since]])</f>
        <v>2023</v>
      </c>
    </row>
    <row r="730" spans="1:38" x14ac:dyDescent="0.55000000000000004">
      <c r="A730">
        <v>79788</v>
      </c>
      <c r="B730">
        <v>45987857</v>
      </c>
      <c r="C730" t="s">
        <v>3302</v>
      </c>
      <c r="D730" t="s">
        <v>9</v>
      </c>
      <c r="E730" t="s">
        <v>9</v>
      </c>
      <c r="F730" t="s">
        <v>128</v>
      </c>
      <c r="G730" t="s">
        <v>1306</v>
      </c>
      <c r="H730" t="s">
        <v>4025</v>
      </c>
      <c r="I730" s="1">
        <v>28308</v>
      </c>
      <c r="J730" t="s">
        <v>5824</v>
      </c>
      <c r="K730" t="s">
        <v>5724</v>
      </c>
      <c r="L730">
        <v>28914</v>
      </c>
      <c r="M730" t="s">
        <v>4016</v>
      </c>
      <c r="N730" t="s">
        <v>9</v>
      </c>
      <c r="O730">
        <v>665958380</v>
      </c>
      <c r="P730" t="s">
        <v>1308</v>
      </c>
      <c r="Q730" t="s">
        <v>45</v>
      </c>
      <c r="R730" t="s">
        <v>1307</v>
      </c>
      <c r="S730" t="s">
        <v>4017</v>
      </c>
      <c r="T730" s="1">
        <v>45197</v>
      </c>
      <c r="U730" t="s">
        <v>9</v>
      </c>
      <c r="V730" t="s">
        <v>4023</v>
      </c>
      <c r="W730" t="s">
        <v>4029</v>
      </c>
      <c r="X730" t="s">
        <v>12</v>
      </c>
      <c r="Y730" s="1">
        <v>45200</v>
      </c>
      <c r="Z730" s="1">
        <v>45657</v>
      </c>
      <c r="AA730">
        <v>5200</v>
      </c>
      <c r="AB730" t="s">
        <v>4017</v>
      </c>
      <c r="AC730">
        <f>MIN(COUNTIF(B:B,Member_export_20241206_173759_f48b0b31c0417006138ce4576f294a066f7c[[#This Row],[Member ID]]),1)-1</f>
        <v>0</v>
      </c>
      <c r="AD73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3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30" s="1">
        <v>45657</v>
      </c>
      <c r="AG730" s="1">
        <f>Member_export_20241206_173759_f48b0b31c0417006138ce4576f294a066f7c[[#This Row],[Price]]/100</f>
        <v>52</v>
      </c>
      <c r="AH730" s="6">
        <f ca="1">DATEDIF(Member_export_20241206_173759_f48b0b31c0417006138ce4576f294a066f7c[[#This Row],[Birthday]],TODAY(),"Y")</f>
        <v>47</v>
      </c>
      <c r="AI730" s="6">
        <f>DATEDIF(Member_export_20241206_173759_f48b0b31c0417006138ce4576f294a066f7c[[#This Row],[Member since]],Member_export_20241206_173759_f48b0b31c0417006138ce4576f294a066f7c[[#This Row],[Contrac end date C]],"M")</f>
        <v>15</v>
      </c>
      <c r="AJ730" t="str">
        <f>TEXT(Member_export_20241206_173759_f48b0b31c0417006138ce4576f294a066f7c[[#This Row],[Member since]],"DDDD")</f>
        <v>jueves</v>
      </c>
      <c r="AK730">
        <f>MONTH(Member_export_20241206_173759_f48b0b31c0417006138ce4576f294a066f7c[[#This Row],[Member since]])</f>
        <v>9</v>
      </c>
      <c r="AL730">
        <f>YEAR(Member_export_20241206_173759_f48b0b31c0417006138ce4576f294a066f7c[[#This Row],[Member since]])</f>
        <v>2023</v>
      </c>
    </row>
    <row r="731" spans="1:38" x14ac:dyDescent="0.55000000000000004">
      <c r="A731">
        <v>79788</v>
      </c>
      <c r="B731">
        <v>45987120</v>
      </c>
      <c r="C731" t="s">
        <v>2867</v>
      </c>
      <c r="D731" t="s">
        <v>9</v>
      </c>
      <c r="E731" t="s">
        <v>9</v>
      </c>
      <c r="F731" t="s">
        <v>128</v>
      </c>
      <c r="G731" t="s">
        <v>129</v>
      </c>
      <c r="H731" t="s">
        <v>4025</v>
      </c>
      <c r="I731" s="1">
        <v>26158</v>
      </c>
      <c r="J731" t="s">
        <v>5825</v>
      </c>
      <c r="K731" t="s">
        <v>4699</v>
      </c>
      <c r="L731">
        <v>28914</v>
      </c>
      <c r="M731" t="s">
        <v>4016</v>
      </c>
      <c r="N731" t="s">
        <v>9</v>
      </c>
      <c r="O731">
        <v>635703366</v>
      </c>
      <c r="P731" t="s">
        <v>130</v>
      </c>
      <c r="Q731" t="s">
        <v>22</v>
      </c>
      <c r="R731" t="s">
        <v>4700</v>
      </c>
      <c r="S731" t="s">
        <v>4017</v>
      </c>
      <c r="T731" s="1">
        <v>43473</v>
      </c>
      <c r="U731" t="s">
        <v>9</v>
      </c>
      <c r="V731" t="s">
        <v>4023</v>
      </c>
      <c r="W731" t="s">
        <v>4024</v>
      </c>
      <c r="X731" t="s">
        <v>30</v>
      </c>
      <c r="Y731" s="1">
        <v>45536</v>
      </c>
      <c r="Z731" s="1">
        <v>45657</v>
      </c>
      <c r="AA731">
        <v>4900</v>
      </c>
      <c r="AB731" t="s">
        <v>4017</v>
      </c>
      <c r="AC731">
        <f>MIN(COUNTIF(B:B,Member_export_20241206_173759_f48b0b31c0417006138ce4576f294a066f7c[[#This Row],[Member ID]]),1)-1</f>
        <v>0</v>
      </c>
      <c r="AD73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3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31" s="1">
        <v>45657</v>
      </c>
      <c r="AG731" s="1">
        <f>Member_export_20241206_173759_f48b0b31c0417006138ce4576f294a066f7c[[#This Row],[Price]]/100</f>
        <v>49</v>
      </c>
      <c r="AH731" s="6">
        <f ca="1">DATEDIF(Member_export_20241206_173759_f48b0b31c0417006138ce4576f294a066f7c[[#This Row],[Birthday]],TODAY(),"Y")</f>
        <v>53</v>
      </c>
      <c r="AI731" s="6">
        <f>DATEDIF(Member_export_20241206_173759_f48b0b31c0417006138ce4576f294a066f7c[[#This Row],[Member since]],Member_export_20241206_173759_f48b0b31c0417006138ce4576f294a066f7c[[#This Row],[Contrac end date C]],"M")</f>
        <v>71</v>
      </c>
      <c r="AJ731" t="str">
        <f>TEXT(Member_export_20241206_173759_f48b0b31c0417006138ce4576f294a066f7c[[#This Row],[Member since]],"DDDD")</f>
        <v>martes</v>
      </c>
      <c r="AK731">
        <f>MONTH(Member_export_20241206_173759_f48b0b31c0417006138ce4576f294a066f7c[[#This Row],[Member since]])</f>
        <v>1</v>
      </c>
      <c r="AL731">
        <f>YEAR(Member_export_20241206_173759_f48b0b31c0417006138ce4576f294a066f7c[[#This Row],[Member since]])</f>
        <v>2019</v>
      </c>
    </row>
    <row r="732" spans="1:38" x14ac:dyDescent="0.55000000000000004">
      <c r="A732">
        <v>79788</v>
      </c>
      <c r="B732">
        <v>45988805</v>
      </c>
      <c r="C732" t="s">
        <v>3340</v>
      </c>
      <c r="D732" t="s">
        <v>9</v>
      </c>
      <c r="E732" t="s">
        <v>9</v>
      </c>
      <c r="F732" t="s">
        <v>128</v>
      </c>
      <c r="G732" t="s">
        <v>1401</v>
      </c>
      <c r="H732" t="s">
        <v>4025</v>
      </c>
      <c r="I732" s="1">
        <v>26387</v>
      </c>
      <c r="J732" t="s">
        <v>5826</v>
      </c>
      <c r="K732" t="s">
        <v>4516</v>
      </c>
      <c r="L732">
        <v>28914</v>
      </c>
      <c r="M732" t="s">
        <v>4016</v>
      </c>
      <c r="N732" t="s">
        <v>9</v>
      </c>
      <c r="O732">
        <v>687847275</v>
      </c>
      <c r="P732" t="s">
        <v>1402</v>
      </c>
      <c r="Q732" t="s">
        <v>113</v>
      </c>
      <c r="R732" t="s">
        <v>5827</v>
      </c>
      <c r="S732" t="s">
        <v>4017</v>
      </c>
      <c r="T732" s="1">
        <v>43748</v>
      </c>
      <c r="U732" t="s">
        <v>9</v>
      </c>
      <c r="V732" t="s">
        <v>4023</v>
      </c>
      <c r="W732" t="s">
        <v>4029</v>
      </c>
      <c r="X732" t="s">
        <v>122</v>
      </c>
      <c r="Y732" s="1">
        <v>43770</v>
      </c>
      <c r="Z732" s="1">
        <v>45657</v>
      </c>
      <c r="AA732">
        <v>7900</v>
      </c>
      <c r="AB732" t="s">
        <v>4017</v>
      </c>
      <c r="AC732">
        <f>MIN(COUNTIF(B:B,Member_export_20241206_173759_f48b0b31c0417006138ce4576f294a066f7c[[#This Row],[Member ID]]),1)-1</f>
        <v>0</v>
      </c>
      <c r="AD73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3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32" s="1">
        <v>45657</v>
      </c>
      <c r="AG732" s="1">
        <f>Member_export_20241206_173759_f48b0b31c0417006138ce4576f294a066f7c[[#This Row],[Price]]/100</f>
        <v>79</v>
      </c>
      <c r="AH732" s="6">
        <f ca="1">DATEDIF(Member_export_20241206_173759_f48b0b31c0417006138ce4576f294a066f7c[[#This Row],[Birthday]],TODAY(),"Y")</f>
        <v>52</v>
      </c>
      <c r="AI732" s="6">
        <f>DATEDIF(Member_export_20241206_173759_f48b0b31c0417006138ce4576f294a066f7c[[#This Row],[Member since]],Member_export_20241206_173759_f48b0b31c0417006138ce4576f294a066f7c[[#This Row],[Contrac end date C]],"M")</f>
        <v>62</v>
      </c>
      <c r="AJ732" t="str">
        <f>TEXT(Member_export_20241206_173759_f48b0b31c0417006138ce4576f294a066f7c[[#This Row],[Member since]],"DDDD")</f>
        <v>jueves</v>
      </c>
      <c r="AK732">
        <f>MONTH(Member_export_20241206_173759_f48b0b31c0417006138ce4576f294a066f7c[[#This Row],[Member since]])</f>
        <v>10</v>
      </c>
      <c r="AL732">
        <f>YEAR(Member_export_20241206_173759_f48b0b31c0417006138ce4576f294a066f7c[[#This Row],[Member since]])</f>
        <v>2019</v>
      </c>
    </row>
    <row r="733" spans="1:38" x14ac:dyDescent="0.55000000000000004">
      <c r="A733">
        <v>79788</v>
      </c>
      <c r="B733">
        <v>45987397</v>
      </c>
      <c r="C733" t="s">
        <v>3961</v>
      </c>
      <c r="D733" t="s">
        <v>9</v>
      </c>
      <c r="E733" t="s">
        <v>9</v>
      </c>
      <c r="F733" t="s">
        <v>128</v>
      </c>
      <c r="G733" t="s">
        <v>2748</v>
      </c>
      <c r="H733" t="s">
        <v>4025</v>
      </c>
      <c r="I733" s="1">
        <v>28061</v>
      </c>
      <c r="J733" t="s">
        <v>5809</v>
      </c>
      <c r="K733" t="s">
        <v>5828</v>
      </c>
      <c r="L733">
        <v>28914</v>
      </c>
      <c r="M733" t="s">
        <v>4016</v>
      </c>
      <c r="N733" t="s">
        <v>9</v>
      </c>
      <c r="O733">
        <v>655680283</v>
      </c>
      <c r="P733" t="s">
        <v>2632</v>
      </c>
      <c r="Q733" t="s">
        <v>113</v>
      </c>
      <c r="R733" t="s">
        <v>5829</v>
      </c>
      <c r="S733" t="s">
        <v>4017</v>
      </c>
      <c r="T733" s="1">
        <v>43790</v>
      </c>
      <c r="U733" t="s">
        <v>9</v>
      </c>
      <c r="V733" t="s">
        <v>4023</v>
      </c>
      <c r="W733" t="s">
        <v>4029</v>
      </c>
      <c r="X733" t="s">
        <v>30</v>
      </c>
      <c r="Y733" s="1">
        <v>43800</v>
      </c>
      <c r="Z733" s="1">
        <v>45657</v>
      </c>
      <c r="AA733">
        <v>4900</v>
      </c>
      <c r="AB733" t="s">
        <v>4017</v>
      </c>
      <c r="AC733">
        <f>MIN(COUNTIF(B:B,Member_export_20241206_173759_f48b0b31c0417006138ce4576f294a066f7c[[#This Row],[Member ID]]),1)-1</f>
        <v>0</v>
      </c>
      <c r="AD73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3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33" s="1">
        <v>45657</v>
      </c>
      <c r="AG733" s="1">
        <f>Member_export_20241206_173759_f48b0b31c0417006138ce4576f294a066f7c[[#This Row],[Price]]/100</f>
        <v>49</v>
      </c>
      <c r="AH733" s="6">
        <f ca="1">DATEDIF(Member_export_20241206_173759_f48b0b31c0417006138ce4576f294a066f7c[[#This Row],[Birthday]],TODAY(),"Y")</f>
        <v>48</v>
      </c>
      <c r="AI733" s="6">
        <f>DATEDIF(Member_export_20241206_173759_f48b0b31c0417006138ce4576f294a066f7c[[#This Row],[Member since]],Member_export_20241206_173759_f48b0b31c0417006138ce4576f294a066f7c[[#This Row],[Contrac end date C]],"M")</f>
        <v>61</v>
      </c>
      <c r="AJ733" t="str">
        <f>TEXT(Member_export_20241206_173759_f48b0b31c0417006138ce4576f294a066f7c[[#This Row],[Member since]],"DDDD")</f>
        <v>jueves</v>
      </c>
      <c r="AK733">
        <f>MONTH(Member_export_20241206_173759_f48b0b31c0417006138ce4576f294a066f7c[[#This Row],[Member since]])</f>
        <v>11</v>
      </c>
      <c r="AL733">
        <f>YEAR(Member_export_20241206_173759_f48b0b31c0417006138ce4576f294a066f7c[[#This Row],[Member since]])</f>
        <v>2019</v>
      </c>
    </row>
    <row r="734" spans="1:38" x14ac:dyDescent="0.55000000000000004">
      <c r="A734">
        <v>79788</v>
      </c>
      <c r="B734">
        <v>45988865</v>
      </c>
      <c r="C734" t="s">
        <v>3722</v>
      </c>
      <c r="D734" t="s">
        <v>9</v>
      </c>
      <c r="E734" t="s">
        <v>9</v>
      </c>
      <c r="F734" t="s">
        <v>1299</v>
      </c>
      <c r="G734" t="s">
        <v>1918</v>
      </c>
      <c r="H734" t="s">
        <v>4025</v>
      </c>
      <c r="I734" s="1">
        <v>38510</v>
      </c>
      <c r="J734" t="s">
        <v>5830</v>
      </c>
      <c r="K734" t="s">
        <v>4249</v>
      </c>
      <c r="L734">
        <v>28914</v>
      </c>
      <c r="M734" t="s">
        <v>4016</v>
      </c>
      <c r="N734" t="s">
        <v>9</v>
      </c>
      <c r="O734">
        <v>636181021</v>
      </c>
      <c r="P734" t="s">
        <v>1919</v>
      </c>
      <c r="Q734" t="s">
        <v>26</v>
      </c>
      <c r="R734" t="s">
        <v>4522</v>
      </c>
      <c r="S734" t="s">
        <v>4017</v>
      </c>
      <c r="T734" s="1">
        <v>44363</v>
      </c>
      <c r="U734" t="s">
        <v>9</v>
      </c>
      <c r="V734" t="s">
        <v>4023</v>
      </c>
      <c r="W734" t="s">
        <v>4024</v>
      </c>
      <c r="X734" t="s">
        <v>30</v>
      </c>
      <c r="Y734" s="1">
        <v>45444</v>
      </c>
      <c r="Z734" s="1">
        <v>45657</v>
      </c>
      <c r="AA734">
        <v>4900</v>
      </c>
      <c r="AB734" t="s">
        <v>4017</v>
      </c>
      <c r="AC734">
        <f>MIN(COUNTIF(B:B,Member_export_20241206_173759_f48b0b31c0417006138ce4576f294a066f7c[[#This Row],[Member ID]]),1)-1</f>
        <v>0</v>
      </c>
      <c r="AD73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3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34" s="1">
        <v>45657</v>
      </c>
      <c r="AG734" s="1">
        <f>Member_export_20241206_173759_f48b0b31c0417006138ce4576f294a066f7c[[#This Row],[Price]]/100</f>
        <v>49</v>
      </c>
      <c r="AH734" s="6">
        <f ca="1">DATEDIF(Member_export_20241206_173759_f48b0b31c0417006138ce4576f294a066f7c[[#This Row],[Birthday]],TODAY(),"Y")</f>
        <v>19</v>
      </c>
      <c r="AI734" s="6">
        <f>DATEDIF(Member_export_20241206_173759_f48b0b31c0417006138ce4576f294a066f7c[[#This Row],[Member since]],Member_export_20241206_173759_f48b0b31c0417006138ce4576f294a066f7c[[#This Row],[Contrac end date C]],"M")</f>
        <v>42</v>
      </c>
      <c r="AJ734" t="str">
        <f>TEXT(Member_export_20241206_173759_f48b0b31c0417006138ce4576f294a066f7c[[#This Row],[Member since]],"DDDD")</f>
        <v>miércoles</v>
      </c>
      <c r="AK734">
        <f>MONTH(Member_export_20241206_173759_f48b0b31c0417006138ce4576f294a066f7c[[#This Row],[Member since]])</f>
        <v>6</v>
      </c>
      <c r="AL734">
        <f>YEAR(Member_export_20241206_173759_f48b0b31c0417006138ce4576f294a066f7c[[#This Row],[Member since]])</f>
        <v>2021</v>
      </c>
    </row>
    <row r="735" spans="1:38" x14ac:dyDescent="0.55000000000000004">
      <c r="A735">
        <v>79788</v>
      </c>
      <c r="B735">
        <v>45989736</v>
      </c>
      <c r="C735" t="s">
        <v>3299</v>
      </c>
      <c r="D735" t="s">
        <v>9</v>
      </c>
      <c r="E735" t="s">
        <v>9</v>
      </c>
      <c r="F735" t="s">
        <v>1299</v>
      </c>
      <c r="G735" t="s">
        <v>1300</v>
      </c>
      <c r="H735" t="s">
        <v>4025</v>
      </c>
      <c r="I735" s="1">
        <v>28643</v>
      </c>
      <c r="J735" t="s">
        <v>5831</v>
      </c>
      <c r="K735" t="s">
        <v>5832</v>
      </c>
      <c r="L735">
        <v>28914</v>
      </c>
      <c r="M735" t="s">
        <v>4016</v>
      </c>
      <c r="N735" t="s">
        <v>9</v>
      </c>
      <c r="O735">
        <v>626034607</v>
      </c>
      <c r="P735" t="s">
        <v>1302</v>
      </c>
      <c r="Q735" t="s">
        <v>11</v>
      </c>
      <c r="R735" t="s">
        <v>1301</v>
      </c>
      <c r="S735" t="s">
        <v>4017</v>
      </c>
      <c r="T735" s="1">
        <v>44809</v>
      </c>
      <c r="U735" t="s">
        <v>9</v>
      </c>
      <c r="V735" t="s">
        <v>4023</v>
      </c>
      <c r="W735" t="s">
        <v>4029</v>
      </c>
      <c r="X735" t="s">
        <v>30</v>
      </c>
      <c r="Y735" s="1">
        <v>44835</v>
      </c>
      <c r="Z735" s="1">
        <v>45657</v>
      </c>
      <c r="AA735">
        <v>4900</v>
      </c>
      <c r="AB735" t="s">
        <v>4017</v>
      </c>
      <c r="AC735">
        <f>MIN(COUNTIF(B:B,Member_export_20241206_173759_f48b0b31c0417006138ce4576f294a066f7c[[#This Row],[Member ID]]),1)-1</f>
        <v>0</v>
      </c>
      <c r="AD73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3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35" s="1">
        <v>45657</v>
      </c>
      <c r="AG735" s="1">
        <f>Member_export_20241206_173759_f48b0b31c0417006138ce4576f294a066f7c[[#This Row],[Price]]/100</f>
        <v>49</v>
      </c>
      <c r="AH735" s="6">
        <f ca="1">DATEDIF(Member_export_20241206_173759_f48b0b31c0417006138ce4576f294a066f7c[[#This Row],[Birthday]],TODAY(),"Y")</f>
        <v>46</v>
      </c>
      <c r="AI735" s="6">
        <f>DATEDIF(Member_export_20241206_173759_f48b0b31c0417006138ce4576f294a066f7c[[#This Row],[Member since]],Member_export_20241206_173759_f48b0b31c0417006138ce4576f294a066f7c[[#This Row],[Contrac end date C]],"M")</f>
        <v>27</v>
      </c>
      <c r="AJ735" t="str">
        <f>TEXT(Member_export_20241206_173759_f48b0b31c0417006138ce4576f294a066f7c[[#This Row],[Member since]],"DDDD")</f>
        <v>lunes</v>
      </c>
      <c r="AK735">
        <f>MONTH(Member_export_20241206_173759_f48b0b31c0417006138ce4576f294a066f7c[[#This Row],[Member since]])</f>
        <v>9</v>
      </c>
      <c r="AL735">
        <f>YEAR(Member_export_20241206_173759_f48b0b31c0417006138ce4576f294a066f7c[[#This Row],[Member since]])</f>
        <v>2022</v>
      </c>
    </row>
    <row r="736" spans="1:38" x14ac:dyDescent="0.55000000000000004">
      <c r="A736">
        <v>79788</v>
      </c>
      <c r="B736">
        <v>45987009</v>
      </c>
      <c r="C736" t="s">
        <v>3568</v>
      </c>
      <c r="D736" t="s">
        <v>9</v>
      </c>
      <c r="E736" t="s">
        <v>9</v>
      </c>
      <c r="F736" t="s">
        <v>1299</v>
      </c>
      <c r="G736" t="s">
        <v>1907</v>
      </c>
      <c r="H736" t="s">
        <v>4025</v>
      </c>
      <c r="I736" s="1">
        <v>38293</v>
      </c>
      <c r="J736" t="s">
        <v>5833</v>
      </c>
      <c r="K736" t="s">
        <v>5834</v>
      </c>
      <c r="L736">
        <v>28914</v>
      </c>
      <c r="M736" t="s">
        <v>4016</v>
      </c>
      <c r="N736" t="s">
        <v>9</v>
      </c>
      <c r="O736">
        <v>608317974</v>
      </c>
      <c r="P736" t="s">
        <v>1908</v>
      </c>
      <c r="Q736" t="s">
        <v>22</v>
      </c>
      <c r="R736" t="s">
        <v>5835</v>
      </c>
      <c r="S736" t="s">
        <v>4017</v>
      </c>
      <c r="T736" s="1">
        <v>45215</v>
      </c>
      <c r="U736" t="s">
        <v>9</v>
      </c>
      <c r="V736" t="s">
        <v>4068</v>
      </c>
      <c r="W736" t="s">
        <v>4029</v>
      </c>
      <c r="X736" t="s">
        <v>12</v>
      </c>
      <c r="Y736" s="1">
        <v>45231</v>
      </c>
      <c r="Z736" s="1">
        <v>45657</v>
      </c>
      <c r="AA736">
        <v>5200</v>
      </c>
      <c r="AB736" t="s">
        <v>4017</v>
      </c>
      <c r="AC736">
        <f>MIN(COUNTIF(B:B,Member_export_20241206_173759_f48b0b31c0417006138ce4576f294a066f7c[[#This Row],[Member ID]]),1)-1</f>
        <v>0</v>
      </c>
      <c r="AD736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73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36" s="1">
        <v>45657</v>
      </c>
      <c r="AG736" s="1">
        <f>Member_export_20241206_173759_f48b0b31c0417006138ce4576f294a066f7c[[#This Row],[Price]]/100</f>
        <v>52</v>
      </c>
      <c r="AH736" s="6">
        <f ca="1">DATEDIF(Member_export_20241206_173759_f48b0b31c0417006138ce4576f294a066f7c[[#This Row],[Birthday]],TODAY(),"Y")</f>
        <v>20</v>
      </c>
      <c r="AI736" s="6">
        <f>DATEDIF(Member_export_20241206_173759_f48b0b31c0417006138ce4576f294a066f7c[[#This Row],[Member since]],Member_export_20241206_173759_f48b0b31c0417006138ce4576f294a066f7c[[#This Row],[Contrac end date C]],"M")</f>
        <v>14</v>
      </c>
      <c r="AJ736" t="str">
        <f>TEXT(Member_export_20241206_173759_f48b0b31c0417006138ce4576f294a066f7c[[#This Row],[Member since]],"DDDD")</f>
        <v>lunes</v>
      </c>
      <c r="AK736">
        <f>MONTH(Member_export_20241206_173759_f48b0b31c0417006138ce4576f294a066f7c[[#This Row],[Member since]])</f>
        <v>10</v>
      </c>
      <c r="AL736">
        <f>YEAR(Member_export_20241206_173759_f48b0b31c0417006138ce4576f294a066f7c[[#This Row],[Member since]])</f>
        <v>2023</v>
      </c>
    </row>
    <row r="737" spans="1:38" x14ac:dyDescent="0.55000000000000004">
      <c r="A737">
        <v>79788</v>
      </c>
      <c r="B737">
        <v>45988367</v>
      </c>
      <c r="C737" t="s">
        <v>3284</v>
      </c>
      <c r="D737" t="s">
        <v>9</v>
      </c>
      <c r="E737" t="s">
        <v>9</v>
      </c>
      <c r="F737" t="s">
        <v>1264</v>
      </c>
      <c r="G737" t="s">
        <v>1265</v>
      </c>
      <c r="H737" t="s">
        <v>4022</v>
      </c>
      <c r="I737" s="1">
        <v>27755</v>
      </c>
      <c r="J737" t="s">
        <v>5836</v>
      </c>
      <c r="K737" t="s">
        <v>5837</v>
      </c>
      <c r="L737">
        <v>28914</v>
      </c>
      <c r="M737" t="s">
        <v>4016</v>
      </c>
      <c r="N737" t="s">
        <v>9</v>
      </c>
      <c r="O737">
        <v>661978244</v>
      </c>
      <c r="P737" t="s">
        <v>1266</v>
      </c>
      <c r="Q737" t="s">
        <v>18</v>
      </c>
      <c r="R737" t="s">
        <v>5838</v>
      </c>
      <c r="S737" t="s">
        <v>4017</v>
      </c>
      <c r="T737" s="1">
        <v>43285</v>
      </c>
      <c r="U737" t="s">
        <v>9</v>
      </c>
      <c r="V737" t="s">
        <v>4023</v>
      </c>
      <c r="W737" t="s">
        <v>4029</v>
      </c>
      <c r="X737" t="s">
        <v>12</v>
      </c>
      <c r="Y737" s="1">
        <v>43313</v>
      </c>
      <c r="Z737" s="1">
        <v>45657</v>
      </c>
      <c r="AA737">
        <v>5200</v>
      </c>
      <c r="AB737" t="s">
        <v>4017</v>
      </c>
      <c r="AC737">
        <f>MIN(COUNTIF(B:B,Member_export_20241206_173759_f48b0b31c0417006138ce4576f294a066f7c[[#This Row],[Member ID]]),1)-1</f>
        <v>0</v>
      </c>
      <c r="AD73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3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37" s="1">
        <v>45657</v>
      </c>
      <c r="AG737" s="1">
        <f>Member_export_20241206_173759_f48b0b31c0417006138ce4576f294a066f7c[[#This Row],[Price]]/100</f>
        <v>52</v>
      </c>
      <c r="AH737" s="6">
        <f ca="1">DATEDIF(Member_export_20241206_173759_f48b0b31c0417006138ce4576f294a066f7c[[#This Row],[Birthday]],TODAY(),"Y")</f>
        <v>48</v>
      </c>
      <c r="AI737" s="6">
        <f>DATEDIF(Member_export_20241206_173759_f48b0b31c0417006138ce4576f294a066f7c[[#This Row],[Member since]],Member_export_20241206_173759_f48b0b31c0417006138ce4576f294a066f7c[[#This Row],[Contrac end date C]],"M")</f>
        <v>77</v>
      </c>
      <c r="AJ737" t="str">
        <f>TEXT(Member_export_20241206_173759_f48b0b31c0417006138ce4576f294a066f7c[[#This Row],[Member since]],"DDDD")</f>
        <v>miércoles</v>
      </c>
      <c r="AK737">
        <f>MONTH(Member_export_20241206_173759_f48b0b31c0417006138ce4576f294a066f7c[[#This Row],[Member since]])</f>
        <v>7</v>
      </c>
      <c r="AL737">
        <f>YEAR(Member_export_20241206_173759_f48b0b31c0417006138ce4576f294a066f7c[[#This Row],[Member since]])</f>
        <v>2018</v>
      </c>
    </row>
    <row r="738" spans="1:38" x14ac:dyDescent="0.55000000000000004">
      <c r="A738">
        <v>79788</v>
      </c>
      <c r="B738">
        <v>48354123</v>
      </c>
      <c r="C738" t="s">
        <v>3956</v>
      </c>
      <c r="D738" t="s">
        <v>9</v>
      </c>
      <c r="E738" t="s">
        <v>9</v>
      </c>
      <c r="F738" t="s">
        <v>2248</v>
      </c>
      <c r="G738" t="s">
        <v>2736</v>
      </c>
      <c r="H738" t="s">
        <v>4022</v>
      </c>
      <c r="I738" s="1">
        <v>27563</v>
      </c>
      <c r="J738" t="s">
        <v>5839</v>
      </c>
      <c r="K738" t="s">
        <v>5840</v>
      </c>
      <c r="L738">
        <v>28914</v>
      </c>
      <c r="M738" t="s">
        <v>4016</v>
      </c>
      <c r="N738" t="s">
        <v>9</v>
      </c>
      <c r="O738">
        <v>607355566</v>
      </c>
      <c r="P738" t="s">
        <v>2737</v>
      </c>
      <c r="Q738" t="s">
        <v>45</v>
      </c>
      <c r="R738" t="s">
        <v>9</v>
      </c>
      <c r="S738" t="s">
        <v>4017</v>
      </c>
      <c r="T738" s="1">
        <v>45561</v>
      </c>
      <c r="U738" t="s">
        <v>9</v>
      </c>
      <c r="V738" t="s">
        <v>4023</v>
      </c>
      <c r="W738" t="s">
        <v>4472</v>
      </c>
      <c r="X738" t="s">
        <v>12</v>
      </c>
      <c r="Y738" s="1">
        <v>45566</v>
      </c>
      <c r="Z738" s="1">
        <v>45657</v>
      </c>
      <c r="AA738">
        <v>5200</v>
      </c>
      <c r="AB738" t="s">
        <v>4017</v>
      </c>
      <c r="AC738">
        <f>MIN(COUNTIF(B:B,Member_export_20241206_173759_f48b0b31c0417006138ce4576f294a066f7c[[#This Row],[Member ID]]),1)-1</f>
        <v>0</v>
      </c>
      <c r="AD73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38" t="str">
        <f>IF(Member_export_20241206_173759_f48b0b31c0417006138ce4576f294a066f7c[[#This Row],[Source]]="","DESCONOCIDA",Member_export_20241206_173759_f48b0b31c0417006138ce4576f294a066f7c[[#This Row],[Source]])</f>
        <v>PUBLICIDAD O BUZONEO</v>
      </c>
      <c r="AF738" s="1">
        <v>45657</v>
      </c>
      <c r="AG738" s="1">
        <f>Member_export_20241206_173759_f48b0b31c0417006138ce4576f294a066f7c[[#This Row],[Price]]/100</f>
        <v>52</v>
      </c>
      <c r="AH738" s="6">
        <f ca="1">DATEDIF(Member_export_20241206_173759_f48b0b31c0417006138ce4576f294a066f7c[[#This Row],[Birthday]],TODAY(),"Y")</f>
        <v>49</v>
      </c>
      <c r="AI738" s="6">
        <f>DATEDIF(Member_export_20241206_173759_f48b0b31c0417006138ce4576f294a066f7c[[#This Row],[Member since]],Member_export_20241206_173759_f48b0b31c0417006138ce4576f294a066f7c[[#This Row],[Contrac end date C]],"M")</f>
        <v>3</v>
      </c>
      <c r="AJ738" t="str">
        <f>TEXT(Member_export_20241206_173759_f48b0b31c0417006138ce4576f294a066f7c[[#This Row],[Member since]],"DDDD")</f>
        <v>jueves</v>
      </c>
      <c r="AK738">
        <f>MONTH(Member_export_20241206_173759_f48b0b31c0417006138ce4576f294a066f7c[[#This Row],[Member since]])</f>
        <v>9</v>
      </c>
      <c r="AL738">
        <f>YEAR(Member_export_20241206_173759_f48b0b31c0417006138ce4576f294a066f7c[[#This Row],[Member since]])</f>
        <v>2024</v>
      </c>
    </row>
    <row r="739" spans="1:38" x14ac:dyDescent="0.55000000000000004">
      <c r="A739">
        <v>79788</v>
      </c>
      <c r="B739">
        <v>47356602</v>
      </c>
      <c r="C739" t="s">
        <v>3720</v>
      </c>
      <c r="D739" t="s">
        <v>9</v>
      </c>
      <c r="E739" t="s">
        <v>9</v>
      </c>
      <c r="F739" t="s">
        <v>2248</v>
      </c>
      <c r="G739" t="s">
        <v>2249</v>
      </c>
      <c r="H739" t="s">
        <v>4022</v>
      </c>
      <c r="I739" s="1">
        <v>33083</v>
      </c>
      <c r="J739" t="s">
        <v>5841</v>
      </c>
      <c r="K739" t="s">
        <v>5842</v>
      </c>
      <c r="L739">
        <v>28941</v>
      </c>
      <c r="M739" t="s">
        <v>4060</v>
      </c>
      <c r="N739" t="s">
        <v>9</v>
      </c>
      <c r="O739">
        <v>628450450</v>
      </c>
      <c r="P739" t="s">
        <v>2250</v>
      </c>
      <c r="Q739" t="s">
        <v>22</v>
      </c>
      <c r="R739" t="s">
        <v>9</v>
      </c>
      <c r="S739" t="s">
        <v>4017</v>
      </c>
      <c r="T739" s="1">
        <v>45489</v>
      </c>
      <c r="U739" t="s">
        <v>9</v>
      </c>
      <c r="V739" t="s">
        <v>4023</v>
      </c>
      <c r="W739" t="s">
        <v>4029</v>
      </c>
      <c r="X739" t="s">
        <v>12</v>
      </c>
      <c r="Y739" s="1">
        <v>45505</v>
      </c>
      <c r="Z739" s="1">
        <v>45657</v>
      </c>
      <c r="AA739">
        <v>5200</v>
      </c>
      <c r="AB739" t="s">
        <v>4017</v>
      </c>
      <c r="AC739">
        <f>MIN(COUNTIF(B:B,Member_export_20241206_173759_f48b0b31c0417006138ce4576f294a066f7c[[#This Row],[Member ID]]),1)-1</f>
        <v>0</v>
      </c>
      <c r="AD73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3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39" s="1">
        <v>45657</v>
      </c>
      <c r="AG739" s="1">
        <f>Member_export_20241206_173759_f48b0b31c0417006138ce4576f294a066f7c[[#This Row],[Price]]/100</f>
        <v>52</v>
      </c>
      <c r="AH739" s="6">
        <f ca="1">DATEDIF(Member_export_20241206_173759_f48b0b31c0417006138ce4576f294a066f7c[[#This Row],[Birthday]],TODAY(),"Y")</f>
        <v>34</v>
      </c>
      <c r="AI739" s="6">
        <f>DATEDIF(Member_export_20241206_173759_f48b0b31c0417006138ce4576f294a066f7c[[#This Row],[Member since]],Member_export_20241206_173759_f48b0b31c0417006138ce4576f294a066f7c[[#This Row],[Contrac end date C]],"M")</f>
        <v>5</v>
      </c>
      <c r="AJ739" t="str">
        <f>TEXT(Member_export_20241206_173759_f48b0b31c0417006138ce4576f294a066f7c[[#This Row],[Member since]],"DDDD")</f>
        <v>martes</v>
      </c>
      <c r="AK739">
        <f>MONTH(Member_export_20241206_173759_f48b0b31c0417006138ce4576f294a066f7c[[#This Row],[Member since]])</f>
        <v>7</v>
      </c>
      <c r="AL739">
        <f>YEAR(Member_export_20241206_173759_f48b0b31c0417006138ce4576f294a066f7c[[#This Row],[Member since]])</f>
        <v>2024</v>
      </c>
    </row>
    <row r="740" spans="1:38" x14ac:dyDescent="0.55000000000000004">
      <c r="A740">
        <v>79788</v>
      </c>
      <c r="B740">
        <v>45989460</v>
      </c>
      <c r="C740" t="s">
        <v>3575</v>
      </c>
      <c r="D740" t="s">
        <v>9</v>
      </c>
      <c r="E740" t="s">
        <v>9</v>
      </c>
      <c r="F740" t="s">
        <v>314</v>
      </c>
      <c r="G740" t="s">
        <v>1923</v>
      </c>
      <c r="H740" t="s">
        <v>4022</v>
      </c>
      <c r="I740" s="1">
        <v>28436</v>
      </c>
      <c r="J740" t="s">
        <v>5843</v>
      </c>
      <c r="K740" t="s">
        <v>4168</v>
      </c>
      <c r="L740">
        <v>28914</v>
      </c>
      <c r="M740" t="s">
        <v>4016</v>
      </c>
      <c r="N740" t="s">
        <v>9</v>
      </c>
      <c r="O740">
        <v>656350610</v>
      </c>
      <c r="P740" t="s">
        <v>1924</v>
      </c>
      <c r="Q740" t="s">
        <v>113</v>
      </c>
      <c r="R740" t="s">
        <v>5844</v>
      </c>
      <c r="S740" t="s">
        <v>4017</v>
      </c>
      <c r="T740" s="1">
        <v>43255</v>
      </c>
      <c r="U740" t="s">
        <v>9</v>
      </c>
      <c r="V740" t="s">
        <v>4040</v>
      </c>
      <c r="W740" t="s">
        <v>4029</v>
      </c>
      <c r="X740" t="s">
        <v>86</v>
      </c>
      <c r="Y740" s="1">
        <v>43282</v>
      </c>
      <c r="Z740" s="1">
        <v>45657</v>
      </c>
      <c r="AA740">
        <v>4300</v>
      </c>
      <c r="AB740" t="s">
        <v>4017</v>
      </c>
      <c r="AC740">
        <f>MIN(COUNTIF(B:B,Member_export_20241206_173759_f48b0b31c0417006138ce4576f294a066f7c[[#This Row],[Member ID]]),1)-1</f>
        <v>0</v>
      </c>
      <c r="AD740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74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40" s="1">
        <v>45657</v>
      </c>
      <c r="AG740" s="1">
        <f>Member_export_20241206_173759_f48b0b31c0417006138ce4576f294a066f7c[[#This Row],[Price]]/100</f>
        <v>43</v>
      </c>
      <c r="AH740" s="6">
        <f ca="1">DATEDIF(Member_export_20241206_173759_f48b0b31c0417006138ce4576f294a066f7c[[#This Row],[Birthday]],TODAY(),"Y")</f>
        <v>47</v>
      </c>
      <c r="AI740" s="6">
        <f>DATEDIF(Member_export_20241206_173759_f48b0b31c0417006138ce4576f294a066f7c[[#This Row],[Member since]],Member_export_20241206_173759_f48b0b31c0417006138ce4576f294a066f7c[[#This Row],[Contrac end date C]],"M")</f>
        <v>78</v>
      </c>
      <c r="AJ740" t="str">
        <f>TEXT(Member_export_20241206_173759_f48b0b31c0417006138ce4576f294a066f7c[[#This Row],[Member since]],"DDDD")</f>
        <v>lunes</v>
      </c>
      <c r="AK740">
        <f>MONTH(Member_export_20241206_173759_f48b0b31c0417006138ce4576f294a066f7c[[#This Row],[Member since]])</f>
        <v>6</v>
      </c>
      <c r="AL740">
        <f>YEAR(Member_export_20241206_173759_f48b0b31c0417006138ce4576f294a066f7c[[#This Row],[Member since]])</f>
        <v>2018</v>
      </c>
    </row>
    <row r="741" spans="1:38" x14ac:dyDescent="0.55000000000000004">
      <c r="A741">
        <v>79788</v>
      </c>
      <c r="B741">
        <v>45989650</v>
      </c>
      <c r="C741" t="s">
        <v>3642</v>
      </c>
      <c r="D741" t="s">
        <v>9</v>
      </c>
      <c r="E741" t="s">
        <v>9</v>
      </c>
      <c r="F741" t="s">
        <v>314</v>
      </c>
      <c r="G741" t="s">
        <v>2069</v>
      </c>
      <c r="H741" t="s">
        <v>4022</v>
      </c>
      <c r="I741" s="1">
        <v>27191</v>
      </c>
      <c r="J741" t="s">
        <v>5845</v>
      </c>
      <c r="K741" t="s">
        <v>5541</v>
      </c>
      <c r="L741">
        <v>28914</v>
      </c>
      <c r="M741" t="s">
        <v>4016</v>
      </c>
      <c r="N741" t="s">
        <v>9</v>
      </c>
      <c r="O741">
        <v>600313261</v>
      </c>
      <c r="P741" t="s">
        <v>370</v>
      </c>
      <c r="Q741" t="s">
        <v>26</v>
      </c>
      <c r="R741" t="s">
        <v>2070</v>
      </c>
      <c r="S741" t="s">
        <v>4017</v>
      </c>
      <c r="T741" s="1">
        <v>45168</v>
      </c>
      <c r="U741" t="s">
        <v>9</v>
      </c>
      <c r="V741" t="s">
        <v>4068</v>
      </c>
      <c r="W741" t="s">
        <v>4024</v>
      </c>
      <c r="X741" t="s">
        <v>30</v>
      </c>
      <c r="Y741" s="1">
        <v>45170</v>
      </c>
      <c r="Z741" s="1">
        <v>45657</v>
      </c>
      <c r="AA741">
        <v>4900</v>
      </c>
      <c r="AB741" t="s">
        <v>4017</v>
      </c>
      <c r="AC741">
        <f>MIN(COUNTIF(B:B,Member_export_20241206_173759_f48b0b31c0417006138ce4576f294a066f7c[[#This Row],[Member ID]]),1)-1</f>
        <v>0</v>
      </c>
      <c r="AD741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74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41" s="1">
        <v>45657</v>
      </c>
      <c r="AG741" s="1">
        <f>Member_export_20241206_173759_f48b0b31c0417006138ce4576f294a066f7c[[#This Row],[Price]]/100</f>
        <v>49</v>
      </c>
      <c r="AH741" s="6">
        <f ca="1">DATEDIF(Member_export_20241206_173759_f48b0b31c0417006138ce4576f294a066f7c[[#This Row],[Birthday]],TODAY(),"Y")</f>
        <v>50</v>
      </c>
      <c r="AI741" s="6">
        <f>DATEDIF(Member_export_20241206_173759_f48b0b31c0417006138ce4576f294a066f7c[[#This Row],[Member since]],Member_export_20241206_173759_f48b0b31c0417006138ce4576f294a066f7c[[#This Row],[Contrac end date C]],"M")</f>
        <v>16</v>
      </c>
      <c r="AJ741" t="str">
        <f>TEXT(Member_export_20241206_173759_f48b0b31c0417006138ce4576f294a066f7c[[#This Row],[Member since]],"DDDD")</f>
        <v>miércoles</v>
      </c>
      <c r="AK741">
        <f>MONTH(Member_export_20241206_173759_f48b0b31c0417006138ce4576f294a066f7c[[#This Row],[Member since]])</f>
        <v>8</v>
      </c>
      <c r="AL741">
        <f>YEAR(Member_export_20241206_173759_f48b0b31c0417006138ce4576f294a066f7c[[#This Row],[Member since]])</f>
        <v>2023</v>
      </c>
    </row>
    <row r="742" spans="1:38" x14ac:dyDescent="0.55000000000000004">
      <c r="A742">
        <v>79788</v>
      </c>
      <c r="B742">
        <v>48021871</v>
      </c>
      <c r="C742" t="s">
        <v>3949</v>
      </c>
      <c r="D742" t="s">
        <v>9</v>
      </c>
      <c r="E742" t="s">
        <v>9</v>
      </c>
      <c r="F742" t="s">
        <v>314</v>
      </c>
      <c r="G742" t="s">
        <v>2720</v>
      </c>
      <c r="H742" t="s">
        <v>4022</v>
      </c>
      <c r="I742" s="1">
        <v>26855</v>
      </c>
      <c r="J742" t="s">
        <v>5848</v>
      </c>
      <c r="K742" t="s">
        <v>5849</v>
      </c>
      <c r="L742">
        <v>28914</v>
      </c>
      <c r="M742" t="s">
        <v>4016</v>
      </c>
      <c r="N742" t="s">
        <v>9</v>
      </c>
      <c r="O742">
        <v>619020465</v>
      </c>
      <c r="P742" t="s">
        <v>956</v>
      </c>
      <c r="Q742" t="s">
        <v>277</v>
      </c>
      <c r="R742" t="s">
        <v>2721</v>
      </c>
      <c r="S742" t="s">
        <v>4017</v>
      </c>
      <c r="T742" s="1">
        <v>45538</v>
      </c>
      <c r="U742" t="s">
        <v>9</v>
      </c>
      <c r="V742" t="s">
        <v>4023</v>
      </c>
      <c r="W742" t="s">
        <v>4024</v>
      </c>
      <c r="X742" t="s">
        <v>30</v>
      </c>
      <c r="Y742" s="1">
        <v>45566</v>
      </c>
      <c r="Z742" s="1">
        <v>45657</v>
      </c>
      <c r="AA742">
        <v>4900</v>
      </c>
      <c r="AB742" t="s">
        <v>4017</v>
      </c>
      <c r="AC742">
        <f>MIN(COUNTIF(B:B,Member_export_20241206_173759_f48b0b31c0417006138ce4576f294a066f7c[[#This Row],[Member ID]]),1)-1</f>
        <v>0</v>
      </c>
      <c r="AD74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4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42" s="1">
        <v>45657</v>
      </c>
      <c r="AG742" s="1">
        <f>Member_export_20241206_173759_f48b0b31c0417006138ce4576f294a066f7c[[#This Row],[Price]]/100</f>
        <v>49</v>
      </c>
      <c r="AH742" s="6">
        <f ca="1">DATEDIF(Member_export_20241206_173759_f48b0b31c0417006138ce4576f294a066f7c[[#This Row],[Birthday]],TODAY(),"Y")</f>
        <v>51</v>
      </c>
      <c r="AI742" s="6">
        <f>DATEDIF(Member_export_20241206_173759_f48b0b31c0417006138ce4576f294a066f7c[[#This Row],[Member since]],Member_export_20241206_173759_f48b0b31c0417006138ce4576f294a066f7c[[#This Row],[Contrac end date C]],"M")</f>
        <v>3</v>
      </c>
      <c r="AJ742" t="str">
        <f>TEXT(Member_export_20241206_173759_f48b0b31c0417006138ce4576f294a066f7c[[#This Row],[Member since]],"DDDD")</f>
        <v>martes</v>
      </c>
      <c r="AK742">
        <f>MONTH(Member_export_20241206_173759_f48b0b31c0417006138ce4576f294a066f7c[[#This Row],[Member since]])</f>
        <v>9</v>
      </c>
      <c r="AL742">
        <f>YEAR(Member_export_20241206_173759_f48b0b31c0417006138ce4576f294a066f7c[[#This Row],[Member since]])</f>
        <v>2024</v>
      </c>
    </row>
    <row r="743" spans="1:38" x14ac:dyDescent="0.55000000000000004">
      <c r="A743">
        <v>79788</v>
      </c>
      <c r="B743">
        <v>49219491</v>
      </c>
      <c r="C743" t="s">
        <v>3779</v>
      </c>
      <c r="D743" t="s">
        <v>9</v>
      </c>
      <c r="E743" t="s">
        <v>9</v>
      </c>
      <c r="F743" t="s">
        <v>314</v>
      </c>
      <c r="G743" t="s">
        <v>2375</v>
      </c>
      <c r="H743" t="s">
        <v>4022</v>
      </c>
      <c r="I743" s="1">
        <v>26307</v>
      </c>
      <c r="J743" t="s">
        <v>5850</v>
      </c>
      <c r="K743" t="s">
        <v>4151</v>
      </c>
      <c r="L743">
        <v>28914</v>
      </c>
      <c r="M743" t="s">
        <v>4016</v>
      </c>
      <c r="N743" t="s">
        <v>9</v>
      </c>
      <c r="O743">
        <v>646265022</v>
      </c>
      <c r="P743" t="s">
        <v>1043</v>
      </c>
      <c r="Q743" t="s">
        <v>45</v>
      </c>
      <c r="R743" t="s">
        <v>9</v>
      </c>
      <c r="S743" t="s">
        <v>4017</v>
      </c>
      <c r="T743" s="1">
        <v>45596</v>
      </c>
      <c r="U743" t="s">
        <v>9</v>
      </c>
      <c r="V743" t="s">
        <v>4023</v>
      </c>
      <c r="W743" t="s">
        <v>4024</v>
      </c>
      <c r="X743" t="s">
        <v>48</v>
      </c>
      <c r="Y743" s="1">
        <v>45597</v>
      </c>
      <c r="Z743" s="1">
        <v>45657</v>
      </c>
      <c r="AA743">
        <v>3900</v>
      </c>
      <c r="AB743" t="s">
        <v>4017</v>
      </c>
      <c r="AC743">
        <f>MIN(COUNTIF(B:B,Member_export_20241206_173759_f48b0b31c0417006138ce4576f294a066f7c[[#This Row],[Member ID]]),1)-1</f>
        <v>0</v>
      </c>
      <c r="AD74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4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43" s="1">
        <v>45657</v>
      </c>
      <c r="AG743" s="1">
        <f>Member_export_20241206_173759_f48b0b31c0417006138ce4576f294a066f7c[[#This Row],[Price]]/100</f>
        <v>39</v>
      </c>
      <c r="AH743" s="6">
        <f ca="1">DATEDIF(Member_export_20241206_173759_f48b0b31c0417006138ce4576f294a066f7c[[#This Row],[Birthday]],TODAY(),"Y")</f>
        <v>52</v>
      </c>
      <c r="AI743" s="6">
        <f>DATEDIF(Member_export_20241206_173759_f48b0b31c0417006138ce4576f294a066f7c[[#This Row],[Member since]],Member_export_20241206_173759_f48b0b31c0417006138ce4576f294a066f7c[[#This Row],[Contrac end date C]],"M")</f>
        <v>2</v>
      </c>
      <c r="AJ743" t="str">
        <f>TEXT(Member_export_20241206_173759_f48b0b31c0417006138ce4576f294a066f7c[[#This Row],[Member since]],"DDDD")</f>
        <v>jueves</v>
      </c>
      <c r="AK743">
        <f>MONTH(Member_export_20241206_173759_f48b0b31c0417006138ce4576f294a066f7c[[#This Row],[Member since]])</f>
        <v>10</v>
      </c>
      <c r="AL743">
        <f>YEAR(Member_export_20241206_173759_f48b0b31c0417006138ce4576f294a066f7c[[#This Row],[Member since]])</f>
        <v>2024</v>
      </c>
    </row>
    <row r="744" spans="1:38" x14ac:dyDescent="0.55000000000000004">
      <c r="A744">
        <v>79788</v>
      </c>
      <c r="B744">
        <v>45988215</v>
      </c>
      <c r="C744" t="s">
        <v>3393</v>
      </c>
      <c r="D744" t="s">
        <v>9</v>
      </c>
      <c r="E744" t="s">
        <v>9</v>
      </c>
      <c r="F744" t="s">
        <v>314</v>
      </c>
      <c r="G744" t="s">
        <v>1528</v>
      </c>
      <c r="H744" t="s">
        <v>4025</v>
      </c>
      <c r="I744" s="1">
        <v>32799</v>
      </c>
      <c r="J744" t="s">
        <v>5851</v>
      </c>
      <c r="K744" t="s">
        <v>5852</v>
      </c>
      <c r="L744">
        <v>28914</v>
      </c>
      <c r="M744" t="s">
        <v>4016</v>
      </c>
      <c r="N744" t="s">
        <v>9</v>
      </c>
      <c r="O744">
        <v>667034737</v>
      </c>
      <c r="P744" t="s">
        <v>1529</v>
      </c>
      <c r="Q744" t="s">
        <v>45</v>
      </c>
      <c r="R744" t="s">
        <v>5853</v>
      </c>
      <c r="S744" t="s">
        <v>4017</v>
      </c>
      <c r="T744" s="1">
        <v>45243</v>
      </c>
      <c r="U744" t="s">
        <v>9</v>
      </c>
      <c r="V744" t="s">
        <v>4040</v>
      </c>
      <c r="W744" t="s">
        <v>4024</v>
      </c>
      <c r="X744" t="s">
        <v>30</v>
      </c>
      <c r="Y744" s="1">
        <v>45261</v>
      </c>
      <c r="Z744" s="1">
        <v>45657</v>
      </c>
      <c r="AA744">
        <v>4900</v>
      </c>
      <c r="AB744" t="s">
        <v>4017</v>
      </c>
      <c r="AC744">
        <f>MIN(COUNTIF(B:B,Member_export_20241206_173759_f48b0b31c0417006138ce4576f294a066f7c[[#This Row],[Member ID]]),1)-1</f>
        <v>0</v>
      </c>
      <c r="AD744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74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44" s="1">
        <v>45657</v>
      </c>
      <c r="AG744" s="1">
        <f>Member_export_20241206_173759_f48b0b31c0417006138ce4576f294a066f7c[[#This Row],[Price]]/100</f>
        <v>49</v>
      </c>
      <c r="AH744" s="6">
        <f ca="1">DATEDIF(Member_export_20241206_173759_f48b0b31c0417006138ce4576f294a066f7c[[#This Row],[Birthday]],TODAY(),"Y")</f>
        <v>35</v>
      </c>
      <c r="AI744" s="6">
        <f>DATEDIF(Member_export_20241206_173759_f48b0b31c0417006138ce4576f294a066f7c[[#This Row],[Member since]],Member_export_20241206_173759_f48b0b31c0417006138ce4576f294a066f7c[[#This Row],[Contrac end date C]],"M")</f>
        <v>13</v>
      </c>
      <c r="AJ744" t="str">
        <f>TEXT(Member_export_20241206_173759_f48b0b31c0417006138ce4576f294a066f7c[[#This Row],[Member since]],"DDDD")</f>
        <v>lunes</v>
      </c>
      <c r="AK744">
        <f>MONTH(Member_export_20241206_173759_f48b0b31c0417006138ce4576f294a066f7c[[#This Row],[Member since]])</f>
        <v>11</v>
      </c>
      <c r="AL744">
        <f>YEAR(Member_export_20241206_173759_f48b0b31c0417006138ce4576f294a066f7c[[#This Row],[Member since]])</f>
        <v>2023</v>
      </c>
    </row>
    <row r="745" spans="1:38" x14ac:dyDescent="0.55000000000000004">
      <c r="A745">
        <v>79788</v>
      </c>
      <c r="B745">
        <v>45988595</v>
      </c>
      <c r="C745" t="s">
        <v>3718</v>
      </c>
      <c r="D745" t="s">
        <v>9</v>
      </c>
      <c r="E745" t="s">
        <v>9</v>
      </c>
      <c r="F745" t="s">
        <v>314</v>
      </c>
      <c r="G745" t="s">
        <v>2244</v>
      </c>
      <c r="H745" t="s">
        <v>4022</v>
      </c>
      <c r="I745" s="1">
        <v>25061</v>
      </c>
      <c r="J745" t="s">
        <v>5854</v>
      </c>
      <c r="K745" t="s">
        <v>5855</v>
      </c>
      <c r="L745">
        <v>28914</v>
      </c>
      <c r="M745" t="s">
        <v>4016</v>
      </c>
      <c r="N745" t="s">
        <v>9</v>
      </c>
      <c r="O745">
        <v>615135451</v>
      </c>
      <c r="P745" t="s">
        <v>2245</v>
      </c>
      <c r="Q745" t="s">
        <v>11</v>
      </c>
      <c r="R745" t="s">
        <v>5856</v>
      </c>
      <c r="S745" t="s">
        <v>4017</v>
      </c>
      <c r="T745" s="1">
        <v>43897</v>
      </c>
      <c r="U745" t="s">
        <v>9</v>
      </c>
      <c r="V745" t="s">
        <v>4023</v>
      </c>
      <c r="W745" t="s">
        <v>4029</v>
      </c>
      <c r="X745" t="s">
        <v>12</v>
      </c>
      <c r="Y745" s="1">
        <v>45444</v>
      </c>
      <c r="Z745" s="1">
        <v>45657</v>
      </c>
      <c r="AA745">
        <v>5200</v>
      </c>
      <c r="AB745" t="s">
        <v>4017</v>
      </c>
      <c r="AC745">
        <f>MIN(COUNTIF(B:B,Member_export_20241206_173759_f48b0b31c0417006138ce4576f294a066f7c[[#This Row],[Member ID]]),1)-1</f>
        <v>0</v>
      </c>
      <c r="AD74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4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45" s="1">
        <v>45657</v>
      </c>
      <c r="AG745" s="1">
        <f>Member_export_20241206_173759_f48b0b31c0417006138ce4576f294a066f7c[[#This Row],[Price]]/100</f>
        <v>52</v>
      </c>
      <c r="AH745" s="6">
        <f ca="1">DATEDIF(Member_export_20241206_173759_f48b0b31c0417006138ce4576f294a066f7c[[#This Row],[Birthday]],TODAY(),"Y")</f>
        <v>56</v>
      </c>
      <c r="AI745" s="6">
        <f>DATEDIF(Member_export_20241206_173759_f48b0b31c0417006138ce4576f294a066f7c[[#This Row],[Member since]],Member_export_20241206_173759_f48b0b31c0417006138ce4576f294a066f7c[[#This Row],[Contrac end date C]],"M")</f>
        <v>57</v>
      </c>
      <c r="AJ745" t="str">
        <f>TEXT(Member_export_20241206_173759_f48b0b31c0417006138ce4576f294a066f7c[[#This Row],[Member since]],"DDDD")</f>
        <v>sábado</v>
      </c>
      <c r="AK745">
        <f>MONTH(Member_export_20241206_173759_f48b0b31c0417006138ce4576f294a066f7c[[#This Row],[Member since]])</f>
        <v>3</v>
      </c>
      <c r="AL745">
        <f>YEAR(Member_export_20241206_173759_f48b0b31c0417006138ce4576f294a066f7c[[#This Row],[Member since]])</f>
        <v>2020</v>
      </c>
    </row>
    <row r="746" spans="1:38" x14ac:dyDescent="0.55000000000000004">
      <c r="A746">
        <v>79788</v>
      </c>
      <c r="B746">
        <v>45988887</v>
      </c>
      <c r="C746" t="s">
        <v>3385</v>
      </c>
      <c r="D746" t="s">
        <v>9</v>
      </c>
      <c r="E746" t="s">
        <v>9</v>
      </c>
      <c r="F746" t="s">
        <v>314</v>
      </c>
      <c r="G746" t="s">
        <v>1508</v>
      </c>
      <c r="H746" t="s">
        <v>4022</v>
      </c>
      <c r="I746" s="1">
        <v>35737</v>
      </c>
      <c r="J746" t="s">
        <v>5857</v>
      </c>
      <c r="K746" t="s">
        <v>4601</v>
      </c>
      <c r="L746">
        <v>28914</v>
      </c>
      <c r="M746" t="s">
        <v>4016</v>
      </c>
      <c r="N746" t="s">
        <v>9</v>
      </c>
      <c r="O746">
        <v>675548082</v>
      </c>
      <c r="P746" t="s">
        <v>1509</v>
      </c>
      <c r="Q746" t="s">
        <v>113</v>
      </c>
      <c r="R746" t="s">
        <v>5858</v>
      </c>
      <c r="S746" t="s">
        <v>4017</v>
      </c>
      <c r="T746" s="1">
        <v>44243</v>
      </c>
      <c r="U746" t="s">
        <v>9</v>
      </c>
      <c r="V746" t="s">
        <v>4023</v>
      </c>
      <c r="W746" t="s">
        <v>4029</v>
      </c>
      <c r="X746" t="s">
        <v>12</v>
      </c>
      <c r="Y746" s="1">
        <v>44256</v>
      </c>
      <c r="Z746" s="1">
        <v>45657</v>
      </c>
      <c r="AA746">
        <v>5200</v>
      </c>
      <c r="AB746" t="s">
        <v>4017</v>
      </c>
      <c r="AC746">
        <f>MIN(COUNTIF(B:B,Member_export_20241206_173759_f48b0b31c0417006138ce4576f294a066f7c[[#This Row],[Member ID]]),1)-1</f>
        <v>0</v>
      </c>
      <c r="AD74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4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46" s="1">
        <v>45657</v>
      </c>
      <c r="AG746" s="1">
        <f>Member_export_20241206_173759_f48b0b31c0417006138ce4576f294a066f7c[[#This Row],[Price]]/100</f>
        <v>52</v>
      </c>
      <c r="AH746" s="6">
        <f ca="1">DATEDIF(Member_export_20241206_173759_f48b0b31c0417006138ce4576f294a066f7c[[#This Row],[Birthday]],TODAY(),"Y")</f>
        <v>27</v>
      </c>
      <c r="AI746" s="6">
        <f>DATEDIF(Member_export_20241206_173759_f48b0b31c0417006138ce4576f294a066f7c[[#This Row],[Member since]],Member_export_20241206_173759_f48b0b31c0417006138ce4576f294a066f7c[[#This Row],[Contrac end date C]],"M")</f>
        <v>46</v>
      </c>
      <c r="AJ746" t="str">
        <f>TEXT(Member_export_20241206_173759_f48b0b31c0417006138ce4576f294a066f7c[[#This Row],[Member since]],"DDDD")</f>
        <v>martes</v>
      </c>
      <c r="AK746">
        <f>MONTH(Member_export_20241206_173759_f48b0b31c0417006138ce4576f294a066f7c[[#This Row],[Member since]])</f>
        <v>2</v>
      </c>
      <c r="AL746">
        <f>YEAR(Member_export_20241206_173759_f48b0b31c0417006138ce4576f294a066f7c[[#This Row],[Member since]])</f>
        <v>2021</v>
      </c>
    </row>
    <row r="747" spans="1:38" x14ac:dyDescent="0.55000000000000004">
      <c r="A747">
        <v>79788</v>
      </c>
      <c r="B747">
        <v>46765091</v>
      </c>
      <c r="C747" t="s">
        <v>2928</v>
      </c>
      <c r="D747" t="s">
        <v>9</v>
      </c>
      <c r="E747" t="s">
        <v>9</v>
      </c>
      <c r="F747" t="s">
        <v>314</v>
      </c>
      <c r="G747" t="s">
        <v>315</v>
      </c>
      <c r="H747" t="s">
        <v>4022</v>
      </c>
      <c r="I747" s="1">
        <v>37387</v>
      </c>
      <c r="J747" t="s">
        <v>5859</v>
      </c>
      <c r="K747" t="s">
        <v>5860</v>
      </c>
      <c r="L747">
        <v>28914</v>
      </c>
      <c r="M747" t="s">
        <v>4016</v>
      </c>
      <c r="N747" t="s">
        <v>9</v>
      </c>
      <c r="O747">
        <v>671254107</v>
      </c>
      <c r="P747" t="s">
        <v>317</v>
      </c>
      <c r="Q747" t="s">
        <v>45</v>
      </c>
      <c r="R747" t="s">
        <v>316</v>
      </c>
      <c r="S747" t="s">
        <v>4017</v>
      </c>
      <c r="T747" s="1">
        <v>45439</v>
      </c>
      <c r="U747" t="s">
        <v>9</v>
      </c>
      <c r="V747" t="s">
        <v>4023</v>
      </c>
      <c r="W747" t="s">
        <v>4024</v>
      </c>
      <c r="X747" t="s">
        <v>12</v>
      </c>
      <c r="Y747" s="1">
        <v>45444</v>
      </c>
      <c r="Z747" s="1">
        <v>45657</v>
      </c>
      <c r="AA747">
        <v>5200</v>
      </c>
      <c r="AB747" t="s">
        <v>4017</v>
      </c>
      <c r="AC747">
        <f>MIN(COUNTIF(B:B,Member_export_20241206_173759_f48b0b31c0417006138ce4576f294a066f7c[[#This Row],[Member ID]]),1)-1</f>
        <v>0</v>
      </c>
      <c r="AD74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4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47" s="1">
        <v>45657</v>
      </c>
      <c r="AG747" s="1">
        <f>Member_export_20241206_173759_f48b0b31c0417006138ce4576f294a066f7c[[#This Row],[Price]]/100</f>
        <v>52</v>
      </c>
      <c r="AH747" s="6">
        <f ca="1">DATEDIF(Member_export_20241206_173759_f48b0b31c0417006138ce4576f294a066f7c[[#This Row],[Birthday]],TODAY(),"Y")</f>
        <v>22</v>
      </c>
      <c r="AI747" s="6">
        <f>DATEDIF(Member_export_20241206_173759_f48b0b31c0417006138ce4576f294a066f7c[[#This Row],[Member since]],Member_export_20241206_173759_f48b0b31c0417006138ce4576f294a066f7c[[#This Row],[Contrac end date C]],"M")</f>
        <v>7</v>
      </c>
      <c r="AJ747" t="str">
        <f>TEXT(Member_export_20241206_173759_f48b0b31c0417006138ce4576f294a066f7c[[#This Row],[Member since]],"DDDD")</f>
        <v>lunes</v>
      </c>
      <c r="AK747">
        <f>MONTH(Member_export_20241206_173759_f48b0b31c0417006138ce4576f294a066f7c[[#This Row],[Member since]])</f>
        <v>5</v>
      </c>
      <c r="AL747">
        <f>YEAR(Member_export_20241206_173759_f48b0b31c0417006138ce4576f294a066f7c[[#This Row],[Member since]])</f>
        <v>2024</v>
      </c>
    </row>
    <row r="748" spans="1:38" x14ac:dyDescent="0.55000000000000004">
      <c r="A748">
        <v>79788</v>
      </c>
      <c r="B748">
        <v>45987665</v>
      </c>
      <c r="C748" t="s">
        <v>3940</v>
      </c>
      <c r="D748" t="s">
        <v>9</v>
      </c>
      <c r="E748" t="s">
        <v>9</v>
      </c>
      <c r="F748" t="s">
        <v>314</v>
      </c>
      <c r="G748" t="s">
        <v>2704</v>
      </c>
      <c r="H748" t="s">
        <v>4022</v>
      </c>
      <c r="I748" s="1">
        <v>32273</v>
      </c>
      <c r="J748" t="s">
        <v>5861</v>
      </c>
      <c r="K748" t="s">
        <v>5862</v>
      </c>
      <c r="L748">
        <v>28913</v>
      </c>
      <c r="M748" t="s">
        <v>4016</v>
      </c>
      <c r="N748" t="s">
        <v>9</v>
      </c>
      <c r="O748">
        <v>699662498</v>
      </c>
      <c r="P748" t="s">
        <v>2705</v>
      </c>
      <c r="Q748" t="s">
        <v>22</v>
      </c>
      <c r="R748" t="s">
        <v>5863</v>
      </c>
      <c r="S748" t="s">
        <v>4017</v>
      </c>
      <c r="T748" s="1">
        <v>44809</v>
      </c>
      <c r="U748" t="s">
        <v>9</v>
      </c>
      <c r="V748" t="s">
        <v>4023</v>
      </c>
      <c r="W748" t="s">
        <v>4024</v>
      </c>
      <c r="X748" t="s">
        <v>30</v>
      </c>
      <c r="Y748" s="1">
        <v>44835</v>
      </c>
      <c r="Z748" s="1">
        <v>45657</v>
      </c>
      <c r="AA748">
        <v>4900</v>
      </c>
      <c r="AB748" t="s">
        <v>4017</v>
      </c>
      <c r="AC748">
        <f>MIN(COUNTIF(B:B,Member_export_20241206_173759_f48b0b31c0417006138ce4576f294a066f7c[[#This Row],[Member ID]]),1)-1</f>
        <v>0</v>
      </c>
      <c r="AD74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4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48" s="1">
        <v>45657</v>
      </c>
      <c r="AG748" s="1">
        <f>Member_export_20241206_173759_f48b0b31c0417006138ce4576f294a066f7c[[#This Row],[Price]]/100</f>
        <v>49</v>
      </c>
      <c r="AH748" s="6">
        <f ca="1">DATEDIF(Member_export_20241206_173759_f48b0b31c0417006138ce4576f294a066f7c[[#This Row],[Birthday]],TODAY(),"Y")</f>
        <v>36</v>
      </c>
      <c r="AI748" s="6">
        <f>DATEDIF(Member_export_20241206_173759_f48b0b31c0417006138ce4576f294a066f7c[[#This Row],[Member since]],Member_export_20241206_173759_f48b0b31c0417006138ce4576f294a066f7c[[#This Row],[Contrac end date C]],"M")</f>
        <v>27</v>
      </c>
      <c r="AJ748" t="str">
        <f>TEXT(Member_export_20241206_173759_f48b0b31c0417006138ce4576f294a066f7c[[#This Row],[Member since]],"DDDD")</f>
        <v>lunes</v>
      </c>
      <c r="AK748">
        <f>MONTH(Member_export_20241206_173759_f48b0b31c0417006138ce4576f294a066f7c[[#This Row],[Member since]])</f>
        <v>9</v>
      </c>
      <c r="AL748">
        <f>YEAR(Member_export_20241206_173759_f48b0b31c0417006138ce4576f294a066f7c[[#This Row],[Member since]])</f>
        <v>2022</v>
      </c>
    </row>
    <row r="749" spans="1:38" x14ac:dyDescent="0.55000000000000004">
      <c r="A749">
        <v>79788</v>
      </c>
      <c r="B749">
        <v>48414083</v>
      </c>
      <c r="C749" t="s">
        <v>3808</v>
      </c>
      <c r="D749" t="s">
        <v>9</v>
      </c>
      <c r="E749" t="s">
        <v>9</v>
      </c>
      <c r="F749" t="s">
        <v>314</v>
      </c>
      <c r="G749" t="s">
        <v>2434</v>
      </c>
      <c r="H749" t="s">
        <v>4022</v>
      </c>
      <c r="I749" s="1">
        <v>27925</v>
      </c>
      <c r="J749" t="s">
        <v>5864</v>
      </c>
      <c r="K749" t="s">
        <v>5865</v>
      </c>
      <c r="L749">
        <v>28914</v>
      </c>
      <c r="M749" t="s">
        <v>4016</v>
      </c>
      <c r="N749" t="s">
        <v>9</v>
      </c>
      <c r="O749">
        <v>653876194</v>
      </c>
      <c r="P749" t="s">
        <v>2435</v>
      </c>
      <c r="Q749" t="s">
        <v>45</v>
      </c>
      <c r="R749" t="s">
        <v>9</v>
      </c>
      <c r="S749" t="s">
        <v>4017</v>
      </c>
      <c r="T749" s="1">
        <v>45566</v>
      </c>
      <c r="U749" t="s">
        <v>9</v>
      </c>
      <c r="V749" t="s">
        <v>4023</v>
      </c>
      <c r="W749" t="s">
        <v>4024</v>
      </c>
      <c r="X749" t="s">
        <v>12</v>
      </c>
      <c r="Y749" s="1">
        <v>45566</v>
      </c>
      <c r="Z749" s="1">
        <v>45657</v>
      </c>
      <c r="AA749">
        <v>5200</v>
      </c>
      <c r="AB749" t="s">
        <v>4017</v>
      </c>
      <c r="AC749">
        <f>MIN(COUNTIF(B:B,Member_export_20241206_173759_f48b0b31c0417006138ce4576f294a066f7c[[#This Row],[Member ID]]),1)-1</f>
        <v>0</v>
      </c>
      <c r="AD74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4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49" s="1">
        <v>45657</v>
      </c>
      <c r="AG749" s="1">
        <f>Member_export_20241206_173759_f48b0b31c0417006138ce4576f294a066f7c[[#This Row],[Price]]/100</f>
        <v>52</v>
      </c>
      <c r="AH749" s="6">
        <f ca="1">DATEDIF(Member_export_20241206_173759_f48b0b31c0417006138ce4576f294a066f7c[[#This Row],[Birthday]],TODAY(),"Y")</f>
        <v>48</v>
      </c>
      <c r="AI749" s="6">
        <f>DATEDIF(Member_export_20241206_173759_f48b0b31c0417006138ce4576f294a066f7c[[#This Row],[Member since]],Member_export_20241206_173759_f48b0b31c0417006138ce4576f294a066f7c[[#This Row],[Contrac end date C]],"M")</f>
        <v>2</v>
      </c>
      <c r="AJ749" t="str">
        <f>TEXT(Member_export_20241206_173759_f48b0b31c0417006138ce4576f294a066f7c[[#This Row],[Member since]],"DDDD")</f>
        <v>martes</v>
      </c>
      <c r="AK749">
        <f>MONTH(Member_export_20241206_173759_f48b0b31c0417006138ce4576f294a066f7c[[#This Row],[Member since]])</f>
        <v>10</v>
      </c>
      <c r="AL749">
        <f>YEAR(Member_export_20241206_173759_f48b0b31c0417006138ce4576f294a066f7c[[#This Row],[Member since]])</f>
        <v>2024</v>
      </c>
    </row>
    <row r="750" spans="1:38" x14ac:dyDescent="0.55000000000000004">
      <c r="A750">
        <v>79788</v>
      </c>
      <c r="B750">
        <v>45988249</v>
      </c>
      <c r="C750" t="s">
        <v>3829</v>
      </c>
      <c r="D750" t="s">
        <v>9</v>
      </c>
      <c r="E750" t="s">
        <v>9</v>
      </c>
      <c r="F750" t="s">
        <v>314</v>
      </c>
      <c r="G750" t="s">
        <v>2481</v>
      </c>
      <c r="H750" t="s">
        <v>4022</v>
      </c>
      <c r="I750" s="1">
        <v>28784</v>
      </c>
      <c r="J750" t="s">
        <v>5866</v>
      </c>
      <c r="K750" t="s">
        <v>5867</v>
      </c>
      <c r="L750">
        <v>28914</v>
      </c>
      <c r="M750" t="s">
        <v>4016</v>
      </c>
      <c r="N750" t="s">
        <v>9</v>
      </c>
      <c r="O750">
        <v>637836188</v>
      </c>
      <c r="P750" t="s">
        <v>2482</v>
      </c>
      <c r="Q750" t="s">
        <v>11</v>
      </c>
      <c r="R750" t="s">
        <v>5868</v>
      </c>
      <c r="S750" t="s">
        <v>4017</v>
      </c>
      <c r="T750" s="1">
        <v>43255</v>
      </c>
      <c r="U750" t="s">
        <v>9</v>
      </c>
      <c r="V750" t="s">
        <v>4023</v>
      </c>
      <c r="W750" t="s">
        <v>4024</v>
      </c>
      <c r="X750" t="s">
        <v>86</v>
      </c>
      <c r="Y750" s="1">
        <v>43282</v>
      </c>
      <c r="Z750" s="1">
        <v>45657</v>
      </c>
      <c r="AA750">
        <v>4300</v>
      </c>
      <c r="AB750" t="s">
        <v>4017</v>
      </c>
      <c r="AC750">
        <f>MIN(COUNTIF(B:B,Member_export_20241206_173759_f48b0b31c0417006138ce4576f294a066f7c[[#This Row],[Member ID]]),1)-1</f>
        <v>0</v>
      </c>
      <c r="AD75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5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50" s="1">
        <v>45657</v>
      </c>
      <c r="AG750" s="1">
        <f>Member_export_20241206_173759_f48b0b31c0417006138ce4576f294a066f7c[[#This Row],[Price]]/100</f>
        <v>43</v>
      </c>
      <c r="AH750" s="6">
        <f ca="1">DATEDIF(Member_export_20241206_173759_f48b0b31c0417006138ce4576f294a066f7c[[#This Row],[Birthday]],TODAY(),"Y")</f>
        <v>46</v>
      </c>
      <c r="AI750" s="6">
        <f>DATEDIF(Member_export_20241206_173759_f48b0b31c0417006138ce4576f294a066f7c[[#This Row],[Member since]],Member_export_20241206_173759_f48b0b31c0417006138ce4576f294a066f7c[[#This Row],[Contrac end date C]],"M")</f>
        <v>78</v>
      </c>
      <c r="AJ750" t="str">
        <f>TEXT(Member_export_20241206_173759_f48b0b31c0417006138ce4576f294a066f7c[[#This Row],[Member since]],"DDDD")</f>
        <v>lunes</v>
      </c>
      <c r="AK750">
        <f>MONTH(Member_export_20241206_173759_f48b0b31c0417006138ce4576f294a066f7c[[#This Row],[Member since]])</f>
        <v>6</v>
      </c>
      <c r="AL750">
        <f>YEAR(Member_export_20241206_173759_f48b0b31c0417006138ce4576f294a066f7c[[#This Row],[Member since]])</f>
        <v>2018</v>
      </c>
    </row>
    <row r="751" spans="1:38" x14ac:dyDescent="0.55000000000000004">
      <c r="A751">
        <v>79788</v>
      </c>
      <c r="B751">
        <v>45988419</v>
      </c>
      <c r="C751" t="s">
        <v>3628</v>
      </c>
      <c r="D751" t="s">
        <v>9</v>
      </c>
      <c r="E751" t="s">
        <v>9</v>
      </c>
      <c r="F751" t="s">
        <v>2032</v>
      </c>
      <c r="G751" t="s">
        <v>2033</v>
      </c>
      <c r="H751" t="s">
        <v>4022</v>
      </c>
      <c r="I751" s="1">
        <v>31242</v>
      </c>
      <c r="J751" t="s">
        <v>5869</v>
      </c>
      <c r="K751" t="s">
        <v>5870</v>
      </c>
      <c r="L751">
        <v>28934</v>
      </c>
      <c r="M751" t="s">
        <v>4045</v>
      </c>
      <c r="N751" t="s">
        <v>9</v>
      </c>
      <c r="O751">
        <v>627991420</v>
      </c>
      <c r="P751" t="s">
        <v>2035</v>
      </c>
      <c r="Q751" t="s">
        <v>361</v>
      </c>
      <c r="R751" t="s">
        <v>2034</v>
      </c>
      <c r="S751" t="s">
        <v>4017</v>
      </c>
      <c r="T751" s="1">
        <v>45044</v>
      </c>
      <c r="U751" t="s">
        <v>9</v>
      </c>
      <c r="V751" t="s">
        <v>4023</v>
      </c>
      <c r="W751" t="s">
        <v>4029</v>
      </c>
      <c r="X751" t="s">
        <v>12</v>
      </c>
      <c r="Y751" s="1">
        <v>45047</v>
      </c>
      <c r="Z751" s="1">
        <v>45657</v>
      </c>
      <c r="AA751">
        <v>5200</v>
      </c>
      <c r="AB751" t="s">
        <v>4017</v>
      </c>
      <c r="AC751">
        <f>MIN(COUNTIF(B:B,Member_export_20241206_173759_f48b0b31c0417006138ce4576f294a066f7c[[#This Row],[Member ID]]),1)-1</f>
        <v>0</v>
      </c>
      <c r="AD75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5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51" s="1">
        <v>45657</v>
      </c>
      <c r="AG751" s="1">
        <f>Member_export_20241206_173759_f48b0b31c0417006138ce4576f294a066f7c[[#This Row],[Price]]/100</f>
        <v>52</v>
      </c>
      <c r="AH751" s="6">
        <f ca="1">DATEDIF(Member_export_20241206_173759_f48b0b31c0417006138ce4576f294a066f7c[[#This Row],[Birthday]],TODAY(),"Y")</f>
        <v>39</v>
      </c>
      <c r="AI751" s="6">
        <f>DATEDIF(Member_export_20241206_173759_f48b0b31c0417006138ce4576f294a066f7c[[#This Row],[Member since]],Member_export_20241206_173759_f48b0b31c0417006138ce4576f294a066f7c[[#This Row],[Contrac end date C]],"M")</f>
        <v>20</v>
      </c>
      <c r="AJ751" t="str">
        <f>TEXT(Member_export_20241206_173759_f48b0b31c0417006138ce4576f294a066f7c[[#This Row],[Member since]],"DDDD")</f>
        <v>viernes</v>
      </c>
      <c r="AK751">
        <f>MONTH(Member_export_20241206_173759_f48b0b31c0417006138ce4576f294a066f7c[[#This Row],[Member since]])</f>
        <v>4</v>
      </c>
      <c r="AL751">
        <f>YEAR(Member_export_20241206_173759_f48b0b31c0417006138ce4576f294a066f7c[[#This Row],[Member since]])</f>
        <v>2023</v>
      </c>
    </row>
    <row r="752" spans="1:38" x14ac:dyDescent="0.55000000000000004">
      <c r="A752">
        <v>79788</v>
      </c>
      <c r="B752">
        <v>45989390</v>
      </c>
      <c r="C752" t="s">
        <v>2966</v>
      </c>
      <c r="D752" t="s">
        <v>9</v>
      </c>
      <c r="E752" t="s">
        <v>9</v>
      </c>
      <c r="F752" t="s">
        <v>427</v>
      </c>
      <c r="G752" t="s">
        <v>428</v>
      </c>
      <c r="H752" t="s">
        <v>4022</v>
      </c>
      <c r="I752" s="1">
        <v>28231</v>
      </c>
      <c r="J752" t="s">
        <v>5871</v>
      </c>
      <c r="K752" t="s">
        <v>5872</v>
      </c>
      <c r="L752">
        <v>28914</v>
      </c>
      <c r="M752" t="s">
        <v>4016</v>
      </c>
      <c r="N752" t="s">
        <v>9</v>
      </c>
      <c r="O752">
        <v>615830216</v>
      </c>
      <c r="P752" t="s">
        <v>429</v>
      </c>
      <c r="Q752" t="s">
        <v>11</v>
      </c>
      <c r="R752" t="s">
        <v>5873</v>
      </c>
      <c r="S752" t="s">
        <v>4017</v>
      </c>
      <c r="T752" s="1">
        <v>45212</v>
      </c>
      <c r="U752" t="s">
        <v>9</v>
      </c>
      <c r="V752" t="s">
        <v>4023</v>
      </c>
      <c r="W752" t="s">
        <v>4029</v>
      </c>
      <c r="X752" t="s">
        <v>12</v>
      </c>
      <c r="Y752" s="1">
        <v>45231</v>
      </c>
      <c r="Z752" s="1">
        <v>45657</v>
      </c>
      <c r="AA752">
        <v>5200</v>
      </c>
      <c r="AB752" t="s">
        <v>4017</v>
      </c>
      <c r="AC752">
        <f>MIN(COUNTIF(B:B,Member_export_20241206_173759_f48b0b31c0417006138ce4576f294a066f7c[[#This Row],[Member ID]]),1)-1</f>
        <v>0</v>
      </c>
      <c r="AD75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5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52" s="1">
        <v>45657</v>
      </c>
      <c r="AG752" s="1">
        <f>Member_export_20241206_173759_f48b0b31c0417006138ce4576f294a066f7c[[#This Row],[Price]]/100</f>
        <v>52</v>
      </c>
      <c r="AH752" s="6">
        <f ca="1">DATEDIF(Member_export_20241206_173759_f48b0b31c0417006138ce4576f294a066f7c[[#This Row],[Birthday]],TODAY(),"Y")</f>
        <v>47</v>
      </c>
      <c r="AI752" s="6">
        <f>DATEDIF(Member_export_20241206_173759_f48b0b31c0417006138ce4576f294a066f7c[[#This Row],[Member since]],Member_export_20241206_173759_f48b0b31c0417006138ce4576f294a066f7c[[#This Row],[Contrac end date C]],"M")</f>
        <v>14</v>
      </c>
      <c r="AJ752" t="str">
        <f>TEXT(Member_export_20241206_173759_f48b0b31c0417006138ce4576f294a066f7c[[#This Row],[Member since]],"DDDD")</f>
        <v>viernes</v>
      </c>
      <c r="AK752">
        <f>MONTH(Member_export_20241206_173759_f48b0b31c0417006138ce4576f294a066f7c[[#This Row],[Member since]])</f>
        <v>10</v>
      </c>
      <c r="AL752">
        <f>YEAR(Member_export_20241206_173759_f48b0b31c0417006138ce4576f294a066f7c[[#This Row],[Member since]])</f>
        <v>2023</v>
      </c>
    </row>
    <row r="753" spans="1:38" x14ac:dyDescent="0.55000000000000004">
      <c r="A753">
        <v>79788</v>
      </c>
      <c r="B753">
        <v>45989827</v>
      </c>
      <c r="C753" t="s">
        <v>3243</v>
      </c>
      <c r="D753" t="s">
        <v>9</v>
      </c>
      <c r="E753" t="s">
        <v>9</v>
      </c>
      <c r="F753" t="s">
        <v>427</v>
      </c>
      <c r="G753" t="s">
        <v>1169</v>
      </c>
      <c r="H753" t="s">
        <v>4022</v>
      </c>
      <c r="I753" s="1">
        <v>32623</v>
      </c>
      <c r="J753" t="s">
        <v>5874</v>
      </c>
      <c r="K753" t="s">
        <v>5875</v>
      </c>
      <c r="L753">
        <v>28914</v>
      </c>
      <c r="M753" t="s">
        <v>5876</v>
      </c>
      <c r="N753" t="s">
        <v>9</v>
      </c>
      <c r="O753">
        <v>699413105</v>
      </c>
      <c r="P753" t="s">
        <v>1171</v>
      </c>
      <c r="Q753" t="s">
        <v>458</v>
      </c>
      <c r="R753" t="s">
        <v>1170</v>
      </c>
      <c r="S753" t="s">
        <v>4017</v>
      </c>
      <c r="T753" s="1">
        <v>44215</v>
      </c>
      <c r="U753" t="s">
        <v>9</v>
      </c>
      <c r="V753" t="s">
        <v>4023</v>
      </c>
      <c r="W753" t="s">
        <v>4024</v>
      </c>
      <c r="X753" t="s">
        <v>12</v>
      </c>
      <c r="Y753" s="1">
        <v>44228</v>
      </c>
      <c r="Z753" s="1">
        <v>45657</v>
      </c>
      <c r="AA753">
        <v>5200</v>
      </c>
      <c r="AB753" t="s">
        <v>4017</v>
      </c>
      <c r="AC753">
        <f>MIN(COUNTIF(B:B,Member_export_20241206_173759_f48b0b31c0417006138ce4576f294a066f7c[[#This Row],[Member ID]]),1)-1</f>
        <v>0</v>
      </c>
      <c r="AD75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5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53" s="1">
        <v>45657</v>
      </c>
      <c r="AG753" s="1">
        <f>Member_export_20241206_173759_f48b0b31c0417006138ce4576f294a066f7c[[#This Row],[Price]]/100</f>
        <v>52</v>
      </c>
      <c r="AH753" s="6">
        <f ca="1">DATEDIF(Member_export_20241206_173759_f48b0b31c0417006138ce4576f294a066f7c[[#This Row],[Birthday]],TODAY(),"Y")</f>
        <v>35</v>
      </c>
      <c r="AI753" s="6">
        <f>DATEDIF(Member_export_20241206_173759_f48b0b31c0417006138ce4576f294a066f7c[[#This Row],[Member since]],Member_export_20241206_173759_f48b0b31c0417006138ce4576f294a066f7c[[#This Row],[Contrac end date C]],"M")</f>
        <v>47</v>
      </c>
      <c r="AJ753" t="str">
        <f>TEXT(Member_export_20241206_173759_f48b0b31c0417006138ce4576f294a066f7c[[#This Row],[Member since]],"DDDD")</f>
        <v>martes</v>
      </c>
      <c r="AK753">
        <f>MONTH(Member_export_20241206_173759_f48b0b31c0417006138ce4576f294a066f7c[[#This Row],[Member since]])</f>
        <v>1</v>
      </c>
      <c r="AL753">
        <f>YEAR(Member_export_20241206_173759_f48b0b31c0417006138ce4576f294a066f7c[[#This Row],[Member since]])</f>
        <v>2021</v>
      </c>
    </row>
    <row r="754" spans="1:38" x14ac:dyDescent="0.55000000000000004">
      <c r="A754">
        <v>79788</v>
      </c>
      <c r="B754">
        <v>45987493</v>
      </c>
      <c r="C754" t="s">
        <v>3309</v>
      </c>
      <c r="D754" t="s">
        <v>9</v>
      </c>
      <c r="E754" t="s">
        <v>9</v>
      </c>
      <c r="F754" t="s">
        <v>427</v>
      </c>
      <c r="G754" t="s">
        <v>1321</v>
      </c>
      <c r="H754" t="s">
        <v>4022</v>
      </c>
      <c r="I754" s="1">
        <v>26398</v>
      </c>
      <c r="J754" t="s">
        <v>5877</v>
      </c>
      <c r="K754" t="s">
        <v>5878</v>
      </c>
      <c r="L754">
        <v>28914</v>
      </c>
      <c r="M754" t="s">
        <v>4016</v>
      </c>
      <c r="N754" t="s">
        <v>9</v>
      </c>
      <c r="O754">
        <v>626230588</v>
      </c>
      <c r="P754" t="s">
        <v>1322</v>
      </c>
      <c r="Q754" t="s">
        <v>22</v>
      </c>
      <c r="R754" t="s">
        <v>5879</v>
      </c>
      <c r="S754" t="s">
        <v>4017</v>
      </c>
      <c r="T754" s="1">
        <v>45306</v>
      </c>
      <c r="U754" t="s">
        <v>9</v>
      </c>
      <c r="V754" t="s">
        <v>4068</v>
      </c>
      <c r="W754" t="s">
        <v>4029</v>
      </c>
      <c r="X754" t="s">
        <v>12</v>
      </c>
      <c r="Y754" s="1">
        <v>45323</v>
      </c>
      <c r="Z754" s="1">
        <v>45657</v>
      </c>
      <c r="AA754">
        <v>5200</v>
      </c>
      <c r="AB754" t="s">
        <v>4017</v>
      </c>
      <c r="AC754">
        <f>MIN(COUNTIF(B:B,Member_export_20241206_173759_f48b0b31c0417006138ce4576f294a066f7c[[#This Row],[Member ID]]),1)-1</f>
        <v>0</v>
      </c>
      <c r="AD754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75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54" s="1">
        <v>45657</v>
      </c>
      <c r="AG754" s="1">
        <f>Member_export_20241206_173759_f48b0b31c0417006138ce4576f294a066f7c[[#This Row],[Price]]/100</f>
        <v>52</v>
      </c>
      <c r="AH754" s="6">
        <f ca="1">DATEDIF(Member_export_20241206_173759_f48b0b31c0417006138ce4576f294a066f7c[[#This Row],[Birthday]],TODAY(),"Y")</f>
        <v>52</v>
      </c>
      <c r="AI754" s="6">
        <f>DATEDIF(Member_export_20241206_173759_f48b0b31c0417006138ce4576f294a066f7c[[#This Row],[Member since]],Member_export_20241206_173759_f48b0b31c0417006138ce4576f294a066f7c[[#This Row],[Contrac end date C]],"M")</f>
        <v>11</v>
      </c>
      <c r="AJ754" t="str">
        <f>TEXT(Member_export_20241206_173759_f48b0b31c0417006138ce4576f294a066f7c[[#This Row],[Member since]],"DDDD")</f>
        <v>lunes</v>
      </c>
      <c r="AK754">
        <f>MONTH(Member_export_20241206_173759_f48b0b31c0417006138ce4576f294a066f7c[[#This Row],[Member since]])</f>
        <v>1</v>
      </c>
      <c r="AL754">
        <f>YEAR(Member_export_20241206_173759_f48b0b31c0417006138ce4576f294a066f7c[[#This Row],[Member since]])</f>
        <v>2024</v>
      </c>
    </row>
    <row r="755" spans="1:38" x14ac:dyDescent="0.55000000000000004">
      <c r="A755">
        <v>79788</v>
      </c>
      <c r="B755">
        <v>48368456</v>
      </c>
      <c r="C755" t="s">
        <v>3909</v>
      </c>
      <c r="D755" t="s">
        <v>9</v>
      </c>
      <c r="E755" t="s">
        <v>9</v>
      </c>
      <c r="F755" t="s">
        <v>427</v>
      </c>
      <c r="G755" t="s">
        <v>2644</v>
      </c>
      <c r="H755" t="s">
        <v>4022</v>
      </c>
      <c r="I755" s="1">
        <v>24983</v>
      </c>
      <c r="J755" t="s">
        <v>5880</v>
      </c>
      <c r="K755" t="s">
        <v>5881</v>
      </c>
      <c r="L755">
        <v>28914</v>
      </c>
      <c r="M755" t="s">
        <v>4016</v>
      </c>
      <c r="N755" t="s">
        <v>9</v>
      </c>
      <c r="O755">
        <v>639243958</v>
      </c>
      <c r="P755" t="s">
        <v>2645</v>
      </c>
      <c r="Q755" t="s">
        <v>396</v>
      </c>
      <c r="R755" t="s">
        <v>9</v>
      </c>
      <c r="S755" t="s">
        <v>4017</v>
      </c>
      <c r="T755" s="1">
        <v>45562</v>
      </c>
      <c r="U755" t="s">
        <v>9</v>
      </c>
      <c r="V755" t="s">
        <v>4023</v>
      </c>
      <c r="W755" t="s">
        <v>4029</v>
      </c>
      <c r="X755" t="s">
        <v>12</v>
      </c>
      <c r="Y755" s="1">
        <v>45566</v>
      </c>
      <c r="Z755" s="1">
        <v>45657</v>
      </c>
      <c r="AA755">
        <v>5200</v>
      </c>
      <c r="AB755" t="s">
        <v>4017</v>
      </c>
      <c r="AC755">
        <f>MIN(COUNTIF(B:B,Member_export_20241206_173759_f48b0b31c0417006138ce4576f294a066f7c[[#This Row],[Member ID]]),1)-1</f>
        <v>0</v>
      </c>
      <c r="AD75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5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55" s="1">
        <v>45657</v>
      </c>
      <c r="AG755" s="1">
        <f>Member_export_20241206_173759_f48b0b31c0417006138ce4576f294a066f7c[[#This Row],[Price]]/100</f>
        <v>52</v>
      </c>
      <c r="AH755" s="6">
        <f ca="1">DATEDIF(Member_export_20241206_173759_f48b0b31c0417006138ce4576f294a066f7c[[#This Row],[Birthday]],TODAY(),"Y")</f>
        <v>56</v>
      </c>
      <c r="AI755" s="6">
        <f>DATEDIF(Member_export_20241206_173759_f48b0b31c0417006138ce4576f294a066f7c[[#This Row],[Member since]],Member_export_20241206_173759_f48b0b31c0417006138ce4576f294a066f7c[[#This Row],[Contrac end date C]],"M")</f>
        <v>3</v>
      </c>
      <c r="AJ755" t="str">
        <f>TEXT(Member_export_20241206_173759_f48b0b31c0417006138ce4576f294a066f7c[[#This Row],[Member since]],"DDDD")</f>
        <v>viernes</v>
      </c>
      <c r="AK755">
        <f>MONTH(Member_export_20241206_173759_f48b0b31c0417006138ce4576f294a066f7c[[#This Row],[Member since]])</f>
        <v>9</v>
      </c>
      <c r="AL755">
        <f>YEAR(Member_export_20241206_173759_f48b0b31c0417006138ce4576f294a066f7c[[#This Row],[Member since]])</f>
        <v>2024</v>
      </c>
    </row>
    <row r="756" spans="1:38" x14ac:dyDescent="0.55000000000000004">
      <c r="A756">
        <v>79788</v>
      </c>
      <c r="B756">
        <v>45986920</v>
      </c>
      <c r="C756" t="s">
        <v>3236</v>
      </c>
      <c r="D756" t="s">
        <v>9</v>
      </c>
      <c r="E756" t="s">
        <v>9</v>
      </c>
      <c r="F756" t="s">
        <v>427</v>
      </c>
      <c r="G756" t="s">
        <v>1153</v>
      </c>
      <c r="H756" t="s">
        <v>4022</v>
      </c>
      <c r="I756" s="1">
        <v>31184</v>
      </c>
      <c r="J756" t="s">
        <v>5882</v>
      </c>
      <c r="K756" t="s">
        <v>5883</v>
      </c>
      <c r="L756">
        <v>28944</v>
      </c>
      <c r="M756" t="s">
        <v>4060</v>
      </c>
      <c r="N756" t="s">
        <v>9</v>
      </c>
      <c r="O756">
        <v>617574987</v>
      </c>
      <c r="P756" t="s">
        <v>1154</v>
      </c>
      <c r="Q756" t="s">
        <v>18</v>
      </c>
      <c r="R756" t="s">
        <v>5884</v>
      </c>
      <c r="S756" t="s">
        <v>4017</v>
      </c>
      <c r="T756" s="1">
        <v>43661</v>
      </c>
      <c r="U756" t="s">
        <v>9</v>
      </c>
      <c r="V756" t="s">
        <v>4023</v>
      </c>
      <c r="W756" t="s">
        <v>4024</v>
      </c>
      <c r="X756" t="s">
        <v>12</v>
      </c>
      <c r="Y756" s="1">
        <v>43678</v>
      </c>
      <c r="Z756" s="1">
        <v>45657</v>
      </c>
      <c r="AA756">
        <v>5200</v>
      </c>
      <c r="AB756" t="s">
        <v>4017</v>
      </c>
      <c r="AC756">
        <f>MIN(COUNTIF(B:B,Member_export_20241206_173759_f48b0b31c0417006138ce4576f294a066f7c[[#This Row],[Member ID]]),1)-1</f>
        <v>0</v>
      </c>
      <c r="AD75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5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56" s="1">
        <v>45657</v>
      </c>
      <c r="AG756" s="1">
        <f>Member_export_20241206_173759_f48b0b31c0417006138ce4576f294a066f7c[[#This Row],[Price]]/100</f>
        <v>52</v>
      </c>
      <c r="AH756" s="6">
        <f ca="1">DATEDIF(Member_export_20241206_173759_f48b0b31c0417006138ce4576f294a066f7c[[#This Row],[Birthday]],TODAY(),"Y")</f>
        <v>39</v>
      </c>
      <c r="AI756" s="6">
        <f>DATEDIF(Member_export_20241206_173759_f48b0b31c0417006138ce4576f294a066f7c[[#This Row],[Member since]],Member_export_20241206_173759_f48b0b31c0417006138ce4576f294a066f7c[[#This Row],[Contrac end date C]],"M")</f>
        <v>65</v>
      </c>
      <c r="AJ756" t="str">
        <f>TEXT(Member_export_20241206_173759_f48b0b31c0417006138ce4576f294a066f7c[[#This Row],[Member since]],"DDDD")</f>
        <v>lunes</v>
      </c>
      <c r="AK756">
        <f>MONTH(Member_export_20241206_173759_f48b0b31c0417006138ce4576f294a066f7c[[#This Row],[Member since]])</f>
        <v>7</v>
      </c>
      <c r="AL756">
        <f>YEAR(Member_export_20241206_173759_f48b0b31c0417006138ce4576f294a066f7c[[#This Row],[Member since]])</f>
        <v>2019</v>
      </c>
    </row>
    <row r="757" spans="1:38" x14ac:dyDescent="0.55000000000000004">
      <c r="A757">
        <v>79788</v>
      </c>
      <c r="B757">
        <v>47441173</v>
      </c>
      <c r="C757" t="s">
        <v>3383</v>
      </c>
      <c r="D757" t="s">
        <v>9</v>
      </c>
      <c r="E757" t="s">
        <v>9</v>
      </c>
      <c r="F757" t="s">
        <v>427</v>
      </c>
      <c r="G757" t="s">
        <v>1505</v>
      </c>
      <c r="H757" t="s">
        <v>4022</v>
      </c>
      <c r="I757" s="1">
        <v>26769</v>
      </c>
      <c r="J757" t="s">
        <v>5885</v>
      </c>
      <c r="K757" t="s">
        <v>5886</v>
      </c>
      <c r="L757">
        <v>28914</v>
      </c>
      <c r="M757" t="s">
        <v>4016</v>
      </c>
      <c r="N757" t="s">
        <v>9</v>
      </c>
      <c r="O757">
        <v>629867879</v>
      </c>
      <c r="P757" t="s">
        <v>1506</v>
      </c>
      <c r="Q757" t="s">
        <v>9</v>
      </c>
      <c r="R757" t="s">
        <v>9</v>
      </c>
      <c r="S757" t="s">
        <v>4017</v>
      </c>
      <c r="T757" s="1">
        <v>45496</v>
      </c>
      <c r="U757" t="s">
        <v>9</v>
      </c>
      <c r="V757" t="s">
        <v>4040</v>
      </c>
      <c r="W757" t="s">
        <v>4024</v>
      </c>
      <c r="X757" t="s">
        <v>299</v>
      </c>
      <c r="Y757" s="1">
        <v>45505</v>
      </c>
      <c r="Z757" s="1">
        <v>45657</v>
      </c>
      <c r="AA757">
        <v>6900</v>
      </c>
      <c r="AB757" t="s">
        <v>4017</v>
      </c>
      <c r="AC757">
        <f>MIN(COUNTIF(B:B,Member_export_20241206_173759_f48b0b31c0417006138ce4576f294a066f7c[[#This Row],[Member ID]]),1)-1</f>
        <v>0</v>
      </c>
      <c r="AD757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75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57" s="1">
        <v>45657</v>
      </c>
      <c r="AG757" s="1">
        <f>Member_export_20241206_173759_f48b0b31c0417006138ce4576f294a066f7c[[#This Row],[Price]]/100</f>
        <v>69</v>
      </c>
      <c r="AH757" s="6">
        <f ca="1">DATEDIF(Member_export_20241206_173759_f48b0b31c0417006138ce4576f294a066f7c[[#This Row],[Birthday]],TODAY(),"Y")</f>
        <v>51</v>
      </c>
      <c r="AI757" s="6">
        <f>DATEDIF(Member_export_20241206_173759_f48b0b31c0417006138ce4576f294a066f7c[[#This Row],[Member since]],Member_export_20241206_173759_f48b0b31c0417006138ce4576f294a066f7c[[#This Row],[Contrac end date C]],"M")</f>
        <v>5</v>
      </c>
      <c r="AJ757" t="str">
        <f>TEXT(Member_export_20241206_173759_f48b0b31c0417006138ce4576f294a066f7c[[#This Row],[Member since]],"DDDD")</f>
        <v>martes</v>
      </c>
      <c r="AK757">
        <f>MONTH(Member_export_20241206_173759_f48b0b31c0417006138ce4576f294a066f7c[[#This Row],[Member since]])</f>
        <v>7</v>
      </c>
      <c r="AL757">
        <f>YEAR(Member_export_20241206_173759_f48b0b31c0417006138ce4576f294a066f7c[[#This Row],[Member since]])</f>
        <v>2024</v>
      </c>
    </row>
    <row r="758" spans="1:38" x14ac:dyDescent="0.55000000000000004">
      <c r="A758">
        <v>79788</v>
      </c>
      <c r="B758">
        <v>45987944</v>
      </c>
      <c r="C758" t="s">
        <v>3493</v>
      </c>
      <c r="D758" t="s">
        <v>9</v>
      </c>
      <c r="E758" t="s">
        <v>9</v>
      </c>
      <c r="F758" t="s">
        <v>1747</v>
      </c>
      <c r="G758" t="s">
        <v>1748</v>
      </c>
      <c r="H758" t="s">
        <v>4025</v>
      </c>
      <c r="I758" s="1">
        <v>26718</v>
      </c>
      <c r="J758" t="s">
        <v>5887</v>
      </c>
      <c r="K758" t="s">
        <v>5624</v>
      </c>
      <c r="L758">
        <v>28914</v>
      </c>
      <c r="M758" t="s">
        <v>4016</v>
      </c>
      <c r="N758" t="s">
        <v>9</v>
      </c>
      <c r="O758">
        <v>615890768</v>
      </c>
      <c r="P758" t="s">
        <v>1749</v>
      </c>
      <c r="Q758" t="s">
        <v>189</v>
      </c>
      <c r="R758" t="s">
        <v>4879</v>
      </c>
      <c r="S758" t="s">
        <v>4017</v>
      </c>
      <c r="T758" s="1">
        <v>43759</v>
      </c>
      <c r="U758" t="s">
        <v>9</v>
      </c>
      <c r="V758" t="s">
        <v>4040</v>
      </c>
      <c r="W758" t="s">
        <v>4024</v>
      </c>
      <c r="X758" t="s">
        <v>30</v>
      </c>
      <c r="Y758" s="1">
        <v>45444</v>
      </c>
      <c r="Z758" s="1">
        <v>45657</v>
      </c>
      <c r="AA758">
        <v>4900</v>
      </c>
      <c r="AB758" t="s">
        <v>4017</v>
      </c>
      <c r="AC758">
        <f>MIN(COUNTIF(B:B,Member_export_20241206_173759_f48b0b31c0417006138ce4576f294a066f7c[[#This Row],[Member ID]]),1)-1</f>
        <v>0</v>
      </c>
      <c r="AD758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75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58" s="1">
        <v>45657</v>
      </c>
      <c r="AG758" s="1">
        <f>Member_export_20241206_173759_f48b0b31c0417006138ce4576f294a066f7c[[#This Row],[Price]]/100</f>
        <v>49</v>
      </c>
      <c r="AH758" s="6">
        <f ca="1">DATEDIF(Member_export_20241206_173759_f48b0b31c0417006138ce4576f294a066f7c[[#This Row],[Birthday]],TODAY(),"Y")</f>
        <v>51</v>
      </c>
      <c r="AI758" s="6">
        <f>DATEDIF(Member_export_20241206_173759_f48b0b31c0417006138ce4576f294a066f7c[[#This Row],[Member since]],Member_export_20241206_173759_f48b0b31c0417006138ce4576f294a066f7c[[#This Row],[Contrac end date C]],"M")</f>
        <v>62</v>
      </c>
      <c r="AJ758" t="str">
        <f>TEXT(Member_export_20241206_173759_f48b0b31c0417006138ce4576f294a066f7c[[#This Row],[Member since]],"DDDD")</f>
        <v>lunes</v>
      </c>
      <c r="AK758">
        <f>MONTH(Member_export_20241206_173759_f48b0b31c0417006138ce4576f294a066f7c[[#This Row],[Member since]])</f>
        <v>10</v>
      </c>
      <c r="AL758">
        <f>YEAR(Member_export_20241206_173759_f48b0b31c0417006138ce4576f294a066f7c[[#This Row],[Member since]])</f>
        <v>2019</v>
      </c>
    </row>
    <row r="759" spans="1:38" x14ac:dyDescent="0.55000000000000004">
      <c r="A759">
        <v>79788</v>
      </c>
      <c r="B759">
        <v>45989773</v>
      </c>
      <c r="C759" t="s">
        <v>3801</v>
      </c>
      <c r="D759" t="s">
        <v>9</v>
      </c>
      <c r="E759" t="s">
        <v>9</v>
      </c>
      <c r="F759" t="s">
        <v>1747</v>
      </c>
      <c r="G759" t="s">
        <v>2424</v>
      </c>
      <c r="H759" t="s">
        <v>4025</v>
      </c>
      <c r="I759" s="1">
        <v>25346</v>
      </c>
      <c r="J759" t="s">
        <v>5888</v>
      </c>
      <c r="K759" t="s">
        <v>4307</v>
      </c>
      <c r="L759">
        <v>28914</v>
      </c>
      <c r="M759" t="s">
        <v>4016</v>
      </c>
      <c r="N759" t="s">
        <v>9</v>
      </c>
      <c r="O759">
        <v>639330769</v>
      </c>
      <c r="P759" t="s">
        <v>2426</v>
      </c>
      <c r="Q759" t="s">
        <v>22</v>
      </c>
      <c r="R759" t="s">
        <v>2425</v>
      </c>
      <c r="S759" t="s">
        <v>4017</v>
      </c>
      <c r="T759" s="1">
        <v>44446</v>
      </c>
      <c r="U759" t="s">
        <v>9</v>
      </c>
      <c r="V759" t="s">
        <v>4023</v>
      </c>
      <c r="W759" t="s">
        <v>4029</v>
      </c>
      <c r="X759" t="s">
        <v>122</v>
      </c>
      <c r="Y759" s="1">
        <v>44470</v>
      </c>
      <c r="Z759" s="1">
        <v>45657</v>
      </c>
      <c r="AA759">
        <v>7900</v>
      </c>
      <c r="AB759" t="s">
        <v>4017</v>
      </c>
      <c r="AC759">
        <f>MIN(COUNTIF(B:B,Member_export_20241206_173759_f48b0b31c0417006138ce4576f294a066f7c[[#This Row],[Member ID]]),1)-1</f>
        <v>0</v>
      </c>
      <c r="AD75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5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59" s="1">
        <v>45657</v>
      </c>
      <c r="AG759" s="1">
        <f>Member_export_20241206_173759_f48b0b31c0417006138ce4576f294a066f7c[[#This Row],[Price]]/100</f>
        <v>79</v>
      </c>
      <c r="AH759" s="6">
        <f ca="1">DATEDIF(Member_export_20241206_173759_f48b0b31c0417006138ce4576f294a066f7c[[#This Row],[Birthday]],TODAY(),"Y")</f>
        <v>55</v>
      </c>
      <c r="AI759" s="6">
        <f>DATEDIF(Member_export_20241206_173759_f48b0b31c0417006138ce4576f294a066f7c[[#This Row],[Member since]],Member_export_20241206_173759_f48b0b31c0417006138ce4576f294a066f7c[[#This Row],[Contrac end date C]],"M")</f>
        <v>39</v>
      </c>
      <c r="AJ759" t="str">
        <f>TEXT(Member_export_20241206_173759_f48b0b31c0417006138ce4576f294a066f7c[[#This Row],[Member since]],"DDDD")</f>
        <v>martes</v>
      </c>
      <c r="AK759">
        <f>MONTH(Member_export_20241206_173759_f48b0b31c0417006138ce4576f294a066f7c[[#This Row],[Member since]])</f>
        <v>9</v>
      </c>
      <c r="AL759">
        <f>YEAR(Member_export_20241206_173759_f48b0b31c0417006138ce4576f294a066f7c[[#This Row],[Member since]])</f>
        <v>2021</v>
      </c>
    </row>
    <row r="760" spans="1:38" x14ac:dyDescent="0.55000000000000004">
      <c r="A760">
        <v>79788</v>
      </c>
      <c r="B760">
        <v>45987013</v>
      </c>
      <c r="C760" t="s">
        <v>3923</v>
      </c>
      <c r="D760" t="s">
        <v>9</v>
      </c>
      <c r="E760" t="s">
        <v>9</v>
      </c>
      <c r="F760" t="s">
        <v>1747</v>
      </c>
      <c r="G760" t="s">
        <v>2674</v>
      </c>
      <c r="H760" t="s">
        <v>4025</v>
      </c>
      <c r="I760" s="1">
        <v>28143</v>
      </c>
      <c r="J760" t="s">
        <v>5889</v>
      </c>
      <c r="K760" t="s">
        <v>5890</v>
      </c>
      <c r="L760">
        <v>28914</v>
      </c>
      <c r="M760" t="s">
        <v>4016</v>
      </c>
      <c r="N760" t="s">
        <v>9</v>
      </c>
      <c r="O760">
        <v>667793932</v>
      </c>
      <c r="P760" t="s">
        <v>2676</v>
      </c>
      <c r="Q760" t="s">
        <v>45</v>
      </c>
      <c r="R760" t="s">
        <v>2675</v>
      </c>
      <c r="S760" t="s">
        <v>4017</v>
      </c>
      <c r="T760" s="1">
        <v>43753</v>
      </c>
      <c r="U760" t="s">
        <v>9</v>
      </c>
      <c r="V760" t="s">
        <v>4068</v>
      </c>
      <c r="W760" t="s">
        <v>4024</v>
      </c>
      <c r="X760" t="s">
        <v>12</v>
      </c>
      <c r="Y760" s="1">
        <v>45566</v>
      </c>
      <c r="Z760" s="1">
        <v>45657</v>
      </c>
      <c r="AA760">
        <v>5200</v>
      </c>
      <c r="AB760" t="s">
        <v>4017</v>
      </c>
      <c r="AC760">
        <f>MIN(COUNTIF(B:B,Member_export_20241206_173759_f48b0b31c0417006138ce4576f294a066f7c[[#This Row],[Member ID]]),1)-1</f>
        <v>0</v>
      </c>
      <c r="AD760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76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60" s="1">
        <v>45657</v>
      </c>
      <c r="AG760" s="1">
        <f>Member_export_20241206_173759_f48b0b31c0417006138ce4576f294a066f7c[[#This Row],[Price]]/100</f>
        <v>52</v>
      </c>
      <c r="AH760" s="6">
        <f ca="1">DATEDIF(Member_export_20241206_173759_f48b0b31c0417006138ce4576f294a066f7c[[#This Row],[Birthday]],TODAY(),"Y")</f>
        <v>47</v>
      </c>
      <c r="AI760" s="6">
        <f>DATEDIF(Member_export_20241206_173759_f48b0b31c0417006138ce4576f294a066f7c[[#This Row],[Member since]],Member_export_20241206_173759_f48b0b31c0417006138ce4576f294a066f7c[[#This Row],[Contrac end date C]],"M")</f>
        <v>62</v>
      </c>
      <c r="AJ760" t="str">
        <f>TEXT(Member_export_20241206_173759_f48b0b31c0417006138ce4576f294a066f7c[[#This Row],[Member since]],"DDDD")</f>
        <v>martes</v>
      </c>
      <c r="AK760">
        <f>MONTH(Member_export_20241206_173759_f48b0b31c0417006138ce4576f294a066f7c[[#This Row],[Member since]])</f>
        <v>10</v>
      </c>
      <c r="AL760">
        <f>YEAR(Member_export_20241206_173759_f48b0b31c0417006138ce4576f294a066f7c[[#This Row],[Member since]])</f>
        <v>2019</v>
      </c>
    </row>
    <row r="761" spans="1:38" x14ac:dyDescent="0.55000000000000004">
      <c r="A761">
        <v>79788</v>
      </c>
      <c r="B761">
        <v>45988231</v>
      </c>
      <c r="C761" t="s">
        <v>3636</v>
      </c>
      <c r="D761" t="s">
        <v>9</v>
      </c>
      <c r="E761" t="s">
        <v>9</v>
      </c>
      <c r="F761" t="s">
        <v>2055</v>
      </c>
      <c r="G761" t="s">
        <v>2056</v>
      </c>
      <c r="H761" t="s">
        <v>4022</v>
      </c>
      <c r="I761" s="1">
        <v>22713</v>
      </c>
      <c r="J761" t="s">
        <v>5891</v>
      </c>
      <c r="K761" t="s">
        <v>4654</v>
      </c>
      <c r="L761">
        <v>28914</v>
      </c>
      <c r="M761" t="s">
        <v>4021</v>
      </c>
      <c r="N761" t="s">
        <v>9</v>
      </c>
      <c r="O761">
        <v>616908408</v>
      </c>
      <c r="P761" t="s">
        <v>2058</v>
      </c>
      <c r="Q761" t="s">
        <v>22</v>
      </c>
      <c r="R761" t="s">
        <v>2057</v>
      </c>
      <c r="S761" t="s">
        <v>4017</v>
      </c>
      <c r="T761" s="1">
        <v>43257</v>
      </c>
      <c r="U761" t="s">
        <v>9</v>
      </c>
      <c r="V761" t="s">
        <v>4144</v>
      </c>
      <c r="W761" t="s">
        <v>4029</v>
      </c>
      <c r="X761" t="s">
        <v>86</v>
      </c>
      <c r="Y761" s="1">
        <v>45505</v>
      </c>
      <c r="Z761" s="1">
        <v>45657</v>
      </c>
      <c r="AA761">
        <v>4300</v>
      </c>
      <c r="AB761" t="s">
        <v>4017</v>
      </c>
      <c r="AC761">
        <f>MIN(COUNTIF(B:B,Member_export_20241206_173759_f48b0b31c0417006138ce4576f294a066f7c[[#This Row],[Member ID]]),1)-1</f>
        <v>0</v>
      </c>
      <c r="AD761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76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61" s="1">
        <v>45657</v>
      </c>
      <c r="AG761" s="1">
        <f>Member_export_20241206_173759_f48b0b31c0417006138ce4576f294a066f7c[[#This Row],[Price]]/100</f>
        <v>43</v>
      </c>
      <c r="AH761" s="6">
        <f ca="1">DATEDIF(Member_export_20241206_173759_f48b0b31c0417006138ce4576f294a066f7c[[#This Row],[Birthday]],TODAY(),"Y")</f>
        <v>62</v>
      </c>
      <c r="AI761" s="6">
        <f>DATEDIF(Member_export_20241206_173759_f48b0b31c0417006138ce4576f294a066f7c[[#This Row],[Member since]],Member_export_20241206_173759_f48b0b31c0417006138ce4576f294a066f7c[[#This Row],[Contrac end date C]],"M")</f>
        <v>78</v>
      </c>
      <c r="AJ761" t="str">
        <f>TEXT(Member_export_20241206_173759_f48b0b31c0417006138ce4576f294a066f7c[[#This Row],[Member since]],"DDDD")</f>
        <v>miércoles</v>
      </c>
      <c r="AK761">
        <f>MONTH(Member_export_20241206_173759_f48b0b31c0417006138ce4576f294a066f7c[[#This Row],[Member since]])</f>
        <v>6</v>
      </c>
      <c r="AL761">
        <f>YEAR(Member_export_20241206_173759_f48b0b31c0417006138ce4576f294a066f7c[[#This Row],[Member since]])</f>
        <v>2018</v>
      </c>
    </row>
    <row r="762" spans="1:38" x14ac:dyDescent="0.55000000000000004">
      <c r="A762">
        <v>79788</v>
      </c>
      <c r="B762">
        <v>45988126</v>
      </c>
      <c r="C762" t="s">
        <v>3521</v>
      </c>
      <c r="D762" t="s">
        <v>9</v>
      </c>
      <c r="E762" t="s">
        <v>9</v>
      </c>
      <c r="F762" t="s">
        <v>906</v>
      </c>
      <c r="G762" t="s">
        <v>1811</v>
      </c>
      <c r="H762" t="s">
        <v>4022</v>
      </c>
      <c r="I762" s="1">
        <v>25575</v>
      </c>
      <c r="J762" t="s">
        <v>5892</v>
      </c>
      <c r="K762" t="s">
        <v>4457</v>
      </c>
      <c r="L762">
        <v>28914</v>
      </c>
      <c r="M762" t="s">
        <v>4016</v>
      </c>
      <c r="N762" t="s">
        <v>9</v>
      </c>
      <c r="O762">
        <v>696951071</v>
      </c>
      <c r="P762" t="s">
        <v>1567</v>
      </c>
      <c r="Q762" t="s">
        <v>458</v>
      </c>
      <c r="R762" t="s">
        <v>1812</v>
      </c>
      <c r="S762" t="s">
        <v>4017</v>
      </c>
      <c r="T762" s="1">
        <v>45321</v>
      </c>
      <c r="U762" t="s">
        <v>9</v>
      </c>
      <c r="V762" t="s">
        <v>4023</v>
      </c>
      <c r="W762" t="s">
        <v>4029</v>
      </c>
      <c r="X762" t="s">
        <v>30</v>
      </c>
      <c r="Y762" s="1">
        <v>45323</v>
      </c>
      <c r="Z762" s="1">
        <v>45657</v>
      </c>
      <c r="AA762">
        <v>4900</v>
      </c>
      <c r="AB762" t="s">
        <v>4017</v>
      </c>
      <c r="AC762">
        <f>MIN(COUNTIF(B:B,Member_export_20241206_173759_f48b0b31c0417006138ce4576f294a066f7c[[#This Row],[Member ID]]),1)-1</f>
        <v>0</v>
      </c>
      <c r="AD76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6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62" s="1">
        <v>45657</v>
      </c>
      <c r="AG762" s="1">
        <f>Member_export_20241206_173759_f48b0b31c0417006138ce4576f294a066f7c[[#This Row],[Price]]/100</f>
        <v>49</v>
      </c>
      <c r="AH762" s="6">
        <f ca="1">DATEDIF(Member_export_20241206_173759_f48b0b31c0417006138ce4576f294a066f7c[[#This Row],[Birthday]],TODAY(),"Y")</f>
        <v>54</v>
      </c>
      <c r="AI762" s="6">
        <f>DATEDIF(Member_export_20241206_173759_f48b0b31c0417006138ce4576f294a066f7c[[#This Row],[Member since]],Member_export_20241206_173759_f48b0b31c0417006138ce4576f294a066f7c[[#This Row],[Contrac end date C]],"M")</f>
        <v>11</v>
      </c>
      <c r="AJ762" t="str">
        <f>TEXT(Member_export_20241206_173759_f48b0b31c0417006138ce4576f294a066f7c[[#This Row],[Member since]],"DDDD")</f>
        <v>martes</v>
      </c>
      <c r="AK762">
        <f>MONTH(Member_export_20241206_173759_f48b0b31c0417006138ce4576f294a066f7c[[#This Row],[Member since]])</f>
        <v>1</v>
      </c>
      <c r="AL762">
        <f>YEAR(Member_export_20241206_173759_f48b0b31c0417006138ce4576f294a066f7c[[#This Row],[Member since]])</f>
        <v>2024</v>
      </c>
    </row>
    <row r="763" spans="1:38" x14ac:dyDescent="0.55000000000000004">
      <c r="A763">
        <v>79788</v>
      </c>
      <c r="B763">
        <v>45988585</v>
      </c>
      <c r="C763" t="s">
        <v>3976</v>
      </c>
      <c r="D763" t="s">
        <v>9</v>
      </c>
      <c r="E763" t="s">
        <v>9</v>
      </c>
      <c r="F763" t="s">
        <v>906</v>
      </c>
      <c r="G763" t="s">
        <v>2778</v>
      </c>
      <c r="H763" t="s">
        <v>4022</v>
      </c>
      <c r="I763" s="1">
        <v>30544</v>
      </c>
      <c r="J763" t="s">
        <v>5893</v>
      </c>
      <c r="K763" t="s">
        <v>5233</v>
      </c>
      <c r="L763">
        <v>28914</v>
      </c>
      <c r="M763" t="s">
        <v>4016</v>
      </c>
      <c r="N763" t="s">
        <v>9</v>
      </c>
      <c r="O763">
        <v>626540365</v>
      </c>
      <c r="P763" t="s">
        <v>2779</v>
      </c>
      <c r="Q763" t="s">
        <v>261</v>
      </c>
      <c r="R763" t="s">
        <v>5894</v>
      </c>
      <c r="S763" t="s">
        <v>4017</v>
      </c>
      <c r="T763" s="1">
        <v>45194</v>
      </c>
      <c r="U763" t="s">
        <v>9</v>
      </c>
      <c r="V763" t="s">
        <v>4040</v>
      </c>
      <c r="W763" t="s">
        <v>4029</v>
      </c>
      <c r="X763" t="s">
        <v>12</v>
      </c>
      <c r="Y763" s="1">
        <v>45200</v>
      </c>
      <c r="Z763" s="1">
        <v>45657</v>
      </c>
      <c r="AA763">
        <v>5200</v>
      </c>
      <c r="AB763" t="s">
        <v>4017</v>
      </c>
      <c r="AC763">
        <f>MIN(COUNTIF(B:B,Member_export_20241206_173759_f48b0b31c0417006138ce4576f294a066f7c[[#This Row],[Member ID]]),1)-1</f>
        <v>0</v>
      </c>
      <c r="AD763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76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63" s="1">
        <v>45657</v>
      </c>
      <c r="AG763" s="1">
        <f>Member_export_20241206_173759_f48b0b31c0417006138ce4576f294a066f7c[[#This Row],[Price]]/100</f>
        <v>52</v>
      </c>
      <c r="AH763" s="6">
        <f ca="1">DATEDIF(Member_export_20241206_173759_f48b0b31c0417006138ce4576f294a066f7c[[#This Row],[Birthday]],TODAY(),"Y")</f>
        <v>41</v>
      </c>
      <c r="AI763" s="6">
        <f>DATEDIF(Member_export_20241206_173759_f48b0b31c0417006138ce4576f294a066f7c[[#This Row],[Member since]],Member_export_20241206_173759_f48b0b31c0417006138ce4576f294a066f7c[[#This Row],[Contrac end date C]],"M")</f>
        <v>15</v>
      </c>
      <c r="AJ763" t="str">
        <f>TEXT(Member_export_20241206_173759_f48b0b31c0417006138ce4576f294a066f7c[[#This Row],[Member since]],"DDDD")</f>
        <v>lunes</v>
      </c>
      <c r="AK763">
        <f>MONTH(Member_export_20241206_173759_f48b0b31c0417006138ce4576f294a066f7c[[#This Row],[Member since]])</f>
        <v>9</v>
      </c>
      <c r="AL763">
        <f>YEAR(Member_export_20241206_173759_f48b0b31c0417006138ce4576f294a066f7c[[#This Row],[Member since]])</f>
        <v>2023</v>
      </c>
    </row>
    <row r="764" spans="1:38" x14ac:dyDescent="0.55000000000000004">
      <c r="A764">
        <v>79788</v>
      </c>
      <c r="B764">
        <v>45987003</v>
      </c>
      <c r="C764" t="s">
        <v>3757</v>
      </c>
      <c r="D764" t="s">
        <v>9</v>
      </c>
      <c r="E764" t="s">
        <v>9</v>
      </c>
      <c r="F764" t="s">
        <v>906</v>
      </c>
      <c r="G764" t="s">
        <v>2334</v>
      </c>
      <c r="H764" t="s">
        <v>4022</v>
      </c>
      <c r="I764" s="1">
        <v>33477</v>
      </c>
      <c r="J764" t="s">
        <v>5895</v>
      </c>
      <c r="K764" t="s">
        <v>5584</v>
      </c>
      <c r="L764">
        <v>28914</v>
      </c>
      <c r="M764" t="s">
        <v>4016</v>
      </c>
      <c r="N764" t="s">
        <v>9</v>
      </c>
      <c r="O764">
        <v>697431462</v>
      </c>
      <c r="P764" t="s">
        <v>2335</v>
      </c>
      <c r="Q764" t="s">
        <v>22</v>
      </c>
      <c r="R764" t="s">
        <v>5896</v>
      </c>
      <c r="S764" t="s">
        <v>4017</v>
      </c>
      <c r="T764" s="1">
        <v>44711</v>
      </c>
      <c r="U764" t="s">
        <v>9</v>
      </c>
      <c r="V764" t="s">
        <v>4023</v>
      </c>
      <c r="W764" t="s">
        <v>4029</v>
      </c>
      <c r="X764" t="s">
        <v>12</v>
      </c>
      <c r="Y764" s="1">
        <v>44713</v>
      </c>
      <c r="Z764" s="1">
        <v>45657</v>
      </c>
      <c r="AA764">
        <v>5200</v>
      </c>
      <c r="AB764" t="s">
        <v>4017</v>
      </c>
      <c r="AC764">
        <f>MIN(COUNTIF(B:B,Member_export_20241206_173759_f48b0b31c0417006138ce4576f294a066f7c[[#This Row],[Member ID]]),1)-1</f>
        <v>0</v>
      </c>
      <c r="AD76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6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64" s="1">
        <v>45657</v>
      </c>
      <c r="AG764" s="1">
        <f>Member_export_20241206_173759_f48b0b31c0417006138ce4576f294a066f7c[[#This Row],[Price]]/100</f>
        <v>52</v>
      </c>
      <c r="AH764" s="6">
        <f ca="1">DATEDIF(Member_export_20241206_173759_f48b0b31c0417006138ce4576f294a066f7c[[#This Row],[Birthday]],TODAY(),"Y")</f>
        <v>33</v>
      </c>
      <c r="AI764" s="6">
        <f>DATEDIF(Member_export_20241206_173759_f48b0b31c0417006138ce4576f294a066f7c[[#This Row],[Member since]],Member_export_20241206_173759_f48b0b31c0417006138ce4576f294a066f7c[[#This Row],[Contrac end date C]],"M")</f>
        <v>31</v>
      </c>
      <c r="AJ764" t="str">
        <f>TEXT(Member_export_20241206_173759_f48b0b31c0417006138ce4576f294a066f7c[[#This Row],[Member since]],"DDDD")</f>
        <v>lunes</v>
      </c>
      <c r="AK764">
        <f>MONTH(Member_export_20241206_173759_f48b0b31c0417006138ce4576f294a066f7c[[#This Row],[Member since]])</f>
        <v>5</v>
      </c>
      <c r="AL764">
        <f>YEAR(Member_export_20241206_173759_f48b0b31c0417006138ce4576f294a066f7c[[#This Row],[Member since]])</f>
        <v>2022</v>
      </c>
    </row>
    <row r="765" spans="1:38" x14ac:dyDescent="0.55000000000000004">
      <c r="A765">
        <v>79788</v>
      </c>
      <c r="B765">
        <v>48907718</v>
      </c>
      <c r="C765" t="s">
        <v>3675</v>
      </c>
      <c r="D765" t="s">
        <v>9</v>
      </c>
      <c r="E765" t="s">
        <v>9</v>
      </c>
      <c r="F765" t="s">
        <v>906</v>
      </c>
      <c r="G765" t="s">
        <v>2157</v>
      </c>
      <c r="H765" t="s">
        <v>4022</v>
      </c>
      <c r="I765" s="1">
        <v>26694</v>
      </c>
      <c r="J765" t="s">
        <v>5897</v>
      </c>
      <c r="K765" t="s">
        <v>5030</v>
      </c>
      <c r="L765">
        <v>28914</v>
      </c>
      <c r="M765" t="s">
        <v>4016</v>
      </c>
      <c r="N765" t="s">
        <v>9</v>
      </c>
      <c r="O765">
        <v>619743663</v>
      </c>
      <c r="P765" t="s">
        <v>2158</v>
      </c>
      <c r="Q765" t="s">
        <v>313</v>
      </c>
      <c r="R765" t="s">
        <v>9</v>
      </c>
      <c r="S765" t="s">
        <v>4017</v>
      </c>
      <c r="T765" s="1">
        <v>45573</v>
      </c>
      <c r="U765" t="s">
        <v>9</v>
      </c>
      <c r="V765" t="s">
        <v>4023</v>
      </c>
      <c r="W765" t="s">
        <v>4024</v>
      </c>
      <c r="X765" t="s">
        <v>30</v>
      </c>
      <c r="Y765" s="1">
        <v>45597</v>
      </c>
      <c r="Z765" s="1">
        <v>45657</v>
      </c>
      <c r="AA765">
        <v>4900</v>
      </c>
      <c r="AB765" t="s">
        <v>4017</v>
      </c>
      <c r="AC765">
        <f>MIN(COUNTIF(B:B,Member_export_20241206_173759_f48b0b31c0417006138ce4576f294a066f7c[[#This Row],[Member ID]]),1)-1</f>
        <v>0</v>
      </c>
      <c r="AD76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6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65" s="1">
        <v>45657</v>
      </c>
      <c r="AG765" s="1">
        <f>Member_export_20241206_173759_f48b0b31c0417006138ce4576f294a066f7c[[#This Row],[Price]]/100</f>
        <v>49</v>
      </c>
      <c r="AH765" s="6">
        <f ca="1">DATEDIF(Member_export_20241206_173759_f48b0b31c0417006138ce4576f294a066f7c[[#This Row],[Birthday]],TODAY(),"Y")</f>
        <v>51</v>
      </c>
      <c r="AI765" s="6">
        <f>DATEDIF(Member_export_20241206_173759_f48b0b31c0417006138ce4576f294a066f7c[[#This Row],[Member since]],Member_export_20241206_173759_f48b0b31c0417006138ce4576f294a066f7c[[#This Row],[Contrac end date C]],"M")</f>
        <v>2</v>
      </c>
      <c r="AJ765" t="str">
        <f>TEXT(Member_export_20241206_173759_f48b0b31c0417006138ce4576f294a066f7c[[#This Row],[Member since]],"DDDD")</f>
        <v>martes</v>
      </c>
      <c r="AK765">
        <f>MONTH(Member_export_20241206_173759_f48b0b31c0417006138ce4576f294a066f7c[[#This Row],[Member since]])</f>
        <v>10</v>
      </c>
      <c r="AL765">
        <f>YEAR(Member_export_20241206_173759_f48b0b31c0417006138ce4576f294a066f7c[[#This Row],[Member since]])</f>
        <v>2024</v>
      </c>
    </row>
    <row r="766" spans="1:38" x14ac:dyDescent="0.55000000000000004">
      <c r="A766">
        <v>79788</v>
      </c>
      <c r="B766">
        <v>45988593</v>
      </c>
      <c r="C766" t="s">
        <v>3138</v>
      </c>
      <c r="D766" t="s">
        <v>9</v>
      </c>
      <c r="E766" t="s">
        <v>9</v>
      </c>
      <c r="F766" t="s">
        <v>906</v>
      </c>
      <c r="G766" t="s">
        <v>907</v>
      </c>
      <c r="H766" t="s">
        <v>4022</v>
      </c>
      <c r="I766" s="1">
        <v>25846</v>
      </c>
      <c r="J766" t="s">
        <v>5898</v>
      </c>
      <c r="K766" t="s">
        <v>4926</v>
      </c>
      <c r="L766">
        <v>28914</v>
      </c>
      <c r="M766" t="s">
        <v>4016</v>
      </c>
      <c r="N766" t="s">
        <v>9</v>
      </c>
      <c r="O766">
        <v>680722859</v>
      </c>
      <c r="P766" t="s">
        <v>908</v>
      </c>
      <c r="Q766" t="s">
        <v>45</v>
      </c>
      <c r="R766" t="s">
        <v>5899</v>
      </c>
      <c r="S766" t="s">
        <v>4017</v>
      </c>
      <c r="T766" s="1">
        <v>43627</v>
      </c>
      <c r="U766" t="s">
        <v>9</v>
      </c>
      <c r="V766" t="s">
        <v>4023</v>
      </c>
      <c r="W766" t="s">
        <v>4029</v>
      </c>
      <c r="X766" t="s">
        <v>12</v>
      </c>
      <c r="Y766" s="1">
        <v>43647</v>
      </c>
      <c r="Z766" s="1">
        <v>45657</v>
      </c>
      <c r="AA766">
        <v>5200</v>
      </c>
      <c r="AB766" t="s">
        <v>4017</v>
      </c>
      <c r="AC766">
        <f>MIN(COUNTIF(B:B,Member_export_20241206_173759_f48b0b31c0417006138ce4576f294a066f7c[[#This Row],[Member ID]]),1)-1</f>
        <v>0</v>
      </c>
      <c r="AD76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6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66" s="1">
        <v>45657</v>
      </c>
      <c r="AG766" s="1">
        <f>Member_export_20241206_173759_f48b0b31c0417006138ce4576f294a066f7c[[#This Row],[Price]]/100</f>
        <v>52</v>
      </c>
      <c r="AH766" s="6">
        <f ca="1">DATEDIF(Member_export_20241206_173759_f48b0b31c0417006138ce4576f294a066f7c[[#This Row],[Birthday]],TODAY(),"Y")</f>
        <v>54</v>
      </c>
      <c r="AI766" s="6">
        <f>DATEDIF(Member_export_20241206_173759_f48b0b31c0417006138ce4576f294a066f7c[[#This Row],[Member since]],Member_export_20241206_173759_f48b0b31c0417006138ce4576f294a066f7c[[#This Row],[Contrac end date C]],"M")</f>
        <v>66</v>
      </c>
      <c r="AJ766" t="str">
        <f>TEXT(Member_export_20241206_173759_f48b0b31c0417006138ce4576f294a066f7c[[#This Row],[Member since]],"DDDD")</f>
        <v>martes</v>
      </c>
      <c r="AK766">
        <f>MONTH(Member_export_20241206_173759_f48b0b31c0417006138ce4576f294a066f7c[[#This Row],[Member since]])</f>
        <v>6</v>
      </c>
      <c r="AL766">
        <f>YEAR(Member_export_20241206_173759_f48b0b31c0417006138ce4576f294a066f7c[[#This Row],[Member since]])</f>
        <v>2019</v>
      </c>
    </row>
    <row r="767" spans="1:38" x14ac:dyDescent="0.55000000000000004">
      <c r="A767">
        <v>79788</v>
      </c>
      <c r="B767">
        <v>45988093</v>
      </c>
      <c r="C767" t="s">
        <v>3546</v>
      </c>
      <c r="D767" t="s">
        <v>9</v>
      </c>
      <c r="E767" t="s">
        <v>9</v>
      </c>
      <c r="F767" t="s">
        <v>906</v>
      </c>
      <c r="G767" t="s">
        <v>1854</v>
      </c>
      <c r="H767" t="s">
        <v>4022</v>
      </c>
      <c r="I767" s="1">
        <v>38471</v>
      </c>
      <c r="J767" t="s">
        <v>5900</v>
      </c>
      <c r="K767" t="s">
        <v>5901</v>
      </c>
      <c r="L767">
        <v>28914</v>
      </c>
      <c r="M767" t="s">
        <v>4016</v>
      </c>
      <c r="N767" t="s">
        <v>9</v>
      </c>
      <c r="O767">
        <v>689280330</v>
      </c>
      <c r="P767" t="s">
        <v>1855</v>
      </c>
      <c r="Q767" t="s">
        <v>22</v>
      </c>
      <c r="R767" t="s">
        <v>5902</v>
      </c>
      <c r="S767" t="s">
        <v>4017</v>
      </c>
      <c r="T767" s="1">
        <v>45173</v>
      </c>
      <c r="U767" t="s">
        <v>9</v>
      </c>
      <c r="V767" t="s">
        <v>4023</v>
      </c>
      <c r="W767" t="s">
        <v>4024</v>
      </c>
      <c r="X767" t="s">
        <v>12</v>
      </c>
      <c r="Y767" s="1">
        <v>45200</v>
      </c>
      <c r="Z767" s="1">
        <v>45657</v>
      </c>
      <c r="AA767">
        <v>5200</v>
      </c>
      <c r="AB767" t="s">
        <v>4017</v>
      </c>
      <c r="AC767">
        <f>MIN(COUNTIF(B:B,Member_export_20241206_173759_f48b0b31c0417006138ce4576f294a066f7c[[#This Row],[Member ID]]),1)-1</f>
        <v>0</v>
      </c>
      <c r="AD76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6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67" s="1">
        <v>45657</v>
      </c>
      <c r="AG767" s="1">
        <f>Member_export_20241206_173759_f48b0b31c0417006138ce4576f294a066f7c[[#This Row],[Price]]/100</f>
        <v>52</v>
      </c>
      <c r="AH767" s="6">
        <f ca="1">DATEDIF(Member_export_20241206_173759_f48b0b31c0417006138ce4576f294a066f7c[[#This Row],[Birthday]],TODAY(),"Y")</f>
        <v>19</v>
      </c>
      <c r="AI767" s="6">
        <f>DATEDIF(Member_export_20241206_173759_f48b0b31c0417006138ce4576f294a066f7c[[#This Row],[Member since]],Member_export_20241206_173759_f48b0b31c0417006138ce4576f294a066f7c[[#This Row],[Contrac end date C]],"M")</f>
        <v>15</v>
      </c>
      <c r="AJ767" t="str">
        <f>TEXT(Member_export_20241206_173759_f48b0b31c0417006138ce4576f294a066f7c[[#This Row],[Member since]],"DDDD")</f>
        <v>lunes</v>
      </c>
      <c r="AK767">
        <f>MONTH(Member_export_20241206_173759_f48b0b31c0417006138ce4576f294a066f7c[[#This Row],[Member since]])</f>
        <v>9</v>
      </c>
      <c r="AL767">
        <f>YEAR(Member_export_20241206_173759_f48b0b31c0417006138ce4576f294a066f7c[[#This Row],[Member since]])</f>
        <v>2023</v>
      </c>
    </row>
    <row r="768" spans="1:38" x14ac:dyDescent="0.55000000000000004">
      <c r="A768">
        <v>79788</v>
      </c>
      <c r="B768">
        <v>45988148</v>
      </c>
      <c r="C768" t="s">
        <v>3609</v>
      </c>
      <c r="D768" t="s">
        <v>9</v>
      </c>
      <c r="E768" t="s">
        <v>9</v>
      </c>
      <c r="F768" t="s">
        <v>906</v>
      </c>
      <c r="G768" t="s">
        <v>1993</v>
      </c>
      <c r="H768" t="s">
        <v>4022</v>
      </c>
      <c r="I768" s="1">
        <v>29122</v>
      </c>
      <c r="J768" t="s">
        <v>5903</v>
      </c>
      <c r="K768" t="s">
        <v>4496</v>
      </c>
      <c r="L768">
        <v>28914</v>
      </c>
      <c r="M768" t="s">
        <v>4016</v>
      </c>
      <c r="N768" t="s">
        <v>9</v>
      </c>
      <c r="O768">
        <v>635081957</v>
      </c>
      <c r="P768" t="s">
        <v>1995</v>
      </c>
      <c r="Q768" t="s">
        <v>113</v>
      </c>
      <c r="R768" t="s">
        <v>1994</v>
      </c>
      <c r="S768" t="s">
        <v>4017</v>
      </c>
      <c r="T768" s="1">
        <v>44193</v>
      </c>
      <c r="U768" t="s">
        <v>9</v>
      </c>
      <c r="V768" t="s">
        <v>4023</v>
      </c>
      <c r="W768" t="s">
        <v>4029</v>
      </c>
      <c r="X768" t="s">
        <v>48</v>
      </c>
      <c r="Y768" s="1">
        <v>44197</v>
      </c>
      <c r="Z768" s="1">
        <v>45657</v>
      </c>
      <c r="AA768">
        <v>3900</v>
      </c>
      <c r="AB768" t="s">
        <v>4017</v>
      </c>
      <c r="AC768">
        <f>MIN(COUNTIF(B:B,Member_export_20241206_173759_f48b0b31c0417006138ce4576f294a066f7c[[#This Row],[Member ID]]),1)-1</f>
        <v>0</v>
      </c>
      <c r="AD76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6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68" s="1">
        <v>45657</v>
      </c>
      <c r="AG768" s="1">
        <f>Member_export_20241206_173759_f48b0b31c0417006138ce4576f294a066f7c[[#This Row],[Price]]/100</f>
        <v>39</v>
      </c>
      <c r="AH768" s="6">
        <f ca="1">DATEDIF(Member_export_20241206_173759_f48b0b31c0417006138ce4576f294a066f7c[[#This Row],[Birthday]],TODAY(),"Y")</f>
        <v>45</v>
      </c>
      <c r="AI768" s="6">
        <f>DATEDIF(Member_export_20241206_173759_f48b0b31c0417006138ce4576f294a066f7c[[#This Row],[Member since]],Member_export_20241206_173759_f48b0b31c0417006138ce4576f294a066f7c[[#This Row],[Contrac end date C]],"M")</f>
        <v>48</v>
      </c>
      <c r="AJ768" t="str">
        <f>TEXT(Member_export_20241206_173759_f48b0b31c0417006138ce4576f294a066f7c[[#This Row],[Member since]],"DDDD")</f>
        <v>lunes</v>
      </c>
      <c r="AK768">
        <f>MONTH(Member_export_20241206_173759_f48b0b31c0417006138ce4576f294a066f7c[[#This Row],[Member since]])</f>
        <v>12</v>
      </c>
      <c r="AL768">
        <f>YEAR(Member_export_20241206_173759_f48b0b31c0417006138ce4576f294a066f7c[[#This Row],[Member since]])</f>
        <v>2020</v>
      </c>
    </row>
    <row r="769" spans="1:38" x14ac:dyDescent="0.55000000000000004">
      <c r="A769">
        <v>79788</v>
      </c>
      <c r="B769">
        <v>45989085</v>
      </c>
      <c r="C769" t="s">
        <v>3349</v>
      </c>
      <c r="D769" t="s">
        <v>9</v>
      </c>
      <c r="E769" t="s">
        <v>9</v>
      </c>
      <c r="F769" t="s">
        <v>906</v>
      </c>
      <c r="G769" t="s">
        <v>1420</v>
      </c>
      <c r="H769" t="s">
        <v>4022</v>
      </c>
      <c r="I769" s="1">
        <v>26213</v>
      </c>
      <c r="J769" t="s">
        <v>5904</v>
      </c>
      <c r="K769" t="s">
        <v>5905</v>
      </c>
      <c r="L769">
        <v>28914</v>
      </c>
      <c r="M769" t="s">
        <v>4016</v>
      </c>
      <c r="N769" t="s">
        <v>9</v>
      </c>
      <c r="O769">
        <v>630518531</v>
      </c>
      <c r="P769" t="s">
        <v>1421</v>
      </c>
      <c r="Q769" t="s">
        <v>45</v>
      </c>
      <c r="R769" t="s">
        <v>5906</v>
      </c>
      <c r="S769" t="s">
        <v>4017</v>
      </c>
      <c r="T769" s="1">
        <v>44981</v>
      </c>
      <c r="U769" t="s">
        <v>9</v>
      </c>
      <c r="V769" t="s">
        <v>4023</v>
      </c>
      <c r="W769" t="s">
        <v>4024</v>
      </c>
      <c r="X769" t="s">
        <v>12</v>
      </c>
      <c r="Y769" s="1">
        <v>44986</v>
      </c>
      <c r="Z769" s="1">
        <v>45657</v>
      </c>
      <c r="AA769">
        <v>5200</v>
      </c>
      <c r="AB769" t="s">
        <v>4017</v>
      </c>
      <c r="AC769">
        <f>MIN(COUNTIF(B:B,Member_export_20241206_173759_f48b0b31c0417006138ce4576f294a066f7c[[#This Row],[Member ID]]),1)-1</f>
        <v>0</v>
      </c>
      <c r="AD76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6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69" s="1">
        <v>45657</v>
      </c>
      <c r="AG769" s="1">
        <f>Member_export_20241206_173759_f48b0b31c0417006138ce4576f294a066f7c[[#This Row],[Price]]/100</f>
        <v>52</v>
      </c>
      <c r="AH769" s="6">
        <f ca="1">DATEDIF(Member_export_20241206_173759_f48b0b31c0417006138ce4576f294a066f7c[[#This Row],[Birthday]],TODAY(),"Y")</f>
        <v>53</v>
      </c>
      <c r="AI769" s="6">
        <f>DATEDIF(Member_export_20241206_173759_f48b0b31c0417006138ce4576f294a066f7c[[#This Row],[Member since]],Member_export_20241206_173759_f48b0b31c0417006138ce4576f294a066f7c[[#This Row],[Contrac end date C]],"M")</f>
        <v>22</v>
      </c>
      <c r="AJ769" t="str">
        <f>TEXT(Member_export_20241206_173759_f48b0b31c0417006138ce4576f294a066f7c[[#This Row],[Member since]],"DDDD")</f>
        <v>viernes</v>
      </c>
      <c r="AK769">
        <f>MONTH(Member_export_20241206_173759_f48b0b31c0417006138ce4576f294a066f7c[[#This Row],[Member since]])</f>
        <v>2</v>
      </c>
      <c r="AL769">
        <f>YEAR(Member_export_20241206_173759_f48b0b31c0417006138ce4576f294a066f7c[[#This Row],[Member since]])</f>
        <v>2023</v>
      </c>
    </row>
    <row r="770" spans="1:38" x14ac:dyDescent="0.55000000000000004">
      <c r="A770">
        <v>79788</v>
      </c>
      <c r="B770">
        <v>45989468</v>
      </c>
      <c r="C770" t="s">
        <v>3288</v>
      </c>
      <c r="D770" t="s">
        <v>9</v>
      </c>
      <c r="E770" t="s">
        <v>9</v>
      </c>
      <c r="F770" t="s">
        <v>906</v>
      </c>
      <c r="G770" t="s">
        <v>1273</v>
      </c>
      <c r="H770" t="s">
        <v>4022</v>
      </c>
      <c r="I770" s="1">
        <v>26112</v>
      </c>
      <c r="J770" t="s">
        <v>5907</v>
      </c>
      <c r="K770" t="s">
        <v>5908</v>
      </c>
      <c r="L770">
        <v>28914</v>
      </c>
      <c r="M770" t="s">
        <v>4016</v>
      </c>
      <c r="N770" t="s">
        <v>9</v>
      </c>
      <c r="O770">
        <v>699315774</v>
      </c>
      <c r="P770" t="s">
        <v>1275</v>
      </c>
      <c r="Q770" t="s">
        <v>45</v>
      </c>
      <c r="R770" t="s">
        <v>1274</v>
      </c>
      <c r="S770" t="s">
        <v>4017</v>
      </c>
      <c r="T770" s="1">
        <v>43532</v>
      </c>
      <c r="U770" t="s">
        <v>9</v>
      </c>
      <c r="V770" t="s">
        <v>4023</v>
      </c>
      <c r="W770" t="s">
        <v>4024</v>
      </c>
      <c r="X770" t="s">
        <v>91</v>
      </c>
      <c r="Y770" s="1">
        <v>43556</v>
      </c>
      <c r="Z770" s="1">
        <v>45657</v>
      </c>
      <c r="AA770">
        <v>4600</v>
      </c>
      <c r="AB770" t="s">
        <v>4017</v>
      </c>
      <c r="AC770">
        <f>MIN(COUNTIF(B:B,Member_export_20241206_173759_f48b0b31c0417006138ce4576f294a066f7c[[#This Row],[Member ID]]),1)-1</f>
        <v>0</v>
      </c>
      <c r="AD77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7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70" s="1">
        <v>45657</v>
      </c>
      <c r="AG770" s="1">
        <f>Member_export_20241206_173759_f48b0b31c0417006138ce4576f294a066f7c[[#This Row],[Price]]/100</f>
        <v>46</v>
      </c>
      <c r="AH770" s="6">
        <f ca="1">DATEDIF(Member_export_20241206_173759_f48b0b31c0417006138ce4576f294a066f7c[[#This Row],[Birthday]],TODAY(),"Y")</f>
        <v>53</v>
      </c>
      <c r="AI770" s="6">
        <f>DATEDIF(Member_export_20241206_173759_f48b0b31c0417006138ce4576f294a066f7c[[#This Row],[Member since]],Member_export_20241206_173759_f48b0b31c0417006138ce4576f294a066f7c[[#This Row],[Contrac end date C]],"M")</f>
        <v>69</v>
      </c>
      <c r="AJ770" t="str">
        <f>TEXT(Member_export_20241206_173759_f48b0b31c0417006138ce4576f294a066f7c[[#This Row],[Member since]],"DDDD")</f>
        <v>viernes</v>
      </c>
      <c r="AK770">
        <f>MONTH(Member_export_20241206_173759_f48b0b31c0417006138ce4576f294a066f7c[[#This Row],[Member since]])</f>
        <v>3</v>
      </c>
      <c r="AL770">
        <f>YEAR(Member_export_20241206_173759_f48b0b31c0417006138ce4576f294a066f7c[[#This Row],[Member since]])</f>
        <v>2019</v>
      </c>
    </row>
    <row r="771" spans="1:38" x14ac:dyDescent="0.55000000000000004">
      <c r="A771">
        <v>79788</v>
      </c>
      <c r="B771">
        <v>45987508</v>
      </c>
      <c r="C771" t="s">
        <v>3350</v>
      </c>
      <c r="D771" t="s">
        <v>9</v>
      </c>
      <c r="E771" t="s">
        <v>9</v>
      </c>
      <c r="F771" t="s">
        <v>415</v>
      </c>
      <c r="G771" t="s">
        <v>1422</v>
      </c>
      <c r="H771" t="s">
        <v>4022</v>
      </c>
      <c r="I771" s="1">
        <v>28097</v>
      </c>
      <c r="J771" t="s">
        <v>5909</v>
      </c>
      <c r="K771" t="s">
        <v>5910</v>
      </c>
      <c r="L771">
        <v>28914</v>
      </c>
      <c r="M771" t="s">
        <v>4016</v>
      </c>
      <c r="N771" t="s">
        <v>9</v>
      </c>
      <c r="O771">
        <v>620946798</v>
      </c>
      <c r="P771" t="s">
        <v>1423</v>
      </c>
      <c r="Q771" t="s">
        <v>22</v>
      </c>
      <c r="R771" t="s">
        <v>5911</v>
      </c>
      <c r="S771" t="s">
        <v>4017</v>
      </c>
      <c r="T771" s="1">
        <v>43255</v>
      </c>
      <c r="U771" t="s">
        <v>9</v>
      </c>
      <c r="V771" t="s">
        <v>4023</v>
      </c>
      <c r="W771" t="s">
        <v>4029</v>
      </c>
      <c r="X771" t="s">
        <v>12</v>
      </c>
      <c r="Y771" s="1">
        <v>43282</v>
      </c>
      <c r="Z771" s="1">
        <v>45657</v>
      </c>
      <c r="AA771">
        <v>5200</v>
      </c>
      <c r="AB771" t="s">
        <v>4017</v>
      </c>
      <c r="AC771">
        <f>MIN(COUNTIF(B:B,Member_export_20241206_173759_f48b0b31c0417006138ce4576f294a066f7c[[#This Row],[Member ID]]),1)-1</f>
        <v>0</v>
      </c>
      <c r="AD77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7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71" s="1">
        <v>45657</v>
      </c>
      <c r="AG771" s="1">
        <f>Member_export_20241206_173759_f48b0b31c0417006138ce4576f294a066f7c[[#This Row],[Price]]/100</f>
        <v>52</v>
      </c>
      <c r="AH771" s="6">
        <f ca="1">DATEDIF(Member_export_20241206_173759_f48b0b31c0417006138ce4576f294a066f7c[[#This Row],[Birthday]],TODAY(),"Y")</f>
        <v>48</v>
      </c>
      <c r="AI771" s="6">
        <f>DATEDIF(Member_export_20241206_173759_f48b0b31c0417006138ce4576f294a066f7c[[#This Row],[Member since]],Member_export_20241206_173759_f48b0b31c0417006138ce4576f294a066f7c[[#This Row],[Contrac end date C]],"M")</f>
        <v>78</v>
      </c>
      <c r="AJ771" t="str">
        <f>TEXT(Member_export_20241206_173759_f48b0b31c0417006138ce4576f294a066f7c[[#This Row],[Member since]],"DDDD")</f>
        <v>lunes</v>
      </c>
      <c r="AK771">
        <f>MONTH(Member_export_20241206_173759_f48b0b31c0417006138ce4576f294a066f7c[[#This Row],[Member since]])</f>
        <v>6</v>
      </c>
      <c r="AL771">
        <f>YEAR(Member_export_20241206_173759_f48b0b31c0417006138ce4576f294a066f7c[[#This Row],[Member since]])</f>
        <v>2018</v>
      </c>
    </row>
    <row r="772" spans="1:38" x14ac:dyDescent="0.55000000000000004">
      <c r="A772">
        <v>79788</v>
      </c>
      <c r="B772">
        <v>45989567</v>
      </c>
      <c r="C772" t="s">
        <v>2962</v>
      </c>
      <c r="D772" t="s">
        <v>9</v>
      </c>
      <c r="E772" t="s">
        <v>9</v>
      </c>
      <c r="F772" t="s">
        <v>415</v>
      </c>
      <c r="G772" t="s">
        <v>416</v>
      </c>
      <c r="H772" t="s">
        <v>4022</v>
      </c>
      <c r="I772" s="1">
        <v>28780</v>
      </c>
      <c r="J772" t="s">
        <v>5912</v>
      </c>
      <c r="K772" t="s">
        <v>5913</v>
      </c>
      <c r="L772">
        <v>28914</v>
      </c>
      <c r="M772" t="s">
        <v>4016</v>
      </c>
      <c r="N772" t="s">
        <v>9</v>
      </c>
      <c r="O772">
        <v>654980648</v>
      </c>
      <c r="P772" t="s">
        <v>417</v>
      </c>
      <c r="Q772" t="s">
        <v>18</v>
      </c>
      <c r="R772" t="s">
        <v>5914</v>
      </c>
      <c r="S772" t="s">
        <v>4017</v>
      </c>
      <c r="T772" s="1">
        <v>45077</v>
      </c>
      <c r="U772" t="s">
        <v>9</v>
      </c>
      <c r="V772" t="s">
        <v>4023</v>
      </c>
      <c r="W772" t="s">
        <v>4029</v>
      </c>
      <c r="X772" t="s">
        <v>12</v>
      </c>
      <c r="Y772" s="1">
        <v>45078</v>
      </c>
      <c r="Z772" s="1">
        <v>45657</v>
      </c>
      <c r="AA772">
        <v>5200</v>
      </c>
      <c r="AB772" t="s">
        <v>4017</v>
      </c>
      <c r="AC772">
        <f>MIN(COUNTIF(B:B,Member_export_20241206_173759_f48b0b31c0417006138ce4576f294a066f7c[[#This Row],[Member ID]]),1)-1</f>
        <v>0</v>
      </c>
      <c r="AD77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7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72" s="1">
        <v>45657</v>
      </c>
      <c r="AG772" s="1">
        <f>Member_export_20241206_173759_f48b0b31c0417006138ce4576f294a066f7c[[#This Row],[Price]]/100</f>
        <v>52</v>
      </c>
      <c r="AH772" s="6">
        <f ca="1">DATEDIF(Member_export_20241206_173759_f48b0b31c0417006138ce4576f294a066f7c[[#This Row],[Birthday]],TODAY(),"Y")</f>
        <v>46</v>
      </c>
      <c r="AI772" s="6">
        <f>DATEDIF(Member_export_20241206_173759_f48b0b31c0417006138ce4576f294a066f7c[[#This Row],[Member since]],Member_export_20241206_173759_f48b0b31c0417006138ce4576f294a066f7c[[#This Row],[Contrac end date C]],"M")</f>
        <v>19</v>
      </c>
      <c r="AJ772" t="str">
        <f>TEXT(Member_export_20241206_173759_f48b0b31c0417006138ce4576f294a066f7c[[#This Row],[Member since]],"DDDD")</f>
        <v>miércoles</v>
      </c>
      <c r="AK772">
        <f>MONTH(Member_export_20241206_173759_f48b0b31c0417006138ce4576f294a066f7c[[#This Row],[Member since]])</f>
        <v>5</v>
      </c>
      <c r="AL772">
        <f>YEAR(Member_export_20241206_173759_f48b0b31c0417006138ce4576f294a066f7c[[#This Row],[Member since]])</f>
        <v>2023</v>
      </c>
    </row>
    <row r="773" spans="1:38" x14ac:dyDescent="0.55000000000000004">
      <c r="A773">
        <v>79788</v>
      </c>
      <c r="B773">
        <v>46764844</v>
      </c>
      <c r="C773" t="s">
        <v>2923</v>
      </c>
      <c r="D773" t="s">
        <v>9</v>
      </c>
      <c r="E773" t="s">
        <v>9</v>
      </c>
      <c r="F773" t="s">
        <v>303</v>
      </c>
      <c r="G773" t="s">
        <v>304</v>
      </c>
      <c r="H773" t="s">
        <v>4022</v>
      </c>
      <c r="I773" s="1">
        <v>27512</v>
      </c>
      <c r="J773" t="s">
        <v>5915</v>
      </c>
      <c r="K773" t="s">
        <v>5916</v>
      </c>
      <c r="L773">
        <v>28914</v>
      </c>
      <c r="M773" t="s">
        <v>4016</v>
      </c>
      <c r="N773" t="s">
        <v>9</v>
      </c>
      <c r="O773">
        <v>660414466</v>
      </c>
      <c r="P773" t="s">
        <v>225</v>
      </c>
      <c r="Q773" t="s">
        <v>22</v>
      </c>
      <c r="R773" t="s">
        <v>5917</v>
      </c>
      <c r="S773" t="s">
        <v>4017</v>
      </c>
      <c r="T773" s="1">
        <v>45387</v>
      </c>
      <c r="U773" t="s">
        <v>9</v>
      </c>
      <c r="V773" t="s">
        <v>9</v>
      </c>
      <c r="W773" t="s">
        <v>9</v>
      </c>
      <c r="X773" t="s">
        <v>30</v>
      </c>
      <c r="Y773" s="1">
        <v>45444</v>
      </c>
      <c r="Z773" s="1">
        <v>45657</v>
      </c>
      <c r="AA773">
        <v>4900</v>
      </c>
      <c r="AB773" t="s">
        <v>4017</v>
      </c>
      <c r="AC773">
        <f>MIN(COUNTIF(B:B,Member_export_20241206_173759_f48b0b31c0417006138ce4576f294a066f7c[[#This Row],[Member ID]]),1)-1</f>
        <v>0</v>
      </c>
      <c r="AD773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773" t="str">
        <f>IF(Member_export_20241206_173759_f48b0b31c0417006138ce4576f294a066f7c[[#This Row],[Source]]="","DESCONOCIDA",Member_export_20241206_173759_f48b0b31c0417006138ce4576f294a066f7c[[#This Row],[Source]])</f>
        <v>DESCONOCIDA</v>
      </c>
      <c r="AF773" s="1">
        <v>45657</v>
      </c>
      <c r="AG773" s="1">
        <f>Member_export_20241206_173759_f48b0b31c0417006138ce4576f294a066f7c[[#This Row],[Price]]/100</f>
        <v>49</v>
      </c>
      <c r="AH773" s="6">
        <f ca="1">DATEDIF(Member_export_20241206_173759_f48b0b31c0417006138ce4576f294a066f7c[[#This Row],[Birthday]],TODAY(),"Y")</f>
        <v>49</v>
      </c>
      <c r="AI773" s="6">
        <f>DATEDIF(Member_export_20241206_173759_f48b0b31c0417006138ce4576f294a066f7c[[#This Row],[Member since]],Member_export_20241206_173759_f48b0b31c0417006138ce4576f294a066f7c[[#This Row],[Contrac end date C]],"M")</f>
        <v>8</v>
      </c>
      <c r="AJ773" t="str">
        <f>TEXT(Member_export_20241206_173759_f48b0b31c0417006138ce4576f294a066f7c[[#This Row],[Member since]],"DDDD")</f>
        <v>viernes</v>
      </c>
      <c r="AK773">
        <f>MONTH(Member_export_20241206_173759_f48b0b31c0417006138ce4576f294a066f7c[[#This Row],[Member since]])</f>
        <v>4</v>
      </c>
      <c r="AL773">
        <f>YEAR(Member_export_20241206_173759_f48b0b31c0417006138ce4576f294a066f7c[[#This Row],[Member since]])</f>
        <v>2024</v>
      </c>
    </row>
    <row r="774" spans="1:38" x14ac:dyDescent="0.55000000000000004">
      <c r="A774">
        <v>79788</v>
      </c>
      <c r="B774">
        <v>45987227</v>
      </c>
      <c r="C774" t="s">
        <v>3125</v>
      </c>
      <c r="D774" t="s">
        <v>9</v>
      </c>
      <c r="E774" t="s">
        <v>9</v>
      </c>
      <c r="F774" t="s">
        <v>303</v>
      </c>
      <c r="G774" t="s">
        <v>870</v>
      </c>
      <c r="H774" t="s">
        <v>4015</v>
      </c>
      <c r="I774" s="1">
        <v>30035</v>
      </c>
      <c r="J774" t="s">
        <v>5918</v>
      </c>
      <c r="K774" t="s">
        <v>5919</v>
      </c>
      <c r="L774">
        <v>28905</v>
      </c>
      <c r="M774" t="s">
        <v>4018</v>
      </c>
      <c r="N774" t="s">
        <v>9</v>
      </c>
      <c r="O774">
        <v>620432530</v>
      </c>
      <c r="P774" t="s">
        <v>872</v>
      </c>
      <c r="Q774" t="s">
        <v>22</v>
      </c>
      <c r="R774" t="s">
        <v>871</v>
      </c>
      <c r="S774" t="s">
        <v>4017</v>
      </c>
      <c r="T774" s="1">
        <v>45236</v>
      </c>
      <c r="U774" t="s">
        <v>9</v>
      </c>
      <c r="V774" t="s">
        <v>9</v>
      </c>
      <c r="W774" t="s">
        <v>9</v>
      </c>
      <c r="X774" t="s">
        <v>12</v>
      </c>
      <c r="Y774" s="1">
        <v>45261</v>
      </c>
      <c r="Z774" s="1">
        <v>45657</v>
      </c>
      <c r="AA774">
        <v>5200</v>
      </c>
      <c r="AB774" t="s">
        <v>4017</v>
      </c>
      <c r="AC774">
        <f>MIN(COUNTIF(B:B,Member_export_20241206_173759_f48b0b31c0417006138ce4576f294a066f7c[[#This Row],[Member ID]]),1)-1</f>
        <v>0</v>
      </c>
      <c r="AD774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774" t="str">
        <f>IF(Member_export_20241206_173759_f48b0b31c0417006138ce4576f294a066f7c[[#This Row],[Source]]="","DESCONOCIDA",Member_export_20241206_173759_f48b0b31c0417006138ce4576f294a066f7c[[#This Row],[Source]])</f>
        <v>DESCONOCIDA</v>
      </c>
      <c r="AF774" s="1">
        <v>45657</v>
      </c>
      <c r="AG774" s="1">
        <f>Member_export_20241206_173759_f48b0b31c0417006138ce4576f294a066f7c[[#This Row],[Price]]/100</f>
        <v>52</v>
      </c>
      <c r="AH774" s="6">
        <f ca="1">DATEDIF(Member_export_20241206_173759_f48b0b31c0417006138ce4576f294a066f7c[[#This Row],[Birthday]],TODAY(),"Y")</f>
        <v>42</v>
      </c>
      <c r="AI774" s="6">
        <f>DATEDIF(Member_export_20241206_173759_f48b0b31c0417006138ce4576f294a066f7c[[#This Row],[Member since]],Member_export_20241206_173759_f48b0b31c0417006138ce4576f294a066f7c[[#This Row],[Contrac end date C]],"M")</f>
        <v>13</v>
      </c>
      <c r="AJ774" t="str">
        <f>TEXT(Member_export_20241206_173759_f48b0b31c0417006138ce4576f294a066f7c[[#This Row],[Member since]],"DDDD")</f>
        <v>lunes</v>
      </c>
      <c r="AK774">
        <f>MONTH(Member_export_20241206_173759_f48b0b31c0417006138ce4576f294a066f7c[[#This Row],[Member since]])</f>
        <v>11</v>
      </c>
      <c r="AL774">
        <f>YEAR(Member_export_20241206_173759_f48b0b31c0417006138ce4576f294a066f7c[[#This Row],[Member since]])</f>
        <v>2023</v>
      </c>
    </row>
    <row r="775" spans="1:38" x14ac:dyDescent="0.55000000000000004">
      <c r="A775">
        <v>79788</v>
      </c>
      <c r="B775">
        <v>45989807</v>
      </c>
      <c r="C775" t="s">
        <v>2922</v>
      </c>
      <c r="D775" t="s">
        <v>9</v>
      </c>
      <c r="E775" t="s">
        <v>9</v>
      </c>
      <c r="F775" t="s">
        <v>300</v>
      </c>
      <c r="G775" t="s">
        <v>301</v>
      </c>
      <c r="H775" t="s">
        <v>4025</v>
      </c>
      <c r="I775" s="1">
        <v>33931</v>
      </c>
      <c r="J775" t="s">
        <v>5920</v>
      </c>
      <c r="K775" t="s">
        <v>5921</v>
      </c>
      <c r="L775">
        <v>28914</v>
      </c>
      <c r="M775" t="s">
        <v>4016</v>
      </c>
      <c r="N775" t="s">
        <v>9</v>
      </c>
      <c r="O775">
        <v>696991534</v>
      </c>
      <c r="P775" t="s">
        <v>302</v>
      </c>
      <c r="Q775" t="s">
        <v>22</v>
      </c>
      <c r="R775" t="s">
        <v>5922</v>
      </c>
      <c r="S775" t="s">
        <v>4017</v>
      </c>
      <c r="T775" s="1">
        <v>45355</v>
      </c>
      <c r="U775" t="s">
        <v>9</v>
      </c>
      <c r="V775" t="s">
        <v>4023</v>
      </c>
      <c r="W775" t="s">
        <v>4029</v>
      </c>
      <c r="X775" t="s">
        <v>12</v>
      </c>
      <c r="Y775" s="1">
        <v>45383</v>
      </c>
      <c r="Z775" s="1">
        <v>45657</v>
      </c>
      <c r="AA775">
        <v>5200</v>
      </c>
      <c r="AB775" t="s">
        <v>4017</v>
      </c>
      <c r="AC775">
        <f>MIN(COUNTIF(B:B,Member_export_20241206_173759_f48b0b31c0417006138ce4576f294a066f7c[[#This Row],[Member ID]]),1)-1</f>
        <v>0</v>
      </c>
      <c r="AD77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7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75" s="1">
        <v>45657</v>
      </c>
      <c r="AG775" s="1">
        <f>Member_export_20241206_173759_f48b0b31c0417006138ce4576f294a066f7c[[#This Row],[Price]]/100</f>
        <v>52</v>
      </c>
      <c r="AH775" s="6">
        <f ca="1">DATEDIF(Member_export_20241206_173759_f48b0b31c0417006138ce4576f294a066f7c[[#This Row],[Birthday]],TODAY(),"Y")</f>
        <v>32</v>
      </c>
      <c r="AI775" s="6">
        <f>DATEDIF(Member_export_20241206_173759_f48b0b31c0417006138ce4576f294a066f7c[[#This Row],[Member since]],Member_export_20241206_173759_f48b0b31c0417006138ce4576f294a066f7c[[#This Row],[Contrac end date C]],"M")</f>
        <v>9</v>
      </c>
      <c r="AJ775" t="str">
        <f>TEXT(Member_export_20241206_173759_f48b0b31c0417006138ce4576f294a066f7c[[#This Row],[Member since]],"DDDD")</f>
        <v>lunes</v>
      </c>
      <c r="AK775">
        <f>MONTH(Member_export_20241206_173759_f48b0b31c0417006138ce4576f294a066f7c[[#This Row],[Member since]])</f>
        <v>3</v>
      </c>
      <c r="AL775">
        <f>YEAR(Member_export_20241206_173759_f48b0b31c0417006138ce4576f294a066f7c[[#This Row],[Member since]])</f>
        <v>2024</v>
      </c>
    </row>
    <row r="776" spans="1:38" x14ac:dyDescent="0.55000000000000004">
      <c r="A776">
        <v>79788</v>
      </c>
      <c r="B776">
        <v>45988351</v>
      </c>
      <c r="C776" t="s">
        <v>3412</v>
      </c>
      <c r="D776" t="s">
        <v>9</v>
      </c>
      <c r="E776" t="s">
        <v>9</v>
      </c>
      <c r="F776" t="s">
        <v>300</v>
      </c>
      <c r="G776" t="s">
        <v>1564</v>
      </c>
      <c r="H776" t="s">
        <v>4025</v>
      </c>
      <c r="I776" s="1">
        <v>26432</v>
      </c>
      <c r="J776" t="s">
        <v>5923</v>
      </c>
      <c r="K776" t="s">
        <v>5924</v>
      </c>
      <c r="L776">
        <v>28914</v>
      </c>
      <c r="M776" t="s">
        <v>4016</v>
      </c>
      <c r="N776" t="s">
        <v>9</v>
      </c>
      <c r="O776">
        <v>620899698</v>
      </c>
      <c r="P776" t="s">
        <v>1565</v>
      </c>
      <c r="Q776" t="s">
        <v>22</v>
      </c>
      <c r="R776" t="s">
        <v>5925</v>
      </c>
      <c r="S776" t="s">
        <v>4017</v>
      </c>
      <c r="T776" s="1">
        <v>44809</v>
      </c>
      <c r="U776" t="s">
        <v>9</v>
      </c>
      <c r="V776" t="s">
        <v>4068</v>
      </c>
      <c r="W776" t="s">
        <v>4024</v>
      </c>
      <c r="X776" t="s">
        <v>30</v>
      </c>
      <c r="Y776" s="1">
        <v>44835</v>
      </c>
      <c r="Z776" s="1">
        <v>45657</v>
      </c>
      <c r="AA776">
        <v>4900</v>
      </c>
      <c r="AB776" t="s">
        <v>4017</v>
      </c>
      <c r="AC776">
        <f>MIN(COUNTIF(B:B,Member_export_20241206_173759_f48b0b31c0417006138ce4576f294a066f7c[[#This Row],[Member ID]]),1)-1</f>
        <v>0</v>
      </c>
      <c r="AD776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77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76" s="1">
        <v>45657</v>
      </c>
      <c r="AG776" s="1">
        <f>Member_export_20241206_173759_f48b0b31c0417006138ce4576f294a066f7c[[#This Row],[Price]]/100</f>
        <v>49</v>
      </c>
      <c r="AH776" s="6">
        <f ca="1">DATEDIF(Member_export_20241206_173759_f48b0b31c0417006138ce4576f294a066f7c[[#This Row],[Birthday]],TODAY(),"Y")</f>
        <v>52</v>
      </c>
      <c r="AI776" s="6">
        <f>DATEDIF(Member_export_20241206_173759_f48b0b31c0417006138ce4576f294a066f7c[[#This Row],[Member since]],Member_export_20241206_173759_f48b0b31c0417006138ce4576f294a066f7c[[#This Row],[Contrac end date C]],"M")</f>
        <v>27</v>
      </c>
      <c r="AJ776" t="str">
        <f>TEXT(Member_export_20241206_173759_f48b0b31c0417006138ce4576f294a066f7c[[#This Row],[Member since]],"DDDD")</f>
        <v>lunes</v>
      </c>
      <c r="AK776">
        <f>MONTH(Member_export_20241206_173759_f48b0b31c0417006138ce4576f294a066f7c[[#This Row],[Member since]])</f>
        <v>9</v>
      </c>
      <c r="AL776">
        <f>YEAR(Member_export_20241206_173759_f48b0b31c0417006138ce4576f294a066f7c[[#This Row],[Member since]])</f>
        <v>2022</v>
      </c>
    </row>
    <row r="777" spans="1:38" x14ac:dyDescent="0.55000000000000004">
      <c r="A777">
        <v>79788</v>
      </c>
      <c r="B777">
        <v>45989297</v>
      </c>
      <c r="C777" t="s">
        <v>3770</v>
      </c>
      <c r="D777" t="s">
        <v>9</v>
      </c>
      <c r="E777" t="s">
        <v>9</v>
      </c>
      <c r="F777" t="s">
        <v>2355</v>
      </c>
      <c r="G777" t="s">
        <v>2356</v>
      </c>
      <c r="H777" t="s">
        <v>4015</v>
      </c>
      <c r="I777" s="1">
        <v>33377</v>
      </c>
      <c r="J777" t="s">
        <v>5926</v>
      </c>
      <c r="K777" t="s">
        <v>5927</v>
      </c>
      <c r="L777">
        <v>28914</v>
      </c>
      <c r="M777" t="s">
        <v>4016</v>
      </c>
      <c r="N777" t="s">
        <v>9</v>
      </c>
      <c r="O777">
        <v>690777703</v>
      </c>
      <c r="P777" t="s">
        <v>2357</v>
      </c>
      <c r="Q777" t="s">
        <v>18</v>
      </c>
      <c r="R777" t="s">
        <v>5928</v>
      </c>
      <c r="S777" t="s">
        <v>4017</v>
      </c>
      <c r="T777" s="1">
        <v>45336</v>
      </c>
      <c r="U777" t="s">
        <v>9</v>
      </c>
      <c r="V777" t="s">
        <v>4023</v>
      </c>
      <c r="W777" t="s">
        <v>4024</v>
      </c>
      <c r="X777" t="s">
        <v>12</v>
      </c>
      <c r="Y777" s="1">
        <v>45352</v>
      </c>
      <c r="Z777" s="1">
        <v>45657</v>
      </c>
      <c r="AA777">
        <v>5200</v>
      </c>
      <c r="AB777" t="s">
        <v>4017</v>
      </c>
      <c r="AC777">
        <f>MIN(COUNTIF(B:B,Member_export_20241206_173759_f48b0b31c0417006138ce4576f294a066f7c[[#This Row],[Member ID]]),1)-1</f>
        <v>0</v>
      </c>
      <c r="AD77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7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77" s="1">
        <v>45657</v>
      </c>
      <c r="AG777" s="1">
        <f>Member_export_20241206_173759_f48b0b31c0417006138ce4576f294a066f7c[[#This Row],[Price]]/100</f>
        <v>52</v>
      </c>
      <c r="AH777" s="6">
        <f ca="1">DATEDIF(Member_export_20241206_173759_f48b0b31c0417006138ce4576f294a066f7c[[#This Row],[Birthday]],TODAY(),"Y")</f>
        <v>33</v>
      </c>
      <c r="AI777" s="6">
        <f>DATEDIF(Member_export_20241206_173759_f48b0b31c0417006138ce4576f294a066f7c[[#This Row],[Member since]],Member_export_20241206_173759_f48b0b31c0417006138ce4576f294a066f7c[[#This Row],[Contrac end date C]],"M")</f>
        <v>10</v>
      </c>
      <c r="AJ777" t="str">
        <f>TEXT(Member_export_20241206_173759_f48b0b31c0417006138ce4576f294a066f7c[[#This Row],[Member since]],"DDDD")</f>
        <v>miércoles</v>
      </c>
      <c r="AK777">
        <f>MONTH(Member_export_20241206_173759_f48b0b31c0417006138ce4576f294a066f7c[[#This Row],[Member since]])</f>
        <v>2</v>
      </c>
      <c r="AL777">
        <f>YEAR(Member_export_20241206_173759_f48b0b31c0417006138ce4576f294a066f7c[[#This Row],[Member since]])</f>
        <v>2024</v>
      </c>
    </row>
    <row r="778" spans="1:38" x14ac:dyDescent="0.55000000000000004">
      <c r="A778">
        <v>79788</v>
      </c>
      <c r="B778">
        <v>45989706</v>
      </c>
      <c r="C778" t="s">
        <v>3866</v>
      </c>
      <c r="D778" t="s">
        <v>9</v>
      </c>
      <c r="E778" t="s">
        <v>9</v>
      </c>
      <c r="F778" t="s">
        <v>2355</v>
      </c>
      <c r="G778" t="s">
        <v>1636</v>
      </c>
      <c r="H778" t="s">
        <v>4022</v>
      </c>
      <c r="I778" s="1">
        <v>38628</v>
      </c>
      <c r="J778" t="s">
        <v>5929</v>
      </c>
      <c r="K778" t="s">
        <v>5930</v>
      </c>
      <c r="L778">
        <v>28914</v>
      </c>
      <c r="M778" t="s">
        <v>4016</v>
      </c>
      <c r="N778" t="s">
        <v>9</v>
      </c>
      <c r="O778">
        <v>689591000</v>
      </c>
      <c r="P778" t="s">
        <v>1637</v>
      </c>
      <c r="Q778" t="s">
        <v>45</v>
      </c>
      <c r="R778" t="s">
        <v>5931</v>
      </c>
      <c r="S778" t="s">
        <v>4017</v>
      </c>
      <c r="T778" s="1">
        <v>44796</v>
      </c>
      <c r="U778" t="s">
        <v>9</v>
      </c>
      <c r="V778" t="s">
        <v>9</v>
      </c>
      <c r="W778" t="s">
        <v>9</v>
      </c>
      <c r="X778" t="s">
        <v>48</v>
      </c>
      <c r="Y778" s="1">
        <v>45566</v>
      </c>
      <c r="Z778" s="1">
        <v>45657</v>
      </c>
      <c r="AA778">
        <v>3900</v>
      </c>
      <c r="AB778" t="s">
        <v>4017</v>
      </c>
      <c r="AC778">
        <f>MIN(COUNTIF(B:B,Member_export_20241206_173759_f48b0b31c0417006138ce4576f294a066f7c[[#This Row],[Member ID]]),1)-1</f>
        <v>0</v>
      </c>
      <c r="AD778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778" t="str">
        <f>IF(Member_export_20241206_173759_f48b0b31c0417006138ce4576f294a066f7c[[#This Row],[Source]]="","DESCONOCIDA",Member_export_20241206_173759_f48b0b31c0417006138ce4576f294a066f7c[[#This Row],[Source]])</f>
        <v>DESCONOCIDA</v>
      </c>
      <c r="AF778" s="1">
        <v>45657</v>
      </c>
      <c r="AG778" s="1">
        <f>Member_export_20241206_173759_f48b0b31c0417006138ce4576f294a066f7c[[#This Row],[Price]]/100</f>
        <v>39</v>
      </c>
      <c r="AH778" s="6">
        <f ca="1">DATEDIF(Member_export_20241206_173759_f48b0b31c0417006138ce4576f294a066f7c[[#This Row],[Birthday]],TODAY(),"Y")</f>
        <v>19</v>
      </c>
      <c r="AI778" s="6">
        <f>DATEDIF(Member_export_20241206_173759_f48b0b31c0417006138ce4576f294a066f7c[[#This Row],[Member since]],Member_export_20241206_173759_f48b0b31c0417006138ce4576f294a066f7c[[#This Row],[Contrac end date C]],"M")</f>
        <v>28</v>
      </c>
      <c r="AJ778" t="str">
        <f>TEXT(Member_export_20241206_173759_f48b0b31c0417006138ce4576f294a066f7c[[#This Row],[Member since]],"DDDD")</f>
        <v>martes</v>
      </c>
      <c r="AK778">
        <f>MONTH(Member_export_20241206_173759_f48b0b31c0417006138ce4576f294a066f7c[[#This Row],[Member since]])</f>
        <v>8</v>
      </c>
      <c r="AL778">
        <f>YEAR(Member_export_20241206_173759_f48b0b31c0417006138ce4576f294a066f7c[[#This Row],[Member since]])</f>
        <v>2022</v>
      </c>
    </row>
    <row r="779" spans="1:38" x14ac:dyDescent="0.55000000000000004">
      <c r="A779">
        <v>79788</v>
      </c>
      <c r="B779">
        <v>47351234</v>
      </c>
      <c r="C779" t="s">
        <v>3634</v>
      </c>
      <c r="D779" t="s">
        <v>9</v>
      </c>
      <c r="E779" t="s">
        <v>9</v>
      </c>
      <c r="F779" t="s">
        <v>2050</v>
      </c>
      <c r="G779" t="s">
        <v>2051</v>
      </c>
      <c r="H779" t="s">
        <v>4025</v>
      </c>
      <c r="I779" s="1">
        <v>26877</v>
      </c>
      <c r="J779" t="s">
        <v>5932</v>
      </c>
      <c r="K779" t="s">
        <v>5149</v>
      </c>
      <c r="L779">
        <v>28914</v>
      </c>
      <c r="M779" t="s">
        <v>5876</v>
      </c>
      <c r="N779" t="s">
        <v>9</v>
      </c>
      <c r="O779">
        <v>697656283</v>
      </c>
      <c r="P779" t="s">
        <v>852</v>
      </c>
      <c r="Q779" t="s">
        <v>45</v>
      </c>
      <c r="R779" t="s">
        <v>9</v>
      </c>
      <c r="S779" t="s">
        <v>4017</v>
      </c>
      <c r="T779" s="1">
        <v>45488</v>
      </c>
      <c r="U779" t="s">
        <v>9</v>
      </c>
      <c r="V779" t="s">
        <v>4023</v>
      </c>
      <c r="W779" t="s">
        <v>4029</v>
      </c>
      <c r="X779" t="s">
        <v>30</v>
      </c>
      <c r="Y779" s="1">
        <v>45505</v>
      </c>
      <c r="Z779" s="1">
        <v>45657</v>
      </c>
      <c r="AA779">
        <v>4900</v>
      </c>
      <c r="AB779" t="s">
        <v>4017</v>
      </c>
      <c r="AC779">
        <f>MIN(COUNTIF(B:B,Member_export_20241206_173759_f48b0b31c0417006138ce4576f294a066f7c[[#This Row],[Member ID]]),1)-1</f>
        <v>0</v>
      </c>
      <c r="AD77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7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79" s="1">
        <v>45657</v>
      </c>
      <c r="AG779" s="1">
        <f>Member_export_20241206_173759_f48b0b31c0417006138ce4576f294a066f7c[[#This Row],[Price]]/100</f>
        <v>49</v>
      </c>
      <c r="AH779" s="6">
        <f ca="1">DATEDIF(Member_export_20241206_173759_f48b0b31c0417006138ce4576f294a066f7c[[#This Row],[Birthday]],TODAY(),"Y")</f>
        <v>51</v>
      </c>
      <c r="AI779" s="6">
        <f>DATEDIF(Member_export_20241206_173759_f48b0b31c0417006138ce4576f294a066f7c[[#This Row],[Member since]],Member_export_20241206_173759_f48b0b31c0417006138ce4576f294a066f7c[[#This Row],[Contrac end date C]],"M")</f>
        <v>5</v>
      </c>
      <c r="AJ779" t="str">
        <f>TEXT(Member_export_20241206_173759_f48b0b31c0417006138ce4576f294a066f7c[[#This Row],[Member since]],"DDDD")</f>
        <v>lunes</v>
      </c>
      <c r="AK779">
        <f>MONTH(Member_export_20241206_173759_f48b0b31c0417006138ce4576f294a066f7c[[#This Row],[Member since]])</f>
        <v>7</v>
      </c>
      <c r="AL779">
        <f>YEAR(Member_export_20241206_173759_f48b0b31c0417006138ce4576f294a066f7c[[#This Row],[Member since]])</f>
        <v>2024</v>
      </c>
    </row>
    <row r="780" spans="1:38" x14ac:dyDescent="0.55000000000000004">
      <c r="A780">
        <v>79788</v>
      </c>
      <c r="B780">
        <v>45988292</v>
      </c>
      <c r="C780" t="s">
        <v>3310</v>
      </c>
      <c r="D780" t="s">
        <v>9</v>
      </c>
      <c r="E780" t="s">
        <v>9</v>
      </c>
      <c r="F780" t="s">
        <v>1323</v>
      </c>
      <c r="G780" t="s">
        <v>1157</v>
      </c>
      <c r="H780" t="s">
        <v>4025</v>
      </c>
      <c r="I780" s="1">
        <v>25587</v>
      </c>
      <c r="J780" t="s">
        <v>5933</v>
      </c>
      <c r="K780" t="s">
        <v>5934</v>
      </c>
      <c r="L780">
        <v>28942</v>
      </c>
      <c r="M780" t="s">
        <v>4060</v>
      </c>
      <c r="N780" t="s">
        <v>9</v>
      </c>
      <c r="O780">
        <v>630594991</v>
      </c>
      <c r="P780" t="s">
        <v>77</v>
      </c>
      <c r="Q780" t="s">
        <v>11</v>
      </c>
      <c r="R780" t="s">
        <v>5935</v>
      </c>
      <c r="S780" t="s">
        <v>4017</v>
      </c>
      <c r="T780" s="1">
        <v>43500</v>
      </c>
      <c r="U780" t="s">
        <v>9</v>
      </c>
      <c r="V780" t="s">
        <v>4040</v>
      </c>
      <c r="W780" t="s">
        <v>4029</v>
      </c>
      <c r="X780" t="s">
        <v>30</v>
      </c>
      <c r="Y780" s="1">
        <v>43525</v>
      </c>
      <c r="Z780" s="1">
        <v>45657</v>
      </c>
      <c r="AA780">
        <v>4900</v>
      </c>
      <c r="AB780" t="s">
        <v>4017</v>
      </c>
      <c r="AC780">
        <f>MIN(COUNTIF(B:B,Member_export_20241206_173759_f48b0b31c0417006138ce4576f294a066f7c[[#This Row],[Member ID]]),1)-1</f>
        <v>0</v>
      </c>
      <c r="AD780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78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80" s="1">
        <v>45657</v>
      </c>
      <c r="AG780" s="1">
        <f>Member_export_20241206_173759_f48b0b31c0417006138ce4576f294a066f7c[[#This Row],[Price]]/100</f>
        <v>49</v>
      </c>
      <c r="AH780" s="6">
        <f ca="1">DATEDIF(Member_export_20241206_173759_f48b0b31c0417006138ce4576f294a066f7c[[#This Row],[Birthday]],TODAY(),"Y")</f>
        <v>54</v>
      </c>
      <c r="AI780" s="6">
        <f>DATEDIF(Member_export_20241206_173759_f48b0b31c0417006138ce4576f294a066f7c[[#This Row],[Member since]],Member_export_20241206_173759_f48b0b31c0417006138ce4576f294a066f7c[[#This Row],[Contrac end date C]],"M")</f>
        <v>70</v>
      </c>
      <c r="AJ780" t="str">
        <f>TEXT(Member_export_20241206_173759_f48b0b31c0417006138ce4576f294a066f7c[[#This Row],[Member since]],"DDDD")</f>
        <v>lunes</v>
      </c>
      <c r="AK780">
        <f>MONTH(Member_export_20241206_173759_f48b0b31c0417006138ce4576f294a066f7c[[#This Row],[Member since]])</f>
        <v>2</v>
      </c>
      <c r="AL780">
        <f>YEAR(Member_export_20241206_173759_f48b0b31c0417006138ce4576f294a066f7c[[#This Row],[Member since]])</f>
        <v>2019</v>
      </c>
    </row>
    <row r="781" spans="1:38" x14ac:dyDescent="0.55000000000000004">
      <c r="A781">
        <v>79788</v>
      </c>
      <c r="B781">
        <v>45989126</v>
      </c>
      <c r="C781" t="s">
        <v>3563</v>
      </c>
      <c r="D781" t="s">
        <v>9</v>
      </c>
      <c r="E781" t="s">
        <v>9</v>
      </c>
      <c r="F781" t="s">
        <v>1897</v>
      </c>
      <c r="G781" t="s">
        <v>1898</v>
      </c>
      <c r="H781" t="s">
        <v>4025</v>
      </c>
      <c r="I781" s="1">
        <v>36908</v>
      </c>
      <c r="J781" t="s">
        <v>5936</v>
      </c>
      <c r="K781" t="s">
        <v>5937</v>
      </c>
      <c r="L781">
        <v>28914</v>
      </c>
      <c r="M781" t="s">
        <v>4016</v>
      </c>
      <c r="N781" t="s">
        <v>9</v>
      </c>
      <c r="O781">
        <v>649160025</v>
      </c>
      <c r="P781" t="s">
        <v>1900</v>
      </c>
      <c r="Q781" t="s">
        <v>11</v>
      </c>
      <c r="R781" t="s">
        <v>1899</v>
      </c>
      <c r="S781" t="s">
        <v>4017</v>
      </c>
      <c r="T781" s="1">
        <v>44648</v>
      </c>
      <c r="U781" t="s">
        <v>9</v>
      </c>
      <c r="V781" t="s">
        <v>4023</v>
      </c>
      <c r="W781" t="s">
        <v>4024</v>
      </c>
      <c r="X781" t="s">
        <v>12</v>
      </c>
      <c r="Y781" s="1">
        <v>44652</v>
      </c>
      <c r="Z781" s="1">
        <v>45657</v>
      </c>
      <c r="AA781">
        <v>5200</v>
      </c>
      <c r="AB781" t="s">
        <v>4017</v>
      </c>
      <c r="AC781">
        <f>MIN(COUNTIF(B:B,Member_export_20241206_173759_f48b0b31c0417006138ce4576f294a066f7c[[#This Row],[Member ID]]),1)-1</f>
        <v>0</v>
      </c>
      <c r="AD78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8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81" s="1">
        <v>45657</v>
      </c>
      <c r="AG781" s="1">
        <f>Member_export_20241206_173759_f48b0b31c0417006138ce4576f294a066f7c[[#This Row],[Price]]/100</f>
        <v>52</v>
      </c>
      <c r="AH781" s="6">
        <f ca="1">DATEDIF(Member_export_20241206_173759_f48b0b31c0417006138ce4576f294a066f7c[[#This Row],[Birthday]],TODAY(),"Y")</f>
        <v>23</v>
      </c>
      <c r="AI781" s="6">
        <f>DATEDIF(Member_export_20241206_173759_f48b0b31c0417006138ce4576f294a066f7c[[#This Row],[Member since]],Member_export_20241206_173759_f48b0b31c0417006138ce4576f294a066f7c[[#This Row],[Contrac end date C]],"M")</f>
        <v>33</v>
      </c>
      <c r="AJ781" t="str">
        <f>TEXT(Member_export_20241206_173759_f48b0b31c0417006138ce4576f294a066f7c[[#This Row],[Member since]],"DDDD")</f>
        <v>lunes</v>
      </c>
      <c r="AK781">
        <f>MONTH(Member_export_20241206_173759_f48b0b31c0417006138ce4576f294a066f7c[[#This Row],[Member since]])</f>
        <v>3</v>
      </c>
      <c r="AL781">
        <f>YEAR(Member_export_20241206_173759_f48b0b31c0417006138ce4576f294a066f7c[[#This Row],[Member since]])</f>
        <v>2022</v>
      </c>
    </row>
    <row r="782" spans="1:38" x14ac:dyDescent="0.55000000000000004">
      <c r="A782">
        <v>79788</v>
      </c>
      <c r="B782">
        <v>45989269</v>
      </c>
      <c r="C782" t="s">
        <v>2921</v>
      </c>
      <c r="D782" t="s">
        <v>9</v>
      </c>
      <c r="E782" t="s">
        <v>9</v>
      </c>
      <c r="F782" t="s">
        <v>155</v>
      </c>
      <c r="G782" t="s">
        <v>297</v>
      </c>
      <c r="H782" t="s">
        <v>4015</v>
      </c>
      <c r="I782" s="1">
        <v>24896</v>
      </c>
      <c r="J782" t="s">
        <v>5939</v>
      </c>
      <c r="K782" t="s">
        <v>5723</v>
      </c>
      <c r="L782">
        <v>28914</v>
      </c>
      <c r="M782" t="s">
        <v>4016</v>
      </c>
      <c r="N782" t="s">
        <v>9</v>
      </c>
      <c r="O782">
        <v>629218700</v>
      </c>
      <c r="P782" t="s">
        <v>298</v>
      </c>
      <c r="Q782" t="s">
        <v>11</v>
      </c>
      <c r="R782" t="s">
        <v>5940</v>
      </c>
      <c r="S782" t="s">
        <v>4017</v>
      </c>
      <c r="T782" s="1">
        <v>43563</v>
      </c>
      <c r="U782" t="s">
        <v>9</v>
      </c>
      <c r="V782" t="s">
        <v>9</v>
      </c>
      <c r="W782" t="s">
        <v>9</v>
      </c>
      <c r="X782" t="s">
        <v>299</v>
      </c>
      <c r="Y782" s="1">
        <v>43586</v>
      </c>
      <c r="Z782" s="1">
        <v>45657</v>
      </c>
      <c r="AA782">
        <v>6900</v>
      </c>
      <c r="AB782" t="s">
        <v>4017</v>
      </c>
      <c r="AC782">
        <f>MIN(COUNTIF(B:B,Member_export_20241206_173759_f48b0b31c0417006138ce4576f294a066f7c[[#This Row],[Member ID]]),1)-1</f>
        <v>0</v>
      </c>
      <c r="AD782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782" t="str">
        <f>IF(Member_export_20241206_173759_f48b0b31c0417006138ce4576f294a066f7c[[#This Row],[Source]]="","DESCONOCIDA",Member_export_20241206_173759_f48b0b31c0417006138ce4576f294a066f7c[[#This Row],[Source]])</f>
        <v>DESCONOCIDA</v>
      </c>
      <c r="AF782" s="1">
        <v>45657</v>
      </c>
      <c r="AG782" s="1">
        <f>Member_export_20241206_173759_f48b0b31c0417006138ce4576f294a066f7c[[#This Row],[Price]]/100</f>
        <v>69</v>
      </c>
      <c r="AH782" s="6">
        <f ca="1">DATEDIF(Member_export_20241206_173759_f48b0b31c0417006138ce4576f294a066f7c[[#This Row],[Birthday]],TODAY(),"Y")</f>
        <v>56</v>
      </c>
      <c r="AI782" s="6">
        <f>DATEDIF(Member_export_20241206_173759_f48b0b31c0417006138ce4576f294a066f7c[[#This Row],[Member since]],Member_export_20241206_173759_f48b0b31c0417006138ce4576f294a066f7c[[#This Row],[Contrac end date C]],"M")</f>
        <v>68</v>
      </c>
      <c r="AJ782" t="str">
        <f>TEXT(Member_export_20241206_173759_f48b0b31c0417006138ce4576f294a066f7c[[#This Row],[Member since]],"DDDD")</f>
        <v>lunes</v>
      </c>
      <c r="AK782">
        <f>MONTH(Member_export_20241206_173759_f48b0b31c0417006138ce4576f294a066f7c[[#This Row],[Member since]])</f>
        <v>4</v>
      </c>
      <c r="AL782">
        <f>YEAR(Member_export_20241206_173759_f48b0b31c0417006138ce4576f294a066f7c[[#This Row],[Member since]])</f>
        <v>2019</v>
      </c>
    </row>
    <row r="783" spans="1:38" x14ac:dyDescent="0.55000000000000004">
      <c r="A783">
        <v>79788</v>
      </c>
      <c r="B783">
        <v>48213726</v>
      </c>
      <c r="C783" t="s">
        <v>9</v>
      </c>
      <c r="D783" t="s">
        <v>9</v>
      </c>
      <c r="E783" t="s">
        <v>9</v>
      </c>
      <c r="F783" t="s">
        <v>155</v>
      </c>
      <c r="G783" t="s">
        <v>156</v>
      </c>
      <c r="H783" t="s">
        <v>4025</v>
      </c>
      <c r="I783" s="1">
        <v>26715</v>
      </c>
      <c r="J783" t="s">
        <v>5941</v>
      </c>
      <c r="K783" t="s">
        <v>5942</v>
      </c>
      <c r="L783">
        <v>28914</v>
      </c>
      <c r="M783" t="s">
        <v>4016</v>
      </c>
      <c r="N783" t="s">
        <v>9</v>
      </c>
      <c r="O783">
        <v>629680136</v>
      </c>
      <c r="P783" t="s">
        <v>157</v>
      </c>
      <c r="Q783" t="s">
        <v>134</v>
      </c>
      <c r="R783" t="s">
        <v>9</v>
      </c>
      <c r="S783" t="s">
        <v>4017</v>
      </c>
      <c r="T783" s="1">
        <v>45551</v>
      </c>
      <c r="U783" t="s">
        <v>9</v>
      </c>
      <c r="V783" t="s">
        <v>4023</v>
      </c>
      <c r="W783" t="s">
        <v>4024</v>
      </c>
      <c r="X783" t="s">
        <v>12</v>
      </c>
      <c r="Y783" s="1">
        <v>45566</v>
      </c>
      <c r="Z783" s="1">
        <v>45657</v>
      </c>
      <c r="AA783">
        <v>5200</v>
      </c>
      <c r="AB783" t="s">
        <v>4017</v>
      </c>
      <c r="AC783">
        <f>MIN(COUNTIF(B:B,Member_export_20241206_173759_f48b0b31c0417006138ce4576f294a066f7c[[#This Row],[Member ID]]),1)-1</f>
        <v>0</v>
      </c>
      <c r="AD78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8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83" s="1">
        <v>45657</v>
      </c>
      <c r="AG783" s="1">
        <f>Member_export_20241206_173759_f48b0b31c0417006138ce4576f294a066f7c[[#This Row],[Price]]/100</f>
        <v>52</v>
      </c>
      <c r="AH783" s="6">
        <f ca="1">DATEDIF(Member_export_20241206_173759_f48b0b31c0417006138ce4576f294a066f7c[[#This Row],[Birthday]],TODAY(),"Y")</f>
        <v>51</v>
      </c>
      <c r="AI783" s="6">
        <f>DATEDIF(Member_export_20241206_173759_f48b0b31c0417006138ce4576f294a066f7c[[#This Row],[Member since]],Member_export_20241206_173759_f48b0b31c0417006138ce4576f294a066f7c[[#This Row],[Contrac end date C]],"M")</f>
        <v>3</v>
      </c>
      <c r="AJ783" t="str">
        <f>TEXT(Member_export_20241206_173759_f48b0b31c0417006138ce4576f294a066f7c[[#This Row],[Member since]],"DDDD")</f>
        <v>lunes</v>
      </c>
      <c r="AK783">
        <f>MONTH(Member_export_20241206_173759_f48b0b31c0417006138ce4576f294a066f7c[[#This Row],[Member since]])</f>
        <v>9</v>
      </c>
      <c r="AL783">
        <f>YEAR(Member_export_20241206_173759_f48b0b31c0417006138ce4576f294a066f7c[[#This Row],[Member since]])</f>
        <v>2024</v>
      </c>
    </row>
    <row r="784" spans="1:38" x14ac:dyDescent="0.55000000000000004">
      <c r="A784">
        <v>79788</v>
      </c>
      <c r="B784">
        <v>45989038</v>
      </c>
      <c r="C784" t="s">
        <v>3884</v>
      </c>
      <c r="D784" t="s">
        <v>9</v>
      </c>
      <c r="E784" t="s">
        <v>9</v>
      </c>
      <c r="F784" t="s">
        <v>2592</v>
      </c>
      <c r="G784" t="s">
        <v>2593</v>
      </c>
      <c r="H784" t="s">
        <v>4022</v>
      </c>
      <c r="I784" s="1">
        <v>26382</v>
      </c>
      <c r="J784" t="s">
        <v>5943</v>
      </c>
      <c r="K784" t="s">
        <v>5944</v>
      </c>
      <c r="L784">
        <v>28914</v>
      </c>
      <c r="M784" t="s">
        <v>4016</v>
      </c>
      <c r="N784" t="s">
        <v>9</v>
      </c>
      <c r="O784">
        <v>626753211</v>
      </c>
      <c r="P784" t="s">
        <v>1006</v>
      </c>
      <c r="Q784" t="s">
        <v>22</v>
      </c>
      <c r="R784" t="s">
        <v>2594</v>
      </c>
      <c r="S784" t="s">
        <v>4017</v>
      </c>
      <c r="T784" s="1">
        <v>44809</v>
      </c>
      <c r="U784" t="s">
        <v>9</v>
      </c>
      <c r="V784" t="s">
        <v>4023</v>
      </c>
      <c r="W784" t="s">
        <v>4024</v>
      </c>
      <c r="X784" t="s">
        <v>30</v>
      </c>
      <c r="Y784" s="1">
        <v>45566</v>
      </c>
      <c r="Z784" s="1">
        <v>45657</v>
      </c>
      <c r="AA784">
        <v>4900</v>
      </c>
      <c r="AB784" t="s">
        <v>4017</v>
      </c>
      <c r="AC784">
        <f>MIN(COUNTIF(B:B,Member_export_20241206_173759_f48b0b31c0417006138ce4576f294a066f7c[[#This Row],[Member ID]]),1)-1</f>
        <v>0</v>
      </c>
      <c r="AD78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8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84" s="1">
        <v>45657</v>
      </c>
      <c r="AG784" s="1">
        <f>Member_export_20241206_173759_f48b0b31c0417006138ce4576f294a066f7c[[#This Row],[Price]]/100</f>
        <v>49</v>
      </c>
      <c r="AH784" s="6">
        <f ca="1">DATEDIF(Member_export_20241206_173759_f48b0b31c0417006138ce4576f294a066f7c[[#This Row],[Birthday]],TODAY(),"Y")</f>
        <v>52</v>
      </c>
      <c r="AI784" s="6">
        <f>DATEDIF(Member_export_20241206_173759_f48b0b31c0417006138ce4576f294a066f7c[[#This Row],[Member since]],Member_export_20241206_173759_f48b0b31c0417006138ce4576f294a066f7c[[#This Row],[Contrac end date C]],"M")</f>
        <v>27</v>
      </c>
      <c r="AJ784" t="str">
        <f>TEXT(Member_export_20241206_173759_f48b0b31c0417006138ce4576f294a066f7c[[#This Row],[Member since]],"DDDD")</f>
        <v>lunes</v>
      </c>
      <c r="AK784">
        <f>MONTH(Member_export_20241206_173759_f48b0b31c0417006138ce4576f294a066f7c[[#This Row],[Member since]])</f>
        <v>9</v>
      </c>
      <c r="AL784">
        <f>YEAR(Member_export_20241206_173759_f48b0b31c0417006138ce4576f294a066f7c[[#This Row],[Member since]])</f>
        <v>2022</v>
      </c>
    </row>
    <row r="785" spans="1:38" x14ac:dyDescent="0.55000000000000004">
      <c r="A785">
        <v>79788</v>
      </c>
      <c r="B785">
        <v>45989042</v>
      </c>
      <c r="C785" t="s">
        <v>3960</v>
      </c>
      <c r="D785" t="s">
        <v>9</v>
      </c>
      <c r="E785" t="s">
        <v>9</v>
      </c>
      <c r="F785" t="s">
        <v>2592</v>
      </c>
      <c r="G785" t="s">
        <v>2745</v>
      </c>
      <c r="H785" t="s">
        <v>4022</v>
      </c>
      <c r="I785" s="1">
        <v>27268</v>
      </c>
      <c r="J785" t="s">
        <v>5945</v>
      </c>
      <c r="K785" t="s">
        <v>5946</v>
      </c>
      <c r="L785">
        <v>28914</v>
      </c>
      <c r="M785" t="s">
        <v>4016</v>
      </c>
      <c r="N785" t="s">
        <v>9</v>
      </c>
      <c r="O785">
        <v>606212126</v>
      </c>
      <c r="P785" t="s">
        <v>2747</v>
      </c>
      <c r="Q785" t="s">
        <v>11</v>
      </c>
      <c r="R785" t="s">
        <v>2746</v>
      </c>
      <c r="S785" t="s">
        <v>4017</v>
      </c>
      <c r="T785" s="1">
        <v>43435</v>
      </c>
      <c r="U785" t="s">
        <v>9</v>
      </c>
      <c r="V785" t="s">
        <v>4023</v>
      </c>
      <c r="W785" t="s">
        <v>4029</v>
      </c>
      <c r="X785" t="s">
        <v>12</v>
      </c>
      <c r="Y785" s="1">
        <v>45444</v>
      </c>
      <c r="Z785" s="1">
        <v>45657</v>
      </c>
      <c r="AA785">
        <v>5200</v>
      </c>
      <c r="AB785" t="s">
        <v>4017</v>
      </c>
      <c r="AC785">
        <f>MIN(COUNTIF(B:B,Member_export_20241206_173759_f48b0b31c0417006138ce4576f294a066f7c[[#This Row],[Member ID]]),1)-1</f>
        <v>0</v>
      </c>
      <c r="AD78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8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85" s="1">
        <v>45657</v>
      </c>
      <c r="AG785" s="1">
        <f>Member_export_20241206_173759_f48b0b31c0417006138ce4576f294a066f7c[[#This Row],[Price]]/100</f>
        <v>52</v>
      </c>
      <c r="AH785" s="6">
        <f ca="1">DATEDIF(Member_export_20241206_173759_f48b0b31c0417006138ce4576f294a066f7c[[#This Row],[Birthday]],TODAY(),"Y")</f>
        <v>50</v>
      </c>
      <c r="AI785" s="6">
        <f>DATEDIF(Member_export_20241206_173759_f48b0b31c0417006138ce4576f294a066f7c[[#This Row],[Member since]],Member_export_20241206_173759_f48b0b31c0417006138ce4576f294a066f7c[[#This Row],[Contrac end date C]],"M")</f>
        <v>72</v>
      </c>
      <c r="AJ785" t="str">
        <f>TEXT(Member_export_20241206_173759_f48b0b31c0417006138ce4576f294a066f7c[[#This Row],[Member since]],"DDDD")</f>
        <v>sábado</v>
      </c>
      <c r="AK785">
        <f>MONTH(Member_export_20241206_173759_f48b0b31c0417006138ce4576f294a066f7c[[#This Row],[Member since]])</f>
        <v>12</v>
      </c>
      <c r="AL785">
        <f>YEAR(Member_export_20241206_173759_f48b0b31c0417006138ce4576f294a066f7c[[#This Row],[Member since]])</f>
        <v>2018</v>
      </c>
    </row>
    <row r="786" spans="1:38" x14ac:dyDescent="0.55000000000000004">
      <c r="A786">
        <v>79788</v>
      </c>
      <c r="B786">
        <v>45987623</v>
      </c>
      <c r="C786" t="s">
        <v>2876</v>
      </c>
      <c r="D786" t="s">
        <v>9</v>
      </c>
      <c r="E786" t="s">
        <v>9</v>
      </c>
      <c r="F786" t="s">
        <v>158</v>
      </c>
      <c r="G786" t="s">
        <v>159</v>
      </c>
      <c r="H786" t="s">
        <v>4025</v>
      </c>
      <c r="I786" s="1">
        <v>27934</v>
      </c>
      <c r="J786" t="s">
        <v>5948</v>
      </c>
      <c r="K786" t="s">
        <v>4722</v>
      </c>
      <c r="L786">
        <v>28914</v>
      </c>
      <c r="M786" t="s">
        <v>4016</v>
      </c>
      <c r="N786" t="s">
        <v>9</v>
      </c>
      <c r="O786">
        <v>663281492</v>
      </c>
      <c r="P786" t="s">
        <v>160</v>
      </c>
      <c r="Q786" t="s">
        <v>134</v>
      </c>
      <c r="R786" t="s">
        <v>5949</v>
      </c>
      <c r="S786" t="s">
        <v>4017</v>
      </c>
      <c r="T786" s="1">
        <v>44291</v>
      </c>
      <c r="U786" t="s">
        <v>9</v>
      </c>
      <c r="V786" t="s">
        <v>4023</v>
      </c>
      <c r="W786" t="s">
        <v>4024</v>
      </c>
      <c r="X786" t="s">
        <v>30</v>
      </c>
      <c r="Y786" s="1">
        <v>45566</v>
      </c>
      <c r="Z786" s="1">
        <v>45657</v>
      </c>
      <c r="AA786">
        <v>4900</v>
      </c>
      <c r="AB786" t="s">
        <v>4017</v>
      </c>
      <c r="AC786">
        <f>MIN(COUNTIF(B:B,Member_export_20241206_173759_f48b0b31c0417006138ce4576f294a066f7c[[#This Row],[Member ID]]),1)-1</f>
        <v>0</v>
      </c>
      <c r="AD78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8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86" s="1">
        <v>45657</v>
      </c>
      <c r="AG786" s="1">
        <f>Member_export_20241206_173759_f48b0b31c0417006138ce4576f294a066f7c[[#This Row],[Price]]/100</f>
        <v>49</v>
      </c>
      <c r="AH786" s="6">
        <f ca="1">DATEDIF(Member_export_20241206_173759_f48b0b31c0417006138ce4576f294a066f7c[[#This Row],[Birthday]],TODAY(),"Y")</f>
        <v>48</v>
      </c>
      <c r="AI786" s="6">
        <f>DATEDIF(Member_export_20241206_173759_f48b0b31c0417006138ce4576f294a066f7c[[#This Row],[Member since]],Member_export_20241206_173759_f48b0b31c0417006138ce4576f294a066f7c[[#This Row],[Contrac end date C]],"M")</f>
        <v>44</v>
      </c>
      <c r="AJ786" t="str">
        <f>TEXT(Member_export_20241206_173759_f48b0b31c0417006138ce4576f294a066f7c[[#This Row],[Member since]],"DDDD")</f>
        <v>lunes</v>
      </c>
      <c r="AK786">
        <f>MONTH(Member_export_20241206_173759_f48b0b31c0417006138ce4576f294a066f7c[[#This Row],[Member since]])</f>
        <v>4</v>
      </c>
      <c r="AL786">
        <f>YEAR(Member_export_20241206_173759_f48b0b31c0417006138ce4576f294a066f7c[[#This Row],[Member since]])</f>
        <v>2021</v>
      </c>
    </row>
    <row r="787" spans="1:38" x14ac:dyDescent="0.55000000000000004">
      <c r="A787">
        <v>79788</v>
      </c>
      <c r="B787">
        <v>45988339</v>
      </c>
      <c r="C787" t="s">
        <v>3571</v>
      </c>
      <c r="D787" t="s">
        <v>9</v>
      </c>
      <c r="E787" t="s">
        <v>9</v>
      </c>
      <c r="F787" t="s">
        <v>1914</v>
      </c>
      <c r="G787" t="s">
        <v>1915</v>
      </c>
      <c r="H787" t="s">
        <v>4025</v>
      </c>
      <c r="I787" s="1">
        <v>34418</v>
      </c>
      <c r="J787" t="s">
        <v>5950</v>
      </c>
      <c r="K787" t="s">
        <v>5951</v>
      </c>
      <c r="L787">
        <v>28914</v>
      </c>
      <c r="M787" t="s">
        <v>4016</v>
      </c>
      <c r="N787" t="s">
        <v>9</v>
      </c>
      <c r="O787">
        <v>649291450</v>
      </c>
      <c r="P787" t="s">
        <v>1916</v>
      </c>
      <c r="Q787" t="s">
        <v>22</v>
      </c>
      <c r="R787" t="s">
        <v>5952</v>
      </c>
      <c r="S787" t="s">
        <v>4017</v>
      </c>
      <c r="T787" s="1">
        <v>45321</v>
      </c>
      <c r="U787" t="s">
        <v>9</v>
      </c>
      <c r="V787" t="s">
        <v>9</v>
      </c>
      <c r="W787" t="s">
        <v>9</v>
      </c>
      <c r="X787" t="s">
        <v>30</v>
      </c>
      <c r="Y787" s="1">
        <v>45323</v>
      </c>
      <c r="Z787" s="1">
        <v>45657</v>
      </c>
      <c r="AA787">
        <v>4900</v>
      </c>
      <c r="AB787" t="s">
        <v>4017</v>
      </c>
      <c r="AC787">
        <f>MIN(COUNTIF(B:B,Member_export_20241206_173759_f48b0b31c0417006138ce4576f294a066f7c[[#This Row],[Member ID]]),1)-1</f>
        <v>0</v>
      </c>
      <c r="AD787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787" t="str">
        <f>IF(Member_export_20241206_173759_f48b0b31c0417006138ce4576f294a066f7c[[#This Row],[Source]]="","DESCONOCIDA",Member_export_20241206_173759_f48b0b31c0417006138ce4576f294a066f7c[[#This Row],[Source]])</f>
        <v>DESCONOCIDA</v>
      </c>
      <c r="AF787" s="1">
        <v>45657</v>
      </c>
      <c r="AG787" s="1">
        <f>Member_export_20241206_173759_f48b0b31c0417006138ce4576f294a066f7c[[#This Row],[Price]]/100</f>
        <v>49</v>
      </c>
      <c r="AH787" s="6">
        <f ca="1">DATEDIF(Member_export_20241206_173759_f48b0b31c0417006138ce4576f294a066f7c[[#This Row],[Birthday]],TODAY(),"Y")</f>
        <v>30</v>
      </c>
      <c r="AI787" s="6">
        <f>DATEDIF(Member_export_20241206_173759_f48b0b31c0417006138ce4576f294a066f7c[[#This Row],[Member since]],Member_export_20241206_173759_f48b0b31c0417006138ce4576f294a066f7c[[#This Row],[Contrac end date C]],"M")</f>
        <v>11</v>
      </c>
      <c r="AJ787" t="str">
        <f>TEXT(Member_export_20241206_173759_f48b0b31c0417006138ce4576f294a066f7c[[#This Row],[Member since]],"DDDD")</f>
        <v>martes</v>
      </c>
      <c r="AK787">
        <f>MONTH(Member_export_20241206_173759_f48b0b31c0417006138ce4576f294a066f7c[[#This Row],[Member since]])</f>
        <v>1</v>
      </c>
      <c r="AL787">
        <f>YEAR(Member_export_20241206_173759_f48b0b31c0417006138ce4576f294a066f7c[[#This Row],[Member since]])</f>
        <v>2024</v>
      </c>
    </row>
    <row r="788" spans="1:38" x14ac:dyDescent="0.55000000000000004">
      <c r="A788">
        <v>79788</v>
      </c>
      <c r="B788">
        <v>45989073</v>
      </c>
      <c r="C788" t="s">
        <v>2892</v>
      </c>
      <c r="D788" t="s">
        <v>9</v>
      </c>
      <c r="E788" t="s">
        <v>9</v>
      </c>
      <c r="F788" t="s">
        <v>212</v>
      </c>
      <c r="G788" t="s">
        <v>213</v>
      </c>
      <c r="H788" t="s">
        <v>4025</v>
      </c>
      <c r="I788" s="1">
        <v>33769</v>
      </c>
      <c r="J788" t="s">
        <v>5953</v>
      </c>
      <c r="K788" t="s">
        <v>5954</v>
      </c>
      <c r="L788">
        <v>28914</v>
      </c>
      <c r="M788" t="s">
        <v>4016</v>
      </c>
      <c r="N788" t="s">
        <v>9</v>
      </c>
      <c r="O788">
        <v>665341777</v>
      </c>
      <c r="P788" t="s">
        <v>214</v>
      </c>
      <c r="Q788" t="s">
        <v>45</v>
      </c>
      <c r="R788" t="s">
        <v>5955</v>
      </c>
      <c r="S788" t="s">
        <v>4017</v>
      </c>
      <c r="T788" s="1">
        <v>45173</v>
      </c>
      <c r="U788" t="s">
        <v>9</v>
      </c>
      <c r="V788" t="s">
        <v>4040</v>
      </c>
      <c r="W788" t="s">
        <v>4029</v>
      </c>
      <c r="X788" t="s">
        <v>12</v>
      </c>
      <c r="Y788" s="1">
        <v>45200</v>
      </c>
      <c r="Z788" s="1">
        <v>45657</v>
      </c>
      <c r="AA788">
        <v>5200</v>
      </c>
      <c r="AB788" t="s">
        <v>4017</v>
      </c>
      <c r="AC788">
        <f>MIN(COUNTIF(B:B,Member_export_20241206_173759_f48b0b31c0417006138ce4576f294a066f7c[[#This Row],[Member ID]]),1)-1</f>
        <v>0</v>
      </c>
      <c r="AD788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78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88" s="1">
        <v>45657</v>
      </c>
      <c r="AG788" s="1">
        <f>Member_export_20241206_173759_f48b0b31c0417006138ce4576f294a066f7c[[#This Row],[Price]]/100</f>
        <v>52</v>
      </c>
      <c r="AH788" s="6">
        <f ca="1">DATEDIF(Member_export_20241206_173759_f48b0b31c0417006138ce4576f294a066f7c[[#This Row],[Birthday]],TODAY(),"Y")</f>
        <v>32</v>
      </c>
      <c r="AI788" s="6">
        <f>DATEDIF(Member_export_20241206_173759_f48b0b31c0417006138ce4576f294a066f7c[[#This Row],[Member since]],Member_export_20241206_173759_f48b0b31c0417006138ce4576f294a066f7c[[#This Row],[Contrac end date C]],"M")</f>
        <v>15</v>
      </c>
      <c r="AJ788" t="str">
        <f>TEXT(Member_export_20241206_173759_f48b0b31c0417006138ce4576f294a066f7c[[#This Row],[Member since]],"DDDD")</f>
        <v>lunes</v>
      </c>
      <c r="AK788">
        <f>MONTH(Member_export_20241206_173759_f48b0b31c0417006138ce4576f294a066f7c[[#This Row],[Member since]])</f>
        <v>9</v>
      </c>
      <c r="AL788">
        <f>YEAR(Member_export_20241206_173759_f48b0b31c0417006138ce4576f294a066f7c[[#This Row],[Member since]])</f>
        <v>2023</v>
      </c>
    </row>
    <row r="789" spans="1:38" x14ac:dyDescent="0.55000000000000004">
      <c r="A789">
        <v>79788</v>
      </c>
      <c r="B789">
        <v>45989804</v>
      </c>
      <c r="C789" t="s">
        <v>2901</v>
      </c>
      <c r="D789" t="s">
        <v>9</v>
      </c>
      <c r="E789" t="s">
        <v>9</v>
      </c>
      <c r="F789" t="s">
        <v>212</v>
      </c>
      <c r="G789" t="s">
        <v>237</v>
      </c>
      <c r="H789" t="s">
        <v>4025</v>
      </c>
      <c r="I789" s="1">
        <v>33915</v>
      </c>
      <c r="J789" t="s">
        <v>5956</v>
      </c>
      <c r="K789" t="s">
        <v>5957</v>
      </c>
      <c r="L789">
        <v>28914</v>
      </c>
      <c r="M789" t="s">
        <v>4016</v>
      </c>
      <c r="N789" t="s">
        <v>9</v>
      </c>
      <c r="O789">
        <v>628849893</v>
      </c>
      <c r="P789" t="s">
        <v>238</v>
      </c>
      <c r="Q789" t="s">
        <v>22</v>
      </c>
      <c r="R789" t="s">
        <v>5958</v>
      </c>
      <c r="S789" t="s">
        <v>4017</v>
      </c>
      <c r="T789" s="1">
        <v>45357</v>
      </c>
      <c r="U789" t="s">
        <v>9</v>
      </c>
      <c r="V789" t="s">
        <v>4023</v>
      </c>
      <c r="W789" t="s">
        <v>4024</v>
      </c>
      <c r="X789" t="s">
        <v>30</v>
      </c>
      <c r="Y789" s="1">
        <v>45597</v>
      </c>
      <c r="Z789" s="1">
        <v>45657</v>
      </c>
      <c r="AA789">
        <v>4900</v>
      </c>
      <c r="AB789" t="s">
        <v>4017</v>
      </c>
      <c r="AC789">
        <f>MIN(COUNTIF(B:B,Member_export_20241206_173759_f48b0b31c0417006138ce4576f294a066f7c[[#This Row],[Member ID]]),1)-1</f>
        <v>0</v>
      </c>
      <c r="AD78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8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89" s="1">
        <v>45657</v>
      </c>
      <c r="AG789" s="1">
        <f>Member_export_20241206_173759_f48b0b31c0417006138ce4576f294a066f7c[[#This Row],[Price]]/100</f>
        <v>49</v>
      </c>
      <c r="AH789" s="6">
        <f ca="1">DATEDIF(Member_export_20241206_173759_f48b0b31c0417006138ce4576f294a066f7c[[#This Row],[Birthday]],TODAY(),"Y")</f>
        <v>32</v>
      </c>
      <c r="AI789" s="6">
        <f>DATEDIF(Member_export_20241206_173759_f48b0b31c0417006138ce4576f294a066f7c[[#This Row],[Member since]],Member_export_20241206_173759_f48b0b31c0417006138ce4576f294a066f7c[[#This Row],[Contrac end date C]],"M")</f>
        <v>9</v>
      </c>
      <c r="AJ789" t="str">
        <f>TEXT(Member_export_20241206_173759_f48b0b31c0417006138ce4576f294a066f7c[[#This Row],[Member since]],"DDDD")</f>
        <v>miércoles</v>
      </c>
      <c r="AK789">
        <f>MONTH(Member_export_20241206_173759_f48b0b31c0417006138ce4576f294a066f7c[[#This Row],[Member since]])</f>
        <v>3</v>
      </c>
      <c r="AL789">
        <f>YEAR(Member_export_20241206_173759_f48b0b31c0417006138ce4576f294a066f7c[[#This Row],[Member since]])</f>
        <v>2024</v>
      </c>
    </row>
    <row r="790" spans="1:38" x14ac:dyDescent="0.55000000000000004">
      <c r="A790">
        <v>79788</v>
      </c>
      <c r="B790">
        <v>47270821</v>
      </c>
      <c r="C790" t="s">
        <v>3738</v>
      </c>
      <c r="D790" t="s">
        <v>9</v>
      </c>
      <c r="E790" t="s">
        <v>9</v>
      </c>
      <c r="F790" t="s">
        <v>2287</v>
      </c>
      <c r="G790" t="s">
        <v>2288</v>
      </c>
      <c r="H790" t="s">
        <v>4025</v>
      </c>
      <c r="I790" s="1">
        <v>36729</v>
      </c>
      <c r="J790" t="s">
        <v>5959</v>
      </c>
      <c r="K790" t="s">
        <v>5960</v>
      </c>
      <c r="L790">
        <v>28914</v>
      </c>
      <c r="M790" t="s">
        <v>4016</v>
      </c>
      <c r="N790" t="s">
        <v>9</v>
      </c>
      <c r="O790">
        <v>654542300</v>
      </c>
      <c r="P790" t="s">
        <v>2289</v>
      </c>
      <c r="Q790" t="s">
        <v>277</v>
      </c>
      <c r="R790" t="s">
        <v>9</v>
      </c>
      <c r="S790" t="s">
        <v>4017</v>
      </c>
      <c r="T790" s="1">
        <v>45481</v>
      </c>
      <c r="U790" t="s">
        <v>9</v>
      </c>
      <c r="V790" t="s">
        <v>4023</v>
      </c>
      <c r="W790" t="s">
        <v>4029</v>
      </c>
      <c r="X790" t="s">
        <v>12</v>
      </c>
      <c r="Y790" s="1">
        <v>45505</v>
      </c>
      <c r="Z790" s="1">
        <v>45657</v>
      </c>
      <c r="AA790">
        <v>5200</v>
      </c>
      <c r="AB790" t="s">
        <v>4017</v>
      </c>
      <c r="AC790">
        <f>MIN(COUNTIF(B:B,Member_export_20241206_173759_f48b0b31c0417006138ce4576f294a066f7c[[#This Row],[Member ID]]),1)-1</f>
        <v>0</v>
      </c>
      <c r="AD79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9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90" s="1">
        <v>45657</v>
      </c>
      <c r="AG790" s="1">
        <f>Member_export_20241206_173759_f48b0b31c0417006138ce4576f294a066f7c[[#This Row],[Price]]/100</f>
        <v>52</v>
      </c>
      <c r="AH790" s="6">
        <f ca="1">DATEDIF(Member_export_20241206_173759_f48b0b31c0417006138ce4576f294a066f7c[[#This Row],[Birthday]],TODAY(),"Y")</f>
        <v>24</v>
      </c>
      <c r="AI790" s="6">
        <f>DATEDIF(Member_export_20241206_173759_f48b0b31c0417006138ce4576f294a066f7c[[#This Row],[Member since]],Member_export_20241206_173759_f48b0b31c0417006138ce4576f294a066f7c[[#This Row],[Contrac end date C]],"M")</f>
        <v>5</v>
      </c>
      <c r="AJ790" t="str">
        <f>TEXT(Member_export_20241206_173759_f48b0b31c0417006138ce4576f294a066f7c[[#This Row],[Member since]],"DDDD")</f>
        <v>lunes</v>
      </c>
      <c r="AK790">
        <f>MONTH(Member_export_20241206_173759_f48b0b31c0417006138ce4576f294a066f7c[[#This Row],[Member since]])</f>
        <v>7</v>
      </c>
      <c r="AL790">
        <f>YEAR(Member_export_20241206_173759_f48b0b31c0417006138ce4576f294a066f7c[[#This Row],[Member since]])</f>
        <v>2024</v>
      </c>
    </row>
    <row r="791" spans="1:38" x14ac:dyDescent="0.55000000000000004">
      <c r="A791">
        <v>79788</v>
      </c>
      <c r="B791">
        <v>45986971</v>
      </c>
      <c r="C791" t="s">
        <v>3623</v>
      </c>
      <c r="D791" t="s">
        <v>9</v>
      </c>
      <c r="E791" t="s">
        <v>9</v>
      </c>
      <c r="F791" t="s">
        <v>803</v>
      </c>
      <c r="G791" t="s">
        <v>2023</v>
      </c>
      <c r="H791" t="s">
        <v>4025</v>
      </c>
      <c r="I791" s="1">
        <v>26293</v>
      </c>
      <c r="J791" t="s">
        <v>5961</v>
      </c>
      <c r="K791" t="s">
        <v>5685</v>
      </c>
      <c r="L791">
        <v>28914</v>
      </c>
      <c r="M791" t="s">
        <v>4016</v>
      </c>
      <c r="N791" t="s">
        <v>9</v>
      </c>
      <c r="O791">
        <v>637401722</v>
      </c>
      <c r="P791" t="s">
        <v>2024</v>
      </c>
      <c r="Q791" t="s">
        <v>22</v>
      </c>
      <c r="R791" t="s">
        <v>5962</v>
      </c>
      <c r="S791" t="s">
        <v>4017</v>
      </c>
      <c r="T791" s="1">
        <v>45201</v>
      </c>
      <c r="U791" t="s">
        <v>9</v>
      </c>
      <c r="V791" t="s">
        <v>4023</v>
      </c>
      <c r="W791" t="s">
        <v>4024</v>
      </c>
      <c r="X791" t="s">
        <v>30</v>
      </c>
      <c r="Y791" s="1">
        <v>45231</v>
      </c>
      <c r="Z791" s="1">
        <v>45657</v>
      </c>
      <c r="AA791">
        <v>4900</v>
      </c>
      <c r="AB791" t="s">
        <v>4017</v>
      </c>
      <c r="AC791">
        <f>MIN(COUNTIF(B:B,Member_export_20241206_173759_f48b0b31c0417006138ce4576f294a066f7c[[#This Row],[Member ID]]),1)-1</f>
        <v>0</v>
      </c>
      <c r="AD79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9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91" s="1">
        <v>45657</v>
      </c>
      <c r="AG791" s="1">
        <f>Member_export_20241206_173759_f48b0b31c0417006138ce4576f294a066f7c[[#This Row],[Price]]/100</f>
        <v>49</v>
      </c>
      <c r="AH791" s="6">
        <f ca="1">DATEDIF(Member_export_20241206_173759_f48b0b31c0417006138ce4576f294a066f7c[[#This Row],[Birthday]],TODAY(),"Y")</f>
        <v>52</v>
      </c>
      <c r="AI791" s="6">
        <f>DATEDIF(Member_export_20241206_173759_f48b0b31c0417006138ce4576f294a066f7c[[#This Row],[Member since]],Member_export_20241206_173759_f48b0b31c0417006138ce4576f294a066f7c[[#This Row],[Contrac end date C]],"M")</f>
        <v>14</v>
      </c>
      <c r="AJ791" t="str">
        <f>TEXT(Member_export_20241206_173759_f48b0b31c0417006138ce4576f294a066f7c[[#This Row],[Member since]],"DDDD")</f>
        <v>lunes</v>
      </c>
      <c r="AK791">
        <f>MONTH(Member_export_20241206_173759_f48b0b31c0417006138ce4576f294a066f7c[[#This Row],[Member since]])</f>
        <v>10</v>
      </c>
      <c r="AL791">
        <f>YEAR(Member_export_20241206_173759_f48b0b31c0417006138ce4576f294a066f7c[[#This Row],[Member since]])</f>
        <v>2023</v>
      </c>
    </row>
    <row r="792" spans="1:38" x14ac:dyDescent="0.55000000000000004">
      <c r="A792">
        <v>79788</v>
      </c>
      <c r="B792">
        <v>45987151</v>
      </c>
      <c r="C792" t="s">
        <v>3478</v>
      </c>
      <c r="D792" t="s">
        <v>9</v>
      </c>
      <c r="E792" t="s">
        <v>9</v>
      </c>
      <c r="F792" t="s">
        <v>1714</v>
      </c>
      <c r="G792" t="s">
        <v>1715</v>
      </c>
      <c r="H792" t="s">
        <v>4022</v>
      </c>
      <c r="I792" s="1">
        <v>26167</v>
      </c>
      <c r="J792" t="s">
        <v>5963</v>
      </c>
      <c r="K792" t="s">
        <v>5964</v>
      </c>
      <c r="L792">
        <v>28914</v>
      </c>
      <c r="M792" t="s">
        <v>4016</v>
      </c>
      <c r="N792" t="s">
        <v>9</v>
      </c>
      <c r="O792">
        <v>605765301</v>
      </c>
      <c r="P792" t="s">
        <v>1717</v>
      </c>
      <c r="Q792" t="s">
        <v>134</v>
      </c>
      <c r="R792" t="s">
        <v>1716</v>
      </c>
      <c r="S792" t="s">
        <v>4017</v>
      </c>
      <c r="T792" s="1">
        <v>45300</v>
      </c>
      <c r="U792" t="s">
        <v>9</v>
      </c>
      <c r="V792" t="s">
        <v>4040</v>
      </c>
      <c r="W792" t="s">
        <v>4024</v>
      </c>
      <c r="X792" t="s">
        <v>12</v>
      </c>
      <c r="Y792" s="1">
        <v>45323</v>
      </c>
      <c r="Z792" s="1">
        <v>45657</v>
      </c>
      <c r="AA792">
        <v>5200</v>
      </c>
      <c r="AB792" t="s">
        <v>4017</v>
      </c>
      <c r="AC792">
        <f>MIN(COUNTIF(B:B,Member_export_20241206_173759_f48b0b31c0417006138ce4576f294a066f7c[[#This Row],[Member ID]]),1)-1</f>
        <v>0</v>
      </c>
      <c r="AD792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79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92" s="1">
        <v>45657</v>
      </c>
      <c r="AG792" s="1">
        <f>Member_export_20241206_173759_f48b0b31c0417006138ce4576f294a066f7c[[#This Row],[Price]]/100</f>
        <v>52</v>
      </c>
      <c r="AH792" s="6">
        <f ca="1">DATEDIF(Member_export_20241206_173759_f48b0b31c0417006138ce4576f294a066f7c[[#This Row],[Birthday]],TODAY(),"Y")</f>
        <v>53</v>
      </c>
      <c r="AI792" s="6">
        <f>DATEDIF(Member_export_20241206_173759_f48b0b31c0417006138ce4576f294a066f7c[[#This Row],[Member since]],Member_export_20241206_173759_f48b0b31c0417006138ce4576f294a066f7c[[#This Row],[Contrac end date C]],"M")</f>
        <v>11</v>
      </c>
      <c r="AJ792" t="str">
        <f>TEXT(Member_export_20241206_173759_f48b0b31c0417006138ce4576f294a066f7c[[#This Row],[Member since]],"DDDD")</f>
        <v>martes</v>
      </c>
      <c r="AK792">
        <f>MONTH(Member_export_20241206_173759_f48b0b31c0417006138ce4576f294a066f7c[[#This Row],[Member since]])</f>
        <v>1</v>
      </c>
      <c r="AL792">
        <f>YEAR(Member_export_20241206_173759_f48b0b31c0417006138ce4576f294a066f7c[[#This Row],[Member since]])</f>
        <v>2024</v>
      </c>
    </row>
    <row r="793" spans="1:38" x14ac:dyDescent="0.55000000000000004">
      <c r="A793">
        <v>79788</v>
      </c>
      <c r="B793">
        <v>45987726</v>
      </c>
      <c r="C793" t="s">
        <v>3794</v>
      </c>
      <c r="D793" t="s">
        <v>9</v>
      </c>
      <c r="E793" t="s">
        <v>9</v>
      </c>
      <c r="F793" t="s">
        <v>840</v>
      </c>
      <c r="G793" t="s">
        <v>2408</v>
      </c>
      <c r="H793" t="s">
        <v>4022</v>
      </c>
      <c r="I793" s="1">
        <v>32744</v>
      </c>
      <c r="J793" t="s">
        <v>5965</v>
      </c>
      <c r="K793" t="s">
        <v>5966</v>
      </c>
      <c r="L793">
        <v>28691</v>
      </c>
      <c r="M793" t="s">
        <v>5967</v>
      </c>
      <c r="N793" t="s">
        <v>9</v>
      </c>
      <c r="O793">
        <v>665456231</v>
      </c>
      <c r="P793" t="s">
        <v>2409</v>
      </c>
      <c r="Q793" t="s">
        <v>2410</v>
      </c>
      <c r="R793" t="s">
        <v>5968</v>
      </c>
      <c r="S793" t="s">
        <v>4017</v>
      </c>
      <c r="T793" s="1">
        <v>44025</v>
      </c>
      <c r="U793" t="s">
        <v>9</v>
      </c>
      <c r="V793" t="s">
        <v>4023</v>
      </c>
      <c r="W793" t="s">
        <v>4024</v>
      </c>
      <c r="X793" t="s">
        <v>12</v>
      </c>
      <c r="Y793" s="1">
        <v>45597</v>
      </c>
      <c r="Z793" s="1">
        <v>45657</v>
      </c>
      <c r="AA793">
        <v>5200</v>
      </c>
      <c r="AB793" t="s">
        <v>4017</v>
      </c>
      <c r="AC793">
        <f>MIN(COUNTIF(B:B,Member_export_20241206_173759_f48b0b31c0417006138ce4576f294a066f7c[[#This Row],[Member ID]]),1)-1</f>
        <v>0</v>
      </c>
      <c r="AD79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9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93" s="1">
        <v>45657</v>
      </c>
      <c r="AG793" s="1">
        <f>Member_export_20241206_173759_f48b0b31c0417006138ce4576f294a066f7c[[#This Row],[Price]]/100</f>
        <v>52</v>
      </c>
      <c r="AH793" s="6">
        <f ca="1">DATEDIF(Member_export_20241206_173759_f48b0b31c0417006138ce4576f294a066f7c[[#This Row],[Birthday]],TODAY(),"Y")</f>
        <v>35</v>
      </c>
      <c r="AI793" s="6">
        <f>DATEDIF(Member_export_20241206_173759_f48b0b31c0417006138ce4576f294a066f7c[[#This Row],[Member since]],Member_export_20241206_173759_f48b0b31c0417006138ce4576f294a066f7c[[#This Row],[Contrac end date C]],"M")</f>
        <v>53</v>
      </c>
      <c r="AJ793" t="str">
        <f>TEXT(Member_export_20241206_173759_f48b0b31c0417006138ce4576f294a066f7c[[#This Row],[Member since]],"DDDD")</f>
        <v>lunes</v>
      </c>
      <c r="AK793">
        <f>MONTH(Member_export_20241206_173759_f48b0b31c0417006138ce4576f294a066f7c[[#This Row],[Member since]])</f>
        <v>7</v>
      </c>
      <c r="AL793">
        <f>YEAR(Member_export_20241206_173759_f48b0b31c0417006138ce4576f294a066f7c[[#This Row],[Member since]])</f>
        <v>2020</v>
      </c>
    </row>
    <row r="794" spans="1:38" x14ac:dyDescent="0.55000000000000004">
      <c r="A794">
        <v>79788</v>
      </c>
      <c r="B794">
        <v>45989278</v>
      </c>
      <c r="C794" t="s">
        <v>3113</v>
      </c>
      <c r="D794" t="s">
        <v>9</v>
      </c>
      <c r="E794" t="s">
        <v>9</v>
      </c>
      <c r="F794" t="s">
        <v>840</v>
      </c>
      <c r="G794" t="s">
        <v>841</v>
      </c>
      <c r="H794" t="s">
        <v>4022</v>
      </c>
      <c r="I794" s="1">
        <v>26750</v>
      </c>
      <c r="J794" t="s">
        <v>5969</v>
      </c>
      <c r="K794" t="s">
        <v>5970</v>
      </c>
      <c r="L794">
        <v>28914</v>
      </c>
      <c r="M794" t="s">
        <v>4016</v>
      </c>
      <c r="N794" t="s">
        <v>9</v>
      </c>
      <c r="O794">
        <v>617415250</v>
      </c>
      <c r="P794" t="s">
        <v>842</v>
      </c>
      <c r="Q794" t="s">
        <v>22</v>
      </c>
      <c r="R794" t="s">
        <v>5971</v>
      </c>
      <c r="S794" t="s">
        <v>4017</v>
      </c>
      <c r="T794" s="1">
        <v>43636</v>
      </c>
      <c r="U794" t="s">
        <v>9</v>
      </c>
      <c r="V794" t="s">
        <v>4023</v>
      </c>
      <c r="W794" t="s">
        <v>4029</v>
      </c>
      <c r="X794" t="s">
        <v>12</v>
      </c>
      <c r="Y794" s="1">
        <v>43647</v>
      </c>
      <c r="Z794" s="1">
        <v>45657</v>
      </c>
      <c r="AA794">
        <v>5200</v>
      </c>
      <c r="AB794" t="s">
        <v>4017</v>
      </c>
      <c r="AC794">
        <f>MIN(COUNTIF(B:B,Member_export_20241206_173759_f48b0b31c0417006138ce4576f294a066f7c[[#This Row],[Member ID]]),1)-1</f>
        <v>0</v>
      </c>
      <c r="AD79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9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94" s="1">
        <v>45657</v>
      </c>
      <c r="AG794" s="1">
        <f>Member_export_20241206_173759_f48b0b31c0417006138ce4576f294a066f7c[[#This Row],[Price]]/100</f>
        <v>52</v>
      </c>
      <c r="AH794" s="6">
        <f ca="1">DATEDIF(Member_export_20241206_173759_f48b0b31c0417006138ce4576f294a066f7c[[#This Row],[Birthday]],TODAY(),"Y")</f>
        <v>51</v>
      </c>
      <c r="AI794" s="6">
        <f>DATEDIF(Member_export_20241206_173759_f48b0b31c0417006138ce4576f294a066f7c[[#This Row],[Member since]],Member_export_20241206_173759_f48b0b31c0417006138ce4576f294a066f7c[[#This Row],[Contrac end date C]],"M")</f>
        <v>66</v>
      </c>
      <c r="AJ794" t="str">
        <f>TEXT(Member_export_20241206_173759_f48b0b31c0417006138ce4576f294a066f7c[[#This Row],[Member since]],"DDDD")</f>
        <v>jueves</v>
      </c>
      <c r="AK794">
        <f>MONTH(Member_export_20241206_173759_f48b0b31c0417006138ce4576f294a066f7c[[#This Row],[Member since]])</f>
        <v>6</v>
      </c>
      <c r="AL794">
        <f>YEAR(Member_export_20241206_173759_f48b0b31c0417006138ce4576f294a066f7c[[#This Row],[Member since]])</f>
        <v>2019</v>
      </c>
    </row>
    <row r="795" spans="1:38" x14ac:dyDescent="0.55000000000000004">
      <c r="A795">
        <v>79788</v>
      </c>
      <c r="B795">
        <v>45989017</v>
      </c>
      <c r="C795" t="s">
        <v>3509</v>
      </c>
      <c r="D795" t="s">
        <v>9</v>
      </c>
      <c r="E795" t="s">
        <v>9</v>
      </c>
      <c r="F795" t="s">
        <v>840</v>
      </c>
      <c r="G795" t="s">
        <v>1784</v>
      </c>
      <c r="H795" t="s">
        <v>4022</v>
      </c>
      <c r="I795" s="1">
        <v>28578</v>
      </c>
      <c r="J795" t="s">
        <v>5972</v>
      </c>
      <c r="K795" t="s">
        <v>4382</v>
      </c>
      <c r="L795">
        <v>28914</v>
      </c>
      <c r="M795" t="s">
        <v>4016</v>
      </c>
      <c r="N795" t="s">
        <v>9</v>
      </c>
      <c r="O795">
        <v>675566144</v>
      </c>
      <c r="P795" t="s">
        <v>1785</v>
      </c>
      <c r="Q795" t="s">
        <v>45</v>
      </c>
      <c r="R795" t="s">
        <v>5973</v>
      </c>
      <c r="S795" t="s">
        <v>4017</v>
      </c>
      <c r="T795" s="1">
        <v>43256</v>
      </c>
      <c r="U795" t="s">
        <v>9</v>
      </c>
      <c r="V795" t="s">
        <v>4023</v>
      </c>
      <c r="W795" t="s">
        <v>4029</v>
      </c>
      <c r="X795" t="s">
        <v>86</v>
      </c>
      <c r="Y795" s="1">
        <v>43282</v>
      </c>
      <c r="Z795" s="1">
        <v>45657</v>
      </c>
      <c r="AA795">
        <v>4300</v>
      </c>
      <c r="AB795" t="s">
        <v>4017</v>
      </c>
      <c r="AC795">
        <f>MIN(COUNTIF(B:B,Member_export_20241206_173759_f48b0b31c0417006138ce4576f294a066f7c[[#This Row],[Member ID]]),1)-1</f>
        <v>0</v>
      </c>
      <c r="AD79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9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95" s="1">
        <v>45657</v>
      </c>
      <c r="AG795" s="1">
        <f>Member_export_20241206_173759_f48b0b31c0417006138ce4576f294a066f7c[[#This Row],[Price]]/100</f>
        <v>43</v>
      </c>
      <c r="AH795" s="6">
        <f ca="1">DATEDIF(Member_export_20241206_173759_f48b0b31c0417006138ce4576f294a066f7c[[#This Row],[Birthday]],TODAY(),"Y")</f>
        <v>46</v>
      </c>
      <c r="AI795" s="6">
        <f>DATEDIF(Member_export_20241206_173759_f48b0b31c0417006138ce4576f294a066f7c[[#This Row],[Member since]],Member_export_20241206_173759_f48b0b31c0417006138ce4576f294a066f7c[[#This Row],[Contrac end date C]],"M")</f>
        <v>78</v>
      </c>
      <c r="AJ795" t="str">
        <f>TEXT(Member_export_20241206_173759_f48b0b31c0417006138ce4576f294a066f7c[[#This Row],[Member since]],"DDDD")</f>
        <v>martes</v>
      </c>
      <c r="AK795">
        <f>MONTH(Member_export_20241206_173759_f48b0b31c0417006138ce4576f294a066f7c[[#This Row],[Member since]])</f>
        <v>6</v>
      </c>
      <c r="AL795">
        <f>YEAR(Member_export_20241206_173759_f48b0b31c0417006138ce4576f294a066f7c[[#This Row],[Member since]])</f>
        <v>2018</v>
      </c>
    </row>
    <row r="796" spans="1:38" x14ac:dyDescent="0.55000000000000004">
      <c r="A796">
        <v>79788</v>
      </c>
      <c r="B796">
        <v>45987342</v>
      </c>
      <c r="C796" t="s">
        <v>3561</v>
      </c>
      <c r="D796" t="s">
        <v>9</v>
      </c>
      <c r="E796" t="s">
        <v>9</v>
      </c>
      <c r="F796" t="s">
        <v>840</v>
      </c>
      <c r="G796" t="s">
        <v>1893</v>
      </c>
      <c r="H796" t="s">
        <v>4022</v>
      </c>
      <c r="I796" s="1">
        <v>27799</v>
      </c>
      <c r="J796" t="s">
        <v>5974</v>
      </c>
      <c r="K796" t="s">
        <v>4660</v>
      </c>
      <c r="L796">
        <v>28914</v>
      </c>
      <c r="M796" t="s">
        <v>4016</v>
      </c>
      <c r="N796" t="s">
        <v>9</v>
      </c>
      <c r="O796">
        <v>686458861</v>
      </c>
      <c r="P796" t="s">
        <v>1894</v>
      </c>
      <c r="Q796" t="s">
        <v>22</v>
      </c>
      <c r="R796" t="s">
        <v>5975</v>
      </c>
      <c r="S796" t="s">
        <v>4017</v>
      </c>
      <c r="T796" s="1">
        <v>45128</v>
      </c>
      <c r="U796" t="s">
        <v>9</v>
      </c>
      <c r="V796" t="s">
        <v>4040</v>
      </c>
      <c r="W796" t="s">
        <v>4029</v>
      </c>
      <c r="X796" t="s">
        <v>122</v>
      </c>
      <c r="Y796" s="1">
        <v>45139</v>
      </c>
      <c r="Z796" s="1">
        <v>45657</v>
      </c>
      <c r="AA796">
        <v>7900</v>
      </c>
      <c r="AB796" t="s">
        <v>4017</v>
      </c>
      <c r="AC796">
        <f>MIN(COUNTIF(B:B,Member_export_20241206_173759_f48b0b31c0417006138ce4576f294a066f7c[[#This Row],[Member ID]]),1)-1</f>
        <v>0</v>
      </c>
      <c r="AD796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79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96" s="1">
        <v>45657</v>
      </c>
      <c r="AG796" s="1">
        <f>Member_export_20241206_173759_f48b0b31c0417006138ce4576f294a066f7c[[#This Row],[Price]]/100</f>
        <v>79</v>
      </c>
      <c r="AH796" s="6">
        <f ca="1">DATEDIF(Member_export_20241206_173759_f48b0b31c0417006138ce4576f294a066f7c[[#This Row],[Birthday]],TODAY(),"Y")</f>
        <v>48</v>
      </c>
      <c r="AI796" s="6">
        <f>DATEDIF(Member_export_20241206_173759_f48b0b31c0417006138ce4576f294a066f7c[[#This Row],[Member since]],Member_export_20241206_173759_f48b0b31c0417006138ce4576f294a066f7c[[#This Row],[Contrac end date C]],"M")</f>
        <v>17</v>
      </c>
      <c r="AJ796" t="str">
        <f>TEXT(Member_export_20241206_173759_f48b0b31c0417006138ce4576f294a066f7c[[#This Row],[Member since]],"DDDD")</f>
        <v>viernes</v>
      </c>
      <c r="AK796">
        <f>MONTH(Member_export_20241206_173759_f48b0b31c0417006138ce4576f294a066f7c[[#This Row],[Member since]])</f>
        <v>7</v>
      </c>
      <c r="AL796">
        <f>YEAR(Member_export_20241206_173759_f48b0b31c0417006138ce4576f294a066f7c[[#This Row],[Member since]])</f>
        <v>2023</v>
      </c>
    </row>
    <row r="797" spans="1:38" x14ac:dyDescent="0.55000000000000004">
      <c r="A797">
        <v>79788</v>
      </c>
      <c r="B797">
        <v>45988957</v>
      </c>
      <c r="C797" t="s">
        <v>3239</v>
      </c>
      <c r="D797" t="s">
        <v>9</v>
      </c>
      <c r="E797" t="s">
        <v>9</v>
      </c>
      <c r="F797" t="s">
        <v>840</v>
      </c>
      <c r="G797" t="s">
        <v>1159</v>
      </c>
      <c r="H797" t="s">
        <v>4022</v>
      </c>
      <c r="I797" s="1">
        <v>28205</v>
      </c>
      <c r="J797" t="s">
        <v>5976</v>
      </c>
      <c r="K797" t="s">
        <v>4124</v>
      </c>
      <c r="L797">
        <v>28914</v>
      </c>
      <c r="M797" t="s">
        <v>4016</v>
      </c>
      <c r="N797" t="s">
        <v>9</v>
      </c>
      <c r="O797">
        <v>687462001</v>
      </c>
      <c r="P797" t="s">
        <v>1160</v>
      </c>
      <c r="Q797" t="s">
        <v>18</v>
      </c>
      <c r="R797" t="s">
        <v>5977</v>
      </c>
      <c r="S797" t="s">
        <v>4017</v>
      </c>
      <c r="T797" s="1">
        <v>44621</v>
      </c>
      <c r="U797" t="s">
        <v>9</v>
      </c>
      <c r="V797" t="s">
        <v>4023</v>
      </c>
      <c r="W797" t="s">
        <v>4024</v>
      </c>
      <c r="X797" t="s">
        <v>12</v>
      </c>
      <c r="Y797" s="1">
        <v>44621</v>
      </c>
      <c r="Z797" s="1">
        <v>45657</v>
      </c>
      <c r="AA797">
        <v>5200</v>
      </c>
      <c r="AB797" t="s">
        <v>4017</v>
      </c>
      <c r="AC797">
        <f>MIN(COUNTIF(B:B,Member_export_20241206_173759_f48b0b31c0417006138ce4576f294a066f7c[[#This Row],[Member ID]]),1)-1</f>
        <v>0</v>
      </c>
      <c r="AD79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9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97" s="1">
        <v>45657</v>
      </c>
      <c r="AG797" s="1">
        <f>Member_export_20241206_173759_f48b0b31c0417006138ce4576f294a066f7c[[#This Row],[Price]]/100</f>
        <v>52</v>
      </c>
      <c r="AH797" s="6">
        <f ca="1">DATEDIF(Member_export_20241206_173759_f48b0b31c0417006138ce4576f294a066f7c[[#This Row],[Birthday]],TODAY(),"Y")</f>
        <v>47</v>
      </c>
      <c r="AI797" s="6">
        <f>DATEDIF(Member_export_20241206_173759_f48b0b31c0417006138ce4576f294a066f7c[[#This Row],[Member since]],Member_export_20241206_173759_f48b0b31c0417006138ce4576f294a066f7c[[#This Row],[Contrac end date C]],"M")</f>
        <v>33</v>
      </c>
      <c r="AJ797" t="str">
        <f>TEXT(Member_export_20241206_173759_f48b0b31c0417006138ce4576f294a066f7c[[#This Row],[Member since]],"DDDD")</f>
        <v>martes</v>
      </c>
      <c r="AK797">
        <f>MONTH(Member_export_20241206_173759_f48b0b31c0417006138ce4576f294a066f7c[[#This Row],[Member since]])</f>
        <v>3</v>
      </c>
      <c r="AL797">
        <f>YEAR(Member_export_20241206_173759_f48b0b31c0417006138ce4576f294a066f7c[[#This Row],[Member since]])</f>
        <v>2022</v>
      </c>
    </row>
    <row r="798" spans="1:38" x14ac:dyDescent="0.55000000000000004">
      <c r="A798">
        <v>79788</v>
      </c>
      <c r="B798">
        <v>49569346</v>
      </c>
      <c r="C798" t="s">
        <v>2903</v>
      </c>
      <c r="D798" t="s">
        <v>9</v>
      </c>
      <c r="E798" t="s">
        <v>9</v>
      </c>
      <c r="F798" t="s">
        <v>242</v>
      </c>
      <c r="G798" t="s">
        <v>243</v>
      </c>
      <c r="H798" t="s">
        <v>4025</v>
      </c>
      <c r="I798" s="1">
        <v>29442</v>
      </c>
      <c r="J798" t="s">
        <v>5979</v>
      </c>
      <c r="K798" t="s">
        <v>5980</v>
      </c>
      <c r="L798">
        <v>28914</v>
      </c>
      <c r="M798" t="s">
        <v>4016</v>
      </c>
      <c r="N798" t="s">
        <v>9</v>
      </c>
      <c r="O798">
        <v>605160863</v>
      </c>
      <c r="P798" t="s">
        <v>244</v>
      </c>
      <c r="Q798" t="s">
        <v>22</v>
      </c>
      <c r="R798" t="s">
        <v>9</v>
      </c>
      <c r="S798" t="s">
        <v>4017</v>
      </c>
      <c r="T798" s="1">
        <v>45622</v>
      </c>
      <c r="U798" t="s">
        <v>9</v>
      </c>
      <c r="V798" t="s">
        <v>4023</v>
      </c>
      <c r="W798" t="s">
        <v>4024</v>
      </c>
      <c r="X798" t="s">
        <v>30</v>
      </c>
      <c r="Y798" s="1">
        <v>45627</v>
      </c>
      <c r="Z798" s="1">
        <v>45657</v>
      </c>
      <c r="AA798">
        <v>4900</v>
      </c>
      <c r="AB798" t="s">
        <v>4017</v>
      </c>
      <c r="AC798">
        <f>MIN(COUNTIF(B:B,Member_export_20241206_173759_f48b0b31c0417006138ce4576f294a066f7c[[#This Row],[Member ID]]),1)-1</f>
        <v>0</v>
      </c>
      <c r="AD79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9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798" s="1">
        <v>45657</v>
      </c>
      <c r="AG798" s="1">
        <f>Member_export_20241206_173759_f48b0b31c0417006138ce4576f294a066f7c[[#This Row],[Price]]/100</f>
        <v>49</v>
      </c>
      <c r="AH798" s="6">
        <f ca="1">DATEDIF(Member_export_20241206_173759_f48b0b31c0417006138ce4576f294a066f7c[[#This Row],[Birthday]],TODAY(),"Y")</f>
        <v>44</v>
      </c>
      <c r="AI798" s="6">
        <f>DATEDIF(Member_export_20241206_173759_f48b0b31c0417006138ce4576f294a066f7c[[#This Row],[Member since]],Member_export_20241206_173759_f48b0b31c0417006138ce4576f294a066f7c[[#This Row],[Contrac end date C]],"M")</f>
        <v>1</v>
      </c>
      <c r="AJ798" t="str">
        <f>TEXT(Member_export_20241206_173759_f48b0b31c0417006138ce4576f294a066f7c[[#This Row],[Member since]],"DDDD")</f>
        <v>martes</v>
      </c>
      <c r="AK798">
        <f>MONTH(Member_export_20241206_173759_f48b0b31c0417006138ce4576f294a066f7c[[#This Row],[Member since]])</f>
        <v>11</v>
      </c>
      <c r="AL798">
        <f>YEAR(Member_export_20241206_173759_f48b0b31c0417006138ce4576f294a066f7c[[#This Row],[Member since]])</f>
        <v>2024</v>
      </c>
    </row>
    <row r="799" spans="1:38" x14ac:dyDescent="0.55000000000000004">
      <c r="A799">
        <v>79788</v>
      </c>
      <c r="B799">
        <v>45989659</v>
      </c>
      <c r="C799" t="s">
        <v>3873</v>
      </c>
      <c r="D799" t="s">
        <v>9</v>
      </c>
      <c r="E799" t="s">
        <v>9</v>
      </c>
      <c r="F799" t="s">
        <v>242</v>
      </c>
      <c r="G799" t="s">
        <v>2572</v>
      </c>
      <c r="H799" t="s">
        <v>4025</v>
      </c>
      <c r="I799" s="1">
        <v>28093</v>
      </c>
      <c r="J799" t="s">
        <v>5981</v>
      </c>
      <c r="K799" t="s">
        <v>5982</v>
      </c>
      <c r="L799">
        <v>28914</v>
      </c>
      <c r="M799" t="s">
        <v>4016</v>
      </c>
      <c r="N799" t="s">
        <v>9</v>
      </c>
      <c r="O799">
        <v>661459533</v>
      </c>
      <c r="P799" t="s">
        <v>2573</v>
      </c>
      <c r="Q799" t="s">
        <v>1805</v>
      </c>
      <c r="R799" t="s">
        <v>5983</v>
      </c>
      <c r="S799" t="s">
        <v>4017</v>
      </c>
      <c r="T799" s="1">
        <v>44453</v>
      </c>
      <c r="U799" t="s">
        <v>9</v>
      </c>
      <c r="V799" t="s">
        <v>4023</v>
      </c>
      <c r="W799" t="s">
        <v>4029</v>
      </c>
      <c r="X799" t="s">
        <v>30</v>
      </c>
      <c r="Y799" s="1">
        <v>45566</v>
      </c>
      <c r="Z799" s="1">
        <v>45657</v>
      </c>
      <c r="AA799">
        <v>4900</v>
      </c>
      <c r="AB799" t="s">
        <v>4017</v>
      </c>
      <c r="AC799">
        <f>MIN(COUNTIF(B:B,Member_export_20241206_173759_f48b0b31c0417006138ce4576f294a066f7c[[#This Row],[Member ID]]),1)-1</f>
        <v>0</v>
      </c>
      <c r="AD79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79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799" s="1">
        <v>45657</v>
      </c>
      <c r="AG799" s="1">
        <f>Member_export_20241206_173759_f48b0b31c0417006138ce4576f294a066f7c[[#This Row],[Price]]/100</f>
        <v>49</v>
      </c>
      <c r="AH799" s="6">
        <f ca="1">DATEDIF(Member_export_20241206_173759_f48b0b31c0417006138ce4576f294a066f7c[[#This Row],[Birthday]],TODAY(),"Y")</f>
        <v>48</v>
      </c>
      <c r="AI799" s="6">
        <f>DATEDIF(Member_export_20241206_173759_f48b0b31c0417006138ce4576f294a066f7c[[#This Row],[Member since]],Member_export_20241206_173759_f48b0b31c0417006138ce4576f294a066f7c[[#This Row],[Contrac end date C]],"M")</f>
        <v>39</v>
      </c>
      <c r="AJ799" t="str">
        <f>TEXT(Member_export_20241206_173759_f48b0b31c0417006138ce4576f294a066f7c[[#This Row],[Member since]],"DDDD")</f>
        <v>martes</v>
      </c>
      <c r="AK799">
        <f>MONTH(Member_export_20241206_173759_f48b0b31c0417006138ce4576f294a066f7c[[#This Row],[Member since]])</f>
        <v>9</v>
      </c>
      <c r="AL799">
        <f>YEAR(Member_export_20241206_173759_f48b0b31c0417006138ce4576f294a066f7c[[#This Row],[Member since]])</f>
        <v>2021</v>
      </c>
    </row>
    <row r="800" spans="1:38" x14ac:dyDescent="0.55000000000000004">
      <c r="A800">
        <v>79788</v>
      </c>
      <c r="B800">
        <v>49174185</v>
      </c>
      <c r="C800" t="s">
        <v>3824</v>
      </c>
      <c r="D800" t="s">
        <v>9</v>
      </c>
      <c r="E800" t="s">
        <v>9</v>
      </c>
      <c r="F800" t="s">
        <v>2467</v>
      </c>
      <c r="G800" t="s">
        <v>2468</v>
      </c>
      <c r="H800" t="s">
        <v>4025</v>
      </c>
      <c r="I800" s="1">
        <v>29762</v>
      </c>
      <c r="J800" t="s">
        <v>5984</v>
      </c>
      <c r="K800" t="s">
        <v>5985</v>
      </c>
      <c r="L800">
        <v>28978</v>
      </c>
      <c r="M800" t="s">
        <v>5986</v>
      </c>
      <c r="N800" t="s">
        <v>9</v>
      </c>
      <c r="O800">
        <v>628432824</v>
      </c>
      <c r="P800" t="s">
        <v>2469</v>
      </c>
      <c r="Q800" t="s">
        <v>45</v>
      </c>
      <c r="R800" t="s">
        <v>9</v>
      </c>
      <c r="S800" t="s">
        <v>4017</v>
      </c>
      <c r="T800" s="1">
        <v>45593</v>
      </c>
      <c r="U800" t="s">
        <v>9</v>
      </c>
      <c r="V800" t="s">
        <v>4023</v>
      </c>
      <c r="W800" t="s">
        <v>4029</v>
      </c>
      <c r="X800" t="s">
        <v>12</v>
      </c>
      <c r="Y800" s="1">
        <v>45597</v>
      </c>
      <c r="Z800" s="1">
        <v>45657</v>
      </c>
      <c r="AA800">
        <v>5200</v>
      </c>
      <c r="AB800" t="s">
        <v>4017</v>
      </c>
      <c r="AC800">
        <f>MIN(COUNTIF(B:B,Member_export_20241206_173759_f48b0b31c0417006138ce4576f294a066f7c[[#This Row],[Member ID]]),1)-1</f>
        <v>0</v>
      </c>
      <c r="AD80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0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00" s="1">
        <v>45657</v>
      </c>
      <c r="AG800" s="1">
        <f>Member_export_20241206_173759_f48b0b31c0417006138ce4576f294a066f7c[[#This Row],[Price]]/100</f>
        <v>52</v>
      </c>
      <c r="AH800" s="6">
        <f ca="1">DATEDIF(Member_export_20241206_173759_f48b0b31c0417006138ce4576f294a066f7c[[#This Row],[Birthday]],TODAY(),"Y")</f>
        <v>43</v>
      </c>
      <c r="AI800" s="6">
        <f>DATEDIF(Member_export_20241206_173759_f48b0b31c0417006138ce4576f294a066f7c[[#This Row],[Member since]],Member_export_20241206_173759_f48b0b31c0417006138ce4576f294a066f7c[[#This Row],[Contrac end date C]],"M")</f>
        <v>2</v>
      </c>
      <c r="AJ800" t="str">
        <f>TEXT(Member_export_20241206_173759_f48b0b31c0417006138ce4576f294a066f7c[[#This Row],[Member since]],"DDDD")</f>
        <v>lunes</v>
      </c>
      <c r="AK800">
        <f>MONTH(Member_export_20241206_173759_f48b0b31c0417006138ce4576f294a066f7c[[#This Row],[Member since]])</f>
        <v>10</v>
      </c>
      <c r="AL800">
        <f>YEAR(Member_export_20241206_173759_f48b0b31c0417006138ce4576f294a066f7c[[#This Row],[Member since]])</f>
        <v>2024</v>
      </c>
    </row>
    <row r="801" spans="1:38" x14ac:dyDescent="0.55000000000000004">
      <c r="A801">
        <v>79788</v>
      </c>
      <c r="B801">
        <v>45989237</v>
      </c>
      <c r="C801" t="s">
        <v>2937</v>
      </c>
      <c r="D801" t="s">
        <v>9</v>
      </c>
      <c r="E801" t="s">
        <v>9</v>
      </c>
      <c r="F801" t="s">
        <v>341</v>
      </c>
      <c r="G801" t="s">
        <v>70</v>
      </c>
      <c r="H801" t="s">
        <v>4025</v>
      </c>
      <c r="I801" s="1">
        <v>38859</v>
      </c>
      <c r="J801" t="s">
        <v>5987</v>
      </c>
      <c r="K801" t="s">
        <v>5988</v>
      </c>
      <c r="L801">
        <v>28915</v>
      </c>
      <c r="M801" t="s">
        <v>4016</v>
      </c>
      <c r="N801" t="s">
        <v>9</v>
      </c>
      <c r="O801">
        <v>630017954</v>
      </c>
      <c r="P801" t="s">
        <v>72</v>
      </c>
      <c r="Q801" t="s">
        <v>22</v>
      </c>
      <c r="R801" t="s">
        <v>342</v>
      </c>
      <c r="S801" t="s">
        <v>4017</v>
      </c>
      <c r="T801" s="1">
        <v>44986</v>
      </c>
      <c r="U801" t="s">
        <v>9</v>
      </c>
      <c r="V801" t="s">
        <v>4023</v>
      </c>
      <c r="W801" t="s">
        <v>4029</v>
      </c>
      <c r="X801" t="s">
        <v>30</v>
      </c>
      <c r="Y801" s="1">
        <v>44986</v>
      </c>
      <c r="Z801" s="1">
        <v>45657</v>
      </c>
      <c r="AA801">
        <v>4900</v>
      </c>
      <c r="AB801" t="s">
        <v>4017</v>
      </c>
      <c r="AC801">
        <f>MIN(COUNTIF(B:B,Member_export_20241206_173759_f48b0b31c0417006138ce4576f294a066f7c[[#This Row],[Member ID]]),1)-1</f>
        <v>0</v>
      </c>
      <c r="AD80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0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01" s="1">
        <v>45657</v>
      </c>
      <c r="AG801" s="1">
        <f>Member_export_20241206_173759_f48b0b31c0417006138ce4576f294a066f7c[[#This Row],[Price]]/100</f>
        <v>49</v>
      </c>
      <c r="AH801" s="6">
        <f ca="1">DATEDIF(Member_export_20241206_173759_f48b0b31c0417006138ce4576f294a066f7c[[#This Row],[Birthday]],TODAY(),"Y")</f>
        <v>18</v>
      </c>
      <c r="AI801" s="6">
        <f>DATEDIF(Member_export_20241206_173759_f48b0b31c0417006138ce4576f294a066f7c[[#This Row],[Member since]],Member_export_20241206_173759_f48b0b31c0417006138ce4576f294a066f7c[[#This Row],[Contrac end date C]],"M")</f>
        <v>21</v>
      </c>
      <c r="AJ801" t="str">
        <f>TEXT(Member_export_20241206_173759_f48b0b31c0417006138ce4576f294a066f7c[[#This Row],[Member since]],"DDDD")</f>
        <v>miércoles</v>
      </c>
      <c r="AK801">
        <f>MONTH(Member_export_20241206_173759_f48b0b31c0417006138ce4576f294a066f7c[[#This Row],[Member since]])</f>
        <v>3</v>
      </c>
      <c r="AL801">
        <f>YEAR(Member_export_20241206_173759_f48b0b31c0417006138ce4576f294a066f7c[[#This Row],[Member since]])</f>
        <v>2023</v>
      </c>
    </row>
    <row r="802" spans="1:38" x14ac:dyDescent="0.55000000000000004">
      <c r="A802">
        <v>79788</v>
      </c>
      <c r="B802">
        <v>45987146</v>
      </c>
      <c r="C802" t="s">
        <v>3788</v>
      </c>
      <c r="D802" t="s">
        <v>9</v>
      </c>
      <c r="E802" t="s">
        <v>9</v>
      </c>
      <c r="F802" t="s">
        <v>1019</v>
      </c>
      <c r="G802" t="s">
        <v>2392</v>
      </c>
      <c r="H802" t="s">
        <v>4022</v>
      </c>
      <c r="I802" s="1">
        <v>27887</v>
      </c>
      <c r="J802" t="s">
        <v>5989</v>
      </c>
      <c r="K802" t="s">
        <v>4324</v>
      </c>
      <c r="L802">
        <v>28914</v>
      </c>
      <c r="M802" t="s">
        <v>4016</v>
      </c>
      <c r="N802" t="s">
        <v>9</v>
      </c>
      <c r="O802">
        <v>639239056</v>
      </c>
      <c r="P802" t="s">
        <v>2394</v>
      </c>
      <c r="Q802" t="s">
        <v>330</v>
      </c>
      <c r="R802" t="s">
        <v>2393</v>
      </c>
      <c r="S802" t="s">
        <v>4017</v>
      </c>
      <c r="T802" s="1">
        <v>44075</v>
      </c>
      <c r="U802" t="s">
        <v>9</v>
      </c>
      <c r="V802" t="s">
        <v>4068</v>
      </c>
      <c r="W802" t="s">
        <v>4029</v>
      </c>
      <c r="X802" t="s">
        <v>12</v>
      </c>
      <c r="Y802" s="1">
        <v>44075</v>
      </c>
      <c r="Z802" s="1">
        <v>45657</v>
      </c>
      <c r="AA802">
        <v>5200</v>
      </c>
      <c r="AB802" t="s">
        <v>4017</v>
      </c>
      <c r="AC802">
        <f>MIN(COUNTIF(B:B,Member_export_20241206_173759_f48b0b31c0417006138ce4576f294a066f7c[[#This Row],[Member ID]]),1)-1</f>
        <v>0</v>
      </c>
      <c r="AD802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80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02" s="1">
        <v>45657</v>
      </c>
      <c r="AG802" s="1">
        <f>Member_export_20241206_173759_f48b0b31c0417006138ce4576f294a066f7c[[#This Row],[Price]]/100</f>
        <v>52</v>
      </c>
      <c r="AH802" s="6">
        <f ca="1">DATEDIF(Member_export_20241206_173759_f48b0b31c0417006138ce4576f294a066f7c[[#This Row],[Birthday]],TODAY(),"Y")</f>
        <v>48</v>
      </c>
      <c r="AI802" s="6">
        <f>DATEDIF(Member_export_20241206_173759_f48b0b31c0417006138ce4576f294a066f7c[[#This Row],[Member since]],Member_export_20241206_173759_f48b0b31c0417006138ce4576f294a066f7c[[#This Row],[Contrac end date C]],"M")</f>
        <v>51</v>
      </c>
      <c r="AJ802" t="str">
        <f>TEXT(Member_export_20241206_173759_f48b0b31c0417006138ce4576f294a066f7c[[#This Row],[Member since]],"DDDD")</f>
        <v>martes</v>
      </c>
      <c r="AK802">
        <f>MONTH(Member_export_20241206_173759_f48b0b31c0417006138ce4576f294a066f7c[[#This Row],[Member since]])</f>
        <v>9</v>
      </c>
      <c r="AL802">
        <f>YEAR(Member_export_20241206_173759_f48b0b31c0417006138ce4576f294a066f7c[[#This Row],[Member since]])</f>
        <v>2020</v>
      </c>
    </row>
    <row r="803" spans="1:38" x14ac:dyDescent="0.55000000000000004">
      <c r="A803">
        <v>79788</v>
      </c>
      <c r="B803">
        <v>47583816</v>
      </c>
      <c r="C803" t="s">
        <v>3184</v>
      </c>
      <c r="D803" t="s">
        <v>9</v>
      </c>
      <c r="E803" t="s">
        <v>9</v>
      </c>
      <c r="F803" t="s">
        <v>1019</v>
      </c>
      <c r="G803" t="s">
        <v>515</v>
      </c>
      <c r="H803" t="s">
        <v>4022</v>
      </c>
      <c r="I803" s="1">
        <v>34603</v>
      </c>
      <c r="J803" t="s">
        <v>5990</v>
      </c>
      <c r="K803" t="s">
        <v>5991</v>
      </c>
      <c r="L803">
        <v>28914</v>
      </c>
      <c r="M803" t="s">
        <v>4016</v>
      </c>
      <c r="N803" t="s">
        <v>9</v>
      </c>
      <c r="O803">
        <v>697610361</v>
      </c>
      <c r="P803" t="s">
        <v>1020</v>
      </c>
      <c r="Q803" t="s">
        <v>45</v>
      </c>
      <c r="R803" t="s">
        <v>9</v>
      </c>
      <c r="S803" t="s">
        <v>4017</v>
      </c>
      <c r="T803" s="1">
        <v>45509</v>
      </c>
      <c r="U803" t="s">
        <v>9</v>
      </c>
      <c r="V803" t="s">
        <v>4023</v>
      </c>
      <c r="W803" t="s">
        <v>4029</v>
      </c>
      <c r="X803" t="s">
        <v>30</v>
      </c>
      <c r="Y803" s="1">
        <v>45536</v>
      </c>
      <c r="Z803" s="1">
        <v>45657</v>
      </c>
      <c r="AA803">
        <v>4900</v>
      </c>
      <c r="AB803" t="s">
        <v>4017</v>
      </c>
      <c r="AC803">
        <f>MIN(COUNTIF(B:B,Member_export_20241206_173759_f48b0b31c0417006138ce4576f294a066f7c[[#This Row],[Member ID]]),1)-1</f>
        <v>0</v>
      </c>
      <c r="AD80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0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03" s="1">
        <v>45657</v>
      </c>
      <c r="AG803" s="1">
        <f>Member_export_20241206_173759_f48b0b31c0417006138ce4576f294a066f7c[[#This Row],[Price]]/100</f>
        <v>49</v>
      </c>
      <c r="AH803" s="6">
        <f ca="1">DATEDIF(Member_export_20241206_173759_f48b0b31c0417006138ce4576f294a066f7c[[#This Row],[Birthday]],TODAY(),"Y")</f>
        <v>30</v>
      </c>
      <c r="AI803" s="6">
        <f>DATEDIF(Member_export_20241206_173759_f48b0b31c0417006138ce4576f294a066f7c[[#This Row],[Member since]],Member_export_20241206_173759_f48b0b31c0417006138ce4576f294a066f7c[[#This Row],[Contrac end date C]],"M")</f>
        <v>4</v>
      </c>
      <c r="AJ803" t="str">
        <f>TEXT(Member_export_20241206_173759_f48b0b31c0417006138ce4576f294a066f7c[[#This Row],[Member since]],"DDDD")</f>
        <v>lunes</v>
      </c>
      <c r="AK803">
        <f>MONTH(Member_export_20241206_173759_f48b0b31c0417006138ce4576f294a066f7c[[#This Row],[Member since]])</f>
        <v>8</v>
      </c>
      <c r="AL803">
        <f>YEAR(Member_export_20241206_173759_f48b0b31c0417006138ce4576f294a066f7c[[#This Row],[Member since]])</f>
        <v>2024</v>
      </c>
    </row>
    <row r="804" spans="1:38" x14ac:dyDescent="0.55000000000000004">
      <c r="A804">
        <v>79788</v>
      </c>
      <c r="B804">
        <v>47024686</v>
      </c>
      <c r="C804" t="s">
        <v>3356</v>
      </c>
      <c r="D804" t="s">
        <v>9</v>
      </c>
      <c r="E804" t="s">
        <v>9</v>
      </c>
      <c r="F804" t="s">
        <v>1436</v>
      </c>
      <c r="G804" t="s">
        <v>1437</v>
      </c>
      <c r="H804" t="s">
        <v>4022</v>
      </c>
      <c r="I804" s="1">
        <v>34506</v>
      </c>
      <c r="J804" t="s">
        <v>5992</v>
      </c>
      <c r="K804" t="s">
        <v>5462</v>
      </c>
      <c r="L804">
        <v>28914</v>
      </c>
      <c r="M804" t="s">
        <v>4016</v>
      </c>
      <c r="N804" t="s">
        <v>9</v>
      </c>
      <c r="O804">
        <v>666396199</v>
      </c>
      <c r="P804" t="s">
        <v>1438</v>
      </c>
      <c r="Q804" t="s">
        <v>22</v>
      </c>
      <c r="R804" t="s">
        <v>5993</v>
      </c>
      <c r="S804" t="s">
        <v>4017</v>
      </c>
      <c r="T804" s="1">
        <v>45460</v>
      </c>
      <c r="U804" t="s">
        <v>9</v>
      </c>
      <c r="V804" t="s">
        <v>4023</v>
      </c>
      <c r="W804" t="s">
        <v>4437</v>
      </c>
      <c r="X804" t="s">
        <v>12</v>
      </c>
      <c r="Y804" s="1">
        <v>45474</v>
      </c>
      <c r="Z804" s="1">
        <v>45657</v>
      </c>
      <c r="AA804">
        <v>5200</v>
      </c>
      <c r="AB804" t="s">
        <v>4017</v>
      </c>
      <c r="AC804">
        <f>MIN(COUNTIF(B:B,Member_export_20241206_173759_f48b0b31c0417006138ce4576f294a066f7c[[#This Row],[Member ID]]),1)-1</f>
        <v>0</v>
      </c>
      <c r="AD80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04" t="str">
        <f>IF(Member_export_20241206_173759_f48b0b31c0417006138ce4576f294a066f7c[[#This Row],[Source]]="","DESCONOCIDA",Member_export_20241206_173759_f48b0b31c0417006138ce4576f294a066f7c[[#This Row],[Source]])</f>
        <v>REDES SOCIALES</v>
      </c>
      <c r="AF804" s="1">
        <v>45657</v>
      </c>
      <c r="AG804" s="1">
        <f>Member_export_20241206_173759_f48b0b31c0417006138ce4576f294a066f7c[[#This Row],[Price]]/100</f>
        <v>52</v>
      </c>
      <c r="AH804" s="6">
        <f ca="1">DATEDIF(Member_export_20241206_173759_f48b0b31c0417006138ce4576f294a066f7c[[#This Row],[Birthday]],TODAY(),"Y")</f>
        <v>30</v>
      </c>
      <c r="AI804" s="6">
        <f>DATEDIF(Member_export_20241206_173759_f48b0b31c0417006138ce4576f294a066f7c[[#This Row],[Member since]],Member_export_20241206_173759_f48b0b31c0417006138ce4576f294a066f7c[[#This Row],[Contrac end date C]],"M")</f>
        <v>6</v>
      </c>
      <c r="AJ804" t="str">
        <f>TEXT(Member_export_20241206_173759_f48b0b31c0417006138ce4576f294a066f7c[[#This Row],[Member since]],"DDDD")</f>
        <v>lunes</v>
      </c>
      <c r="AK804">
        <f>MONTH(Member_export_20241206_173759_f48b0b31c0417006138ce4576f294a066f7c[[#This Row],[Member since]])</f>
        <v>6</v>
      </c>
      <c r="AL804">
        <f>YEAR(Member_export_20241206_173759_f48b0b31c0417006138ce4576f294a066f7c[[#This Row],[Member since]])</f>
        <v>2024</v>
      </c>
    </row>
    <row r="805" spans="1:38" x14ac:dyDescent="0.55000000000000004">
      <c r="A805">
        <v>79788</v>
      </c>
      <c r="B805">
        <v>48883762</v>
      </c>
      <c r="C805" t="s">
        <v>3631</v>
      </c>
      <c r="D805" t="s">
        <v>9</v>
      </c>
      <c r="E805" t="s">
        <v>9</v>
      </c>
      <c r="F805" t="s">
        <v>2043</v>
      </c>
      <c r="G805" t="s">
        <v>2044</v>
      </c>
      <c r="H805" t="s">
        <v>4025</v>
      </c>
      <c r="I805" s="1">
        <v>28373</v>
      </c>
      <c r="J805" t="s">
        <v>5994</v>
      </c>
      <c r="K805" t="s">
        <v>4161</v>
      </c>
      <c r="L805">
        <v>28914</v>
      </c>
      <c r="M805" t="s">
        <v>4016</v>
      </c>
      <c r="N805" t="s">
        <v>9</v>
      </c>
      <c r="O805">
        <v>679795052</v>
      </c>
      <c r="P805" t="s">
        <v>2045</v>
      </c>
      <c r="Q805" t="s">
        <v>45</v>
      </c>
      <c r="R805" t="s">
        <v>9</v>
      </c>
      <c r="S805" t="s">
        <v>4017</v>
      </c>
      <c r="T805" s="1">
        <v>45572</v>
      </c>
      <c r="U805" t="s">
        <v>9</v>
      </c>
      <c r="V805" t="s">
        <v>4068</v>
      </c>
      <c r="W805" t="s">
        <v>4029</v>
      </c>
      <c r="X805" t="s">
        <v>30</v>
      </c>
      <c r="Y805" s="1">
        <v>45597</v>
      </c>
      <c r="Z805" s="1">
        <v>45657</v>
      </c>
      <c r="AA805">
        <v>4900</v>
      </c>
      <c r="AB805" t="s">
        <v>4017</v>
      </c>
      <c r="AC805">
        <f>MIN(COUNTIF(B:B,Member_export_20241206_173759_f48b0b31c0417006138ce4576f294a066f7c[[#This Row],[Member ID]]),1)-1</f>
        <v>0</v>
      </c>
      <c r="AD805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80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05" s="1">
        <v>45657</v>
      </c>
      <c r="AG805" s="1">
        <f>Member_export_20241206_173759_f48b0b31c0417006138ce4576f294a066f7c[[#This Row],[Price]]/100</f>
        <v>49</v>
      </c>
      <c r="AH805" s="6">
        <f ca="1">DATEDIF(Member_export_20241206_173759_f48b0b31c0417006138ce4576f294a066f7c[[#This Row],[Birthday]],TODAY(),"Y")</f>
        <v>47</v>
      </c>
      <c r="AI805" s="6">
        <f>DATEDIF(Member_export_20241206_173759_f48b0b31c0417006138ce4576f294a066f7c[[#This Row],[Member since]],Member_export_20241206_173759_f48b0b31c0417006138ce4576f294a066f7c[[#This Row],[Contrac end date C]],"M")</f>
        <v>2</v>
      </c>
      <c r="AJ805" t="str">
        <f>TEXT(Member_export_20241206_173759_f48b0b31c0417006138ce4576f294a066f7c[[#This Row],[Member since]],"DDDD")</f>
        <v>lunes</v>
      </c>
      <c r="AK805">
        <f>MONTH(Member_export_20241206_173759_f48b0b31c0417006138ce4576f294a066f7c[[#This Row],[Member since]])</f>
        <v>10</v>
      </c>
      <c r="AL805">
        <f>YEAR(Member_export_20241206_173759_f48b0b31c0417006138ce4576f294a066f7c[[#This Row],[Member since]])</f>
        <v>2024</v>
      </c>
    </row>
    <row r="806" spans="1:38" x14ac:dyDescent="0.55000000000000004">
      <c r="A806">
        <v>79788</v>
      </c>
      <c r="B806">
        <v>46831414</v>
      </c>
      <c r="C806" t="s">
        <v>6908</v>
      </c>
      <c r="D806" t="s">
        <v>9</v>
      </c>
      <c r="E806" t="s">
        <v>9</v>
      </c>
      <c r="F806" t="s">
        <v>6909</v>
      </c>
      <c r="G806" t="s">
        <v>6910</v>
      </c>
      <c r="H806" t="s">
        <v>4025</v>
      </c>
      <c r="I806" s="1"/>
      <c r="J806" t="s">
        <v>9</v>
      </c>
      <c r="K806" t="s">
        <v>6911</v>
      </c>
      <c r="L806">
        <v>28914</v>
      </c>
      <c r="M806" t="s">
        <v>4016</v>
      </c>
      <c r="N806" t="s">
        <v>9</v>
      </c>
      <c r="P806" t="s">
        <v>6912</v>
      </c>
      <c r="Q806" t="s">
        <v>2133</v>
      </c>
      <c r="R806" t="s">
        <v>6913</v>
      </c>
      <c r="S806" t="s">
        <v>4017</v>
      </c>
      <c r="T806" s="1">
        <v>45444</v>
      </c>
      <c r="U806" t="s">
        <v>9</v>
      </c>
      <c r="V806" t="s">
        <v>9</v>
      </c>
      <c r="W806" t="s">
        <v>9</v>
      </c>
      <c r="X806" t="s">
        <v>30</v>
      </c>
      <c r="Y806" s="1">
        <v>45444</v>
      </c>
      <c r="Z806" s="1">
        <v>45657</v>
      </c>
      <c r="AA806">
        <v>4900</v>
      </c>
      <c r="AB806" t="s">
        <v>4017</v>
      </c>
      <c r="AC806">
        <f>MIN(COUNTIF(B:B,Member_export_20241206_173759_f48b0b31c0417006138ce4576f294a066f7c[[#This Row],[Member ID]]),1)-1</f>
        <v>0</v>
      </c>
      <c r="AD806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806" t="str">
        <f>IF(Member_export_20241206_173759_f48b0b31c0417006138ce4576f294a066f7c[[#This Row],[Source]]="","DESCONOCIDA",Member_export_20241206_173759_f48b0b31c0417006138ce4576f294a066f7c[[#This Row],[Source]])</f>
        <v>DESCONOCIDA</v>
      </c>
      <c r="AF806" s="1">
        <v>45657</v>
      </c>
      <c r="AG806" s="1">
        <f>Member_export_20241206_173759_f48b0b31c0417006138ce4576f294a066f7c[[#This Row],[Price]]/100</f>
        <v>49</v>
      </c>
      <c r="AH806" s="6">
        <f ca="1">DATEDIF(Member_export_20241206_173759_f48b0b31c0417006138ce4576f294a066f7c[[#This Row],[Birthday]],TODAY(),"Y")</f>
        <v>124</v>
      </c>
      <c r="AI806" s="6">
        <f>DATEDIF(Member_export_20241206_173759_f48b0b31c0417006138ce4576f294a066f7c[[#This Row],[Member since]],Member_export_20241206_173759_f48b0b31c0417006138ce4576f294a066f7c[[#This Row],[Contrac end date C]],"M")</f>
        <v>6</v>
      </c>
      <c r="AJ806" t="str">
        <f>TEXT(Member_export_20241206_173759_f48b0b31c0417006138ce4576f294a066f7c[[#This Row],[Member since]],"DDDD")</f>
        <v>sábado</v>
      </c>
      <c r="AK806">
        <f>MONTH(Member_export_20241206_173759_f48b0b31c0417006138ce4576f294a066f7c[[#This Row],[Member since]])</f>
        <v>6</v>
      </c>
      <c r="AL806">
        <f>YEAR(Member_export_20241206_173759_f48b0b31c0417006138ce4576f294a066f7c[[#This Row],[Member since]])</f>
        <v>2024</v>
      </c>
    </row>
    <row r="807" spans="1:38" x14ac:dyDescent="0.55000000000000004">
      <c r="A807">
        <v>79788</v>
      </c>
      <c r="B807">
        <v>46764774</v>
      </c>
      <c r="C807" t="s">
        <v>3920</v>
      </c>
      <c r="D807" t="s">
        <v>9</v>
      </c>
      <c r="E807" t="s">
        <v>9</v>
      </c>
      <c r="F807" t="s">
        <v>2667</v>
      </c>
      <c r="G807" t="s">
        <v>2668</v>
      </c>
      <c r="H807" t="s">
        <v>4022</v>
      </c>
      <c r="I807" s="1">
        <v>28826</v>
      </c>
      <c r="J807" t="s">
        <v>5995</v>
      </c>
      <c r="K807" t="s">
        <v>5996</v>
      </c>
      <c r="L807">
        <v>28914</v>
      </c>
      <c r="M807" t="s">
        <v>4016</v>
      </c>
      <c r="N807" t="s">
        <v>9</v>
      </c>
      <c r="O807">
        <v>699065987</v>
      </c>
      <c r="P807" t="s">
        <v>2670</v>
      </c>
      <c r="Q807" t="s">
        <v>45</v>
      </c>
      <c r="R807" t="s">
        <v>2669</v>
      </c>
      <c r="S807" t="s">
        <v>4017</v>
      </c>
      <c r="T807" s="1">
        <v>45393</v>
      </c>
      <c r="U807" t="s">
        <v>9</v>
      </c>
      <c r="V807" t="s">
        <v>4023</v>
      </c>
      <c r="W807" t="s">
        <v>4024</v>
      </c>
      <c r="X807" t="s">
        <v>30</v>
      </c>
      <c r="Y807" s="1">
        <v>45444</v>
      </c>
      <c r="Z807" s="1">
        <v>45657</v>
      </c>
      <c r="AA807">
        <v>4900</v>
      </c>
      <c r="AB807" t="s">
        <v>4017</v>
      </c>
      <c r="AC807">
        <f>MIN(COUNTIF(B:B,Member_export_20241206_173759_f48b0b31c0417006138ce4576f294a066f7c[[#This Row],[Member ID]]),1)-1</f>
        <v>0</v>
      </c>
      <c r="AD80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0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07" s="1">
        <v>45657</v>
      </c>
      <c r="AG807" s="1">
        <f>Member_export_20241206_173759_f48b0b31c0417006138ce4576f294a066f7c[[#This Row],[Price]]/100</f>
        <v>49</v>
      </c>
      <c r="AH807" s="6">
        <f ca="1">DATEDIF(Member_export_20241206_173759_f48b0b31c0417006138ce4576f294a066f7c[[#This Row],[Birthday]],TODAY(),"Y")</f>
        <v>46</v>
      </c>
      <c r="AI807" s="6">
        <f>DATEDIF(Member_export_20241206_173759_f48b0b31c0417006138ce4576f294a066f7c[[#This Row],[Member since]],Member_export_20241206_173759_f48b0b31c0417006138ce4576f294a066f7c[[#This Row],[Contrac end date C]],"M")</f>
        <v>8</v>
      </c>
      <c r="AJ807" t="str">
        <f>TEXT(Member_export_20241206_173759_f48b0b31c0417006138ce4576f294a066f7c[[#This Row],[Member since]],"DDDD")</f>
        <v>jueves</v>
      </c>
      <c r="AK807">
        <f>MONTH(Member_export_20241206_173759_f48b0b31c0417006138ce4576f294a066f7c[[#This Row],[Member since]])</f>
        <v>4</v>
      </c>
      <c r="AL807">
        <f>YEAR(Member_export_20241206_173759_f48b0b31c0417006138ce4576f294a066f7c[[#This Row],[Member since]])</f>
        <v>2024</v>
      </c>
    </row>
    <row r="808" spans="1:38" x14ac:dyDescent="0.55000000000000004">
      <c r="A808">
        <v>79788</v>
      </c>
      <c r="B808">
        <v>48065700</v>
      </c>
      <c r="C808" t="s">
        <v>3134</v>
      </c>
      <c r="D808" t="s">
        <v>9</v>
      </c>
      <c r="E808" t="s">
        <v>9</v>
      </c>
      <c r="F808" t="s">
        <v>893</v>
      </c>
      <c r="G808" t="s">
        <v>894</v>
      </c>
      <c r="H808" t="s">
        <v>4025</v>
      </c>
      <c r="I808" s="1">
        <v>28914</v>
      </c>
      <c r="J808" t="s">
        <v>5997</v>
      </c>
      <c r="K808" t="s">
        <v>5998</v>
      </c>
      <c r="L808">
        <v>28914</v>
      </c>
      <c r="M808" t="s">
        <v>4016</v>
      </c>
      <c r="N808" t="s">
        <v>9</v>
      </c>
      <c r="O808">
        <v>666653803</v>
      </c>
      <c r="P808" t="s">
        <v>895</v>
      </c>
      <c r="Q808" t="s">
        <v>9</v>
      </c>
      <c r="R808" t="s">
        <v>9</v>
      </c>
      <c r="S808" t="s">
        <v>4017</v>
      </c>
      <c r="T808" s="1">
        <v>45541</v>
      </c>
      <c r="U808" t="s">
        <v>9</v>
      </c>
      <c r="V808" t="s">
        <v>4023</v>
      </c>
      <c r="W808" t="s">
        <v>4024</v>
      </c>
      <c r="X808" t="s">
        <v>12</v>
      </c>
      <c r="Y808" s="1">
        <v>45566</v>
      </c>
      <c r="Z808" s="1">
        <v>45657</v>
      </c>
      <c r="AA808">
        <v>5200</v>
      </c>
      <c r="AB808" t="s">
        <v>4017</v>
      </c>
      <c r="AC808">
        <f>MIN(COUNTIF(B:B,Member_export_20241206_173759_f48b0b31c0417006138ce4576f294a066f7c[[#This Row],[Member ID]]),1)-1</f>
        <v>0</v>
      </c>
      <c r="AD80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0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08" s="1">
        <v>45657</v>
      </c>
      <c r="AG808" s="1">
        <f>Member_export_20241206_173759_f48b0b31c0417006138ce4576f294a066f7c[[#This Row],[Price]]/100</f>
        <v>52</v>
      </c>
      <c r="AH808" s="6">
        <f ca="1">DATEDIF(Member_export_20241206_173759_f48b0b31c0417006138ce4576f294a066f7c[[#This Row],[Birthday]],TODAY(),"Y")</f>
        <v>45</v>
      </c>
      <c r="AI808" s="6">
        <f>DATEDIF(Member_export_20241206_173759_f48b0b31c0417006138ce4576f294a066f7c[[#This Row],[Member since]],Member_export_20241206_173759_f48b0b31c0417006138ce4576f294a066f7c[[#This Row],[Contrac end date C]],"M")</f>
        <v>3</v>
      </c>
      <c r="AJ808" t="str">
        <f>TEXT(Member_export_20241206_173759_f48b0b31c0417006138ce4576f294a066f7c[[#This Row],[Member since]],"DDDD")</f>
        <v>viernes</v>
      </c>
      <c r="AK808">
        <f>MONTH(Member_export_20241206_173759_f48b0b31c0417006138ce4576f294a066f7c[[#This Row],[Member since]])</f>
        <v>9</v>
      </c>
      <c r="AL808">
        <f>YEAR(Member_export_20241206_173759_f48b0b31c0417006138ce4576f294a066f7c[[#This Row],[Member since]])</f>
        <v>2024</v>
      </c>
    </row>
    <row r="809" spans="1:38" x14ac:dyDescent="0.55000000000000004">
      <c r="A809">
        <v>79788</v>
      </c>
      <c r="B809">
        <v>45988626</v>
      </c>
      <c r="C809" t="s">
        <v>3163</v>
      </c>
      <c r="D809" t="s">
        <v>9</v>
      </c>
      <c r="E809" t="s">
        <v>9</v>
      </c>
      <c r="F809" t="s">
        <v>893</v>
      </c>
      <c r="G809" t="s">
        <v>964</v>
      </c>
      <c r="H809" t="s">
        <v>4025</v>
      </c>
      <c r="I809" s="1">
        <v>28790</v>
      </c>
      <c r="J809" t="s">
        <v>5999</v>
      </c>
      <c r="K809" t="s">
        <v>6000</v>
      </c>
      <c r="L809">
        <v>28914</v>
      </c>
      <c r="M809" t="s">
        <v>4016</v>
      </c>
      <c r="N809" t="s">
        <v>9</v>
      </c>
      <c r="O809">
        <v>687362075</v>
      </c>
      <c r="P809" t="s">
        <v>965</v>
      </c>
      <c r="Q809" t="s">
        <v>22</v>
      </c>
      <c r="R809" t="s">
        <v>6001</v>
      </c>
      <c r="S809" t="s">
        <v>4017</v>
      </c>
      <c r="T809" s="1">
        <v>43773</v>
      </c>
      <c r="U809" t="s">
        <v>9</v>
      </c>
      <c r="V809" t="s">
        <v>4023</v>
      </c>
      <c r="W809" t="s">
        <v>4024</v>
      </c>
      <c r="X809" t="s">
        <v>12</v>
      </c>
      <c r="Y809" s="1">
        <v>43800</v>
      </c>
      <c r="Z809" s="1">
        <v>45657</v>
      </c>
      <c r="AA809">
        <v>5200</v>
      </c>
      <c r="AB809" t="s">
        <v>4017</v>
      </c>
      <c r="AC809">
        <f>MIN(COUNTIF(B:B,Member_export_20241206_173759_f48b0b31c0417006138ce4576f294a066f7c[[#This Row],[Member ID]]),1)-1</f>
        <v>0</v>
      </c>
      <c r="AD80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0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09" s="1">
        <v>45657</v>
      </c>
      <c r="AG809" s="1">
        <f>Member_export_20241206_173759_f48b0b31c0417006138ce4576f294a066f7c[[#This Row],[Price]]/100</f>
        <v>52</v>
      </c>
      <c r="AH809" s="6">
        <f ca="1">DATEDIF(Member_export_20241206_173759_f48b0b31c0417006138ce4576f294a066f7c[[#This Row],[Birthday]],TODAY(),"Y")</f>
        <v>46</v>
      </c>
      <c r="AI809" s="6">
        <f>DATEDIF(Member_export_20241206_173759_f48b0b31c0417006138ce4576f294a066f7c[[#This Row],[Member since]],Member_export_20241206_173759_f48b0b31c0417006138ce4576f294a066f7c[[#This Row],[Contrac end date C]],"M")</f>
        <v>61</v>
      </c>
      <c r="AJ809" t="str">
        <f>TEXT(Member_export_20241206_173759_f48b0b31c0417006138ce4576f294a066f7c[[#This Row],[Member since]],"DDDD")</f>
        <v>lunes</v>
      </c>
      <c r="AK809">
        <f>MONTH(Member_export_20241206_173759_f48b0b31c0417006138ce4576f294a066f7c[[#This Row],[Member since]])</f>
        <v>11</v>
      </c>
      <c r="AL809">
        <f>YEAR(Member_export_20241206_173759_f48b0b31c0417006138ce4576f294a066f7c[[#This Row],[Member since]])</f>
        <v>2019</v>
      </c>
    </row>
    <row r="810" spans="1:38" x14ac:dyDescent="0.55000000000000004">
      <c r="A810">
        <v>79788</v>
      </c>
      <c r="B810">
        <v>45989359</v>
      </c>
      <c r="C810" t="s">
        <v>3207</v>
      </c>
      <c r="D810" t="s">
        <v>9</v>
      </c>
      <c r="E810" t="s">
        <v>9</v>
      </c>
      <c r="F810" t="s">
        <v>893</v>
      </c>
      <c r="G810" t="s">
        <v>1082</v>
      </c>
      <c r="H810" t="s">
        <v>4025</v>
      </c>
      <c r="I810" s="1">
        <v>32148</v>
      </c>
      <c r="J810" t="s">
        <v>6002</v>
      </c>
      <c r="K810" t="s">
        <v>6003</v>
      </c>
      <c r="L810">
        <v>28914</v>
      </c>
      <c r="M810" t="s">
        <v>4016</v>
      </c>
      <c r="N810" t="s">
        <v>9</v>
      </c>
      <c r="O810">
        <v>679255414</v>
      </c>
      <c r="P810" t="s">
        <v>1083</v>
      </c>
      <c r="Q810" t="s">
        <v>22</v>
      </c>
      <c r="R810" t="s">
        <v>6004</v>
      </c>
      <c r="S810" t="s">
        <v>4017</v>
      </c>
      <c r="T810" s="1">
        <v>45320</v>
      </c>
      <c r="U810" t="s">
        <v>9</v>
      </c>
      <c r="V810" t="s">
        <v>4023</v>
      </c>
      <c r="W810" t="s">
        <v>4029</v>
      </c>
      <c r="X810" t="s">
        <v>12</v>
      </c>
      <c r="Y810" s="1">
        <v>45323</v>
      </c>
      <c r="Z810" s="1">
        <v>45657</v>
      </c>
      <c r="AA810">
        <v>5200</v>
      </c>
      <c r="AB810" t="s">
        <v>4017</v>
      </c>
      <c r="AC810">
        <f>MIN(COUNTIF(B:B,Member_export_20241206_173759_f48b0b31c0417006138ce4576f294a066f7c[[#This Row],[Member ID]]),1)-1</f>
        <v>0</v>
      </c>
      <c r="AD81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1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10" s="1">
        <v>45657</v>
      </c>
      <c r="AG810" s="1">
        <f>Member_export_20241206_173759_f48b0b31c0417006138ce4576f294a066f7c[[#This Row],[Price]]/100</f>
        <v>52</v>
      </c>
      <c r="AH810" s="6">
        <f ca="1">DATEDIF(Member_export_20241206_173759_f48b0b31c0417006138ce4576f294a066f7c[[#This Row],[Birthday]],TODAY(),"Y")</f>
        <v>36</v>
      </c>
      <c r="AI810" s="6">
        <f>DATEDIF(Member_export_20241206_173759_f48b0b31c0417006138ce4576f294a066f7c[[#This Row],[Member since]],Member_export_20241206_173759_f48b0b31c0417006138ce4576f294a066f7c[[#This Row],[Contrac end date C]],"M")</f>
        <v>11</v>
      </c>
      <c r="AJ810" t="str">
        <f>TEXT(Member_export_20241206_173759_f48b0b31c0417006138ce4576f294a066f7c[[#This Row],[Member since]],"DDDD")</f>
        <v>lunes</v>
      </c>
      <c r="AK810">
        <f>MONTH(Member_export_20241206_173759_f48b0b31c0417006138ce4576f294a066f7c[[#This Row],[Member since]])</f>
        <v>1</v>
      </c>
      <c r="AL810">
        <f>YEAR(Member_export_20241206_173759_f48b0b31c0417006138ce4576f294a066f7c[[#This Row],[Member since]])</f>
        <v>2024</v>
      </c>
    </row>
    <row r="811" spans="1:38" x14ac:dyDescent="0.55000000000000004">
      <c r="A811">
        <v>79788</v>
      </c>
      <c r="B811">
        <v>45987467</v>
      </c>
      <c r="C811" t="s">
        <v>3751</v>
      </c>
      <c r="D811" t="s">
        <v>9</v>
      </c>
      <c r="E811" t="s">
        <v>9</v>
      </c>
      <c r="F811" t="s">
        <v>893</v>
      </c>
      <c r="G811" t="s">
        <v>473</v>
      </c>
      <c r="H811" t="s">
        <v>4025</v>
      </c>
      <c r="I811" s="1">
        <v>36726</v>
      </c>
      <c r="J811" t="s">
        <v>6005</v>
      </c>
      <c r="K811" t="s">
        <v>6006</v>
      </c>
      <c r="L811">
        <v>28914</v>
      </c>
      <c r="M811" t="s">
        <v>4016</v>
      </c>
      <c r="N811" t="s">
        <v>9</v>
      </c>
      <c r="O811">
        <v>638382385</v>
      </c>
      <c r="P811" t="s">
        <v>2322</v>
      </c>
      <c r="Q811" t="s">
        <v>476</v>
      </c>
      <c r="R811" t="s">
        <v>2321</v>
      </c>
      <c r="S811" t="s">
        <v>4017</v>
      </c>
      <c r="T811" s="1">
        <v>45146</v>
      </c>
      <c r="U811" t="s">
        <v>9</v>
      </c>
      <c r="V811" t="s">
        <v>4023</v>
      </c>
      <c r="W811" t="s">
        <v>4024</v>
      </c>
      <c r="X811" t="s">
        <v>30</v>
      </c>
      <c r="Y811" s="1">
        <v>45170</v>
      </c>
      <c r="Z811" s="1">
        <v>45657</v>
      </c>
      <c r="AA811">
        <v>4900</v>
      </c>
      <c r="AB811" t="s">
        <v>4017</v>
      </c>
      <c r="AC811">
        <f>MIN(COUNTIF(B:B,Member_export_20241206_173759_f48b0b31c0417006138ce4576f294a066f7c[[#This Row],[Member ID]]),1)-1</f>
        <v>0</v>
      </c>
      <c r="AD81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1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11" s="1">
        <v>45657</v>
      </c>
      <c r="AG811" s="1">
        <f>Member_export_20241206_173759_f48b0b31c0417006138ce4576f294a066f7c[[#This Row],[Price]]/100</f>
        <v>49</v>
      </c>
      <c r="AH811" s="6">
        <f ca="1">DATEDIF(Member_export_20241206_173759_f48b0b31c0417006138ce4576f294a066f7c[[#This Row],[Birthday]],TODAY(),"Y")</f>
        <v>24</v>
      </c>
      <c r="AI811" s="6">
        <f>DATEDIF(Member_export_20241206_173759_f48b0b31c0417006138ce4576f294a066f7c[[#This Row],[Member since]],Member_export_20241206_173759_f48b0b31c0417006138ce4576f294a066f7c[[#This Row],[Contrac end date C]],"M")</f>
        <v>16</v>
      </c>
      <c r="AJ811" t="str">
        <f>TEXT(Member_export_20241206_173759_f48b0b31c0417006138ce4576f294a066f7c[[#This Row],[Member since]],"DDDD")</f>
        <v>martes</v>
      </c>
      <c r="AK811">
        <f>MONTH(Member_export_20241206_173759_f48b0b31c0417006138ce4576f294a066f7c[[#This Row],[Member since]])</f>
        <v>8</v>
      </c>
      <c r="AL811">
        <f>YEAR(Member_export_20241206_173759_f48b0b31c0417006138ce4576f294a066f7c[[#This Row],[Member since]])</f>
        <v>2023</v>
      </c>
    </row>
    <row r="812" spans="1:38" x14ac:dyDescent="0.55000000000000004">
      <c r="A812">
        <v>79788</v>
      </c>
      <c r="B812">
        <v>45989049</v>
      </c>
      <c r="C812" t="s">
        <v>3408</v>
      </c>
      <c r="D812" t="s">
        <v>9</v>
      </c>
      <c r="E812" t="s">
        <v>9</v>
      </c>
      <c r="F812" t="s">
        <v>893</v>
      </c>
      <c r="G812" t="s">
        <v>1558</v>
      </c>
      <c r="H812" t="s">
        <v>4015</v>
      </c>
      <c r="I812" s="1">
        <v>37911</v>
      </c>
      <c r="J812" t="s">
        <v>6007</v>
      </c>
      <c r="K812" t="s">
        <v>4242</v>
      </c>
      <c r="L812">
        <v>28914</v>
      </c>
      <c r="M812" t="s">
        <v>4016</v>
      </c>
      <c r="N812" t="s">
        <v>9</v>
      </c>
      <c r="O812">
        <v>640717704</v>
      </c>
      <c r="P812" t="s">
        <v>1559</v>
      </c>
      <c r="Q812" t="s">
        <v>458</v>
      </c>
      <c r="R812" t="s">
        <v>5291</v>
      </c>
      <c r="S812" t="s">
        <v>4017</v>
      </c>
      <c r="T812" s="1">
        <v>44103</v>
      </c>
      <c r="U812" t="s">
        <v>9</v>
      </c>
      <c r="V812" t="s">
        <v>9</v>
      </c>
      <c r="W812" t="s">
        <v>9</v>
      </c>
      <c r="X812" t="s">
        <v>30</v>
      </c>
      <c r="Y812" s="1">
        <v>44105</v>
      </c>
      <c r="Z812" s="1">
        <v>45657</v>
      </c>
      <c r="AA812">
        <v>4900</v>
      </c>
      <c r="AB812" t="s">
        <v>4017</v>
      </c>
      <c r="AC812">
        <f>MIN(COUNTIF(B:B,Member_export_20241206_173759_f48b0b31c0417006138ce4576f294a066f7c[[#This Row],[Member ID]]),1)-1</f>
        <v>0</v>
      </c>
      <c r="AD812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812" t="str">
        <f>IF(Member_export_20241206_173759_f48b0b31c0417006138ce4576f294a066f7c[[#This Row],[Source]]="","DESCONOCIDA",Member_export_20241206_173759_f48b0b31c0417006138ce4576f294a066f7c[[#This Row],[Source]])</f>
        <v>DESCONOCIDA</v>
      </c>
      <c r="AF812" s="1">
        <v>45657</v>
      </c>
      <c r="AG812" s="1">
        <f>Member_export_20241206_173759_f48b0b31c0417006138ce4576f294a066f7c[[#This Row],[Price]]/100</f>
        <v>49</v>
      </c>
      <c r="AH812" s="6">
        <f ca="1">DATEDIF(Member_export_20241206_173759_f48b0b31c0417006138ce4576f294a066f7c[[#This Row],[Birthday]],TODAY(),"Y")</f>
        <v>21</v>
      </c>
      <c r="AI812" s="6">
        <f>DATEDIF(Member_export_20241206_173759_f48b0b31c0417006138ce4576f294a066f7c[[#This Row],[Member since]],Member_export_20241206_173759_f48b0b31c0417006138ce4576f294a066f7c[[#This Row],[Contrac end date C]],"M")</f>
        <v>51</v>
      </c>
      <c r="AJ812" t="str">
        <f>TEXT(Member_export_20241206_173759_f48b0b31c0417006138ce4576f294a066f7c[[#This Row],[Member since]],"DDDD")</f>
        <v>martes</v>
      </c>
      <c r="AK812">
        <f>MONTH(Member_export_20241206_173759_f48b0b31c0417006138ce4576f294a066f7c[[#This Row],[Member since]])</f>
        <v>9</v>
      </c>
      <c r="AL812">
        <f>YEAR(Member_export_20241206_173759_f48b0b31c0417006138ce4576f294a066f7c[[#This Row],[Member since]])</f>
        <v>2020</v>
      </c>
    </row>
    <row r="813" spans="1:38" x14ac:dyDescent="0.55000000000000004">
      <c r="A813">
        <v>79788</v>
      </c>
      <c r="B813">
        <v>47990667</v>
      </c>
      <c r="C813" t="s">
        <v>3300</v>
      </c>
      <c r="D813" t="s">
        <v>9</v>
      </c>
      <c r="E813" t="s">
        <v>9</v>
      </c>
      <c r="F813" t="s">
        <v>893</v>
      </c>
      <c r="G813" t="s">
        <v>1303</v>
      </c>
      <c r="H813" t="s">
        <v>4025</v>
      </c>
      <c r="I813" s="1">
        <v>39334</v>
      </c>
      <c r="J813" t="s">
        <v>6008</v>
      </c>
      <c r="K813" t="s">
        <v>6009</v>
      </c>
      <c r="L813">
        <v>28914</v>
      </c>
      <c r="M813" t="s">
        <v>4016</v>
      </c>
      <c r="N813" t="s">
        <v>9</v>
      </c>
      <c r="O813">
        <v>620836694</v>
      </c>
      <c r="P813" t="s">
        <v>1304</v>
      </c>
      <c r="Q813" t="s">
        <v>45</v>
      </c>
      <c r="R813" t="s">
        <v>9</v>
      </c>
      <c r="S813" t="s">
        <v>4017</v>
      </c>
      <c r="T813" s="1">
        <v>45537</v>
      </c>
      <c r="U813" t="s">
        <v>9</v>
      </c>
      <c r="V813" t="s">
        <v>4023</v>
      </c>
      <c r="W813" t="s">
        <v>4029</v>
      </c>
      <c r="X813" t="s">
        <v>12</v>
      </c>
      <c r="Y813" s="1">
        <v>45566</v>
      </c>
      <c r="Z813" s="1">
        <v>45657</v>
      </c>
      <c r="AA813">
        <v>5200</v>
      </c>
      <c r="AB813" t="s">
        <v>4017</v>
      </c>
      <c r="AC813">
        <f>MIN(COUNTIF(B:B,Member_export_20241206_173759_f48b0b31c0417006138ce4576f294a066f7c[[#This Row],[Member ID]]),1)-1</f>
        <v>0</v>
      </c>
      <c r="AD81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1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13" s="1">
        <v>45657</v>
      </c>
      <c r="AG813" s="1">
        <f>Member_export_20241206_173759_f48b0b31c0417006138ce4576f294a066f7c[[#This Row],[Price]]/100</f>
        <v>52</v>
      </c>
      <c r="AH813" s="6">
        <f ca="1">DATEDIF(Member_export_20241206_173759_f48b0b31c0417006138ce4576f294a066f7c[[#This Row],[Birthday]],TODAY(),"Y")</f>
        <v>17</v>
      </c>
      <c r="AI813" s="6">
        <f>DATEDIF(Member_export_20241206_173759_f48b0b31c0417006138ce4576f294a066f7c[[#This Row],[Member since]],Member_export_20241206_173759_f48b0b31c0417006138ce4576f294a066f7c[[#This Row],[Contrac end date C]],"M")</f>
        <v>3</v>
      </c>
      <c r="AJ813" t="str">
        <f>TEXT(Member_export_20241206_173759_f48b0b31c0417006138ce4576f294a066f7c[[#This Row],[Member since]],"DDDD")</f>
        <v>lunes</v>
      </c>
      <c r="AK813">
        <f>MONTH(Member_export_20241206_173759_f48b0b31c0417006138ce4576f294a066f7c[[#This Row],[Member since]])</f>
        <v>9</v>
      </c>
      <c r="AL813">
        <f>YEAR(Member_export_20241206_173759_f48b0b31c0417006138ce4576f294a066f7c[[#This Row],[Member since]])</f>
        <v>2024</v>
      </c>
    </row>
    <row r="814" spans="1:38" x14ac:dyDescent="0.55000000000000004">
      <c r="A814">
        <v>79788</v>
      </c>
      <c r="B814">
        <v>45988072</v>
      </c>
      <c r="C814" t="s">
        <v>3776</v>
      </c>
      <c r="D814" t="s">
        <v>9</v>
      </c>
      <c r="E814" t="s">
        <v>9</v>
      </c>
      <c r="F814" t="s">
        <v>893</v>
      </c>
      <c r="G814" t="s">
        <v>975</v>
      </c>
      <c r="H814" t="s">
        <v>4025</v>
      </c>
      <c r="I814" s="1">
        <v>35625</v>
      </c>
      <c r="J814" t="s">
        <v>6010</v>
      </c>
      <c r="K814" t="s">
        <v>6011</v>
      </c>
      <c r="L814">
        <v>28914</v>
      </c>
      <c r="M814" t="s">
        <v>4016</v>
      </c>
      <c r="N814" t="s">
        <v>9</v>
      </c>
      <c r="O814">
        <v>681079187</v>
      </c>
      <c r="P814" t="s">
        <v>2371</v>
      </c>
      <c r="Q814" t="s">
        <v>45</v>
      </c>
      <c r="R814" t="s">
        <v>6012</v>
      </c>
      <c r="S814" t="s">
        <v>4017</v>
      </c>
      <c r="T814" s="1">
        <v>45016</v>
      </c>
      <c r="U814" t="s">
        <v>9</v>
      </c>
      <c r="V814" t="s">
        <v>4023</v>
      </c>
      <c r="W814" t="s">
        <v>4029</v>
      </c>
      <c r="X814" t="s">
        <v>48</v>
      </c>
      <c r="Y814" s="1">
        <v>45474</v>
      </c>
      <c r="Z814" s="1">
        <v>45657</v>
      </c>
      <c r="AA814">
        <v>3900</v>
      </c>
      <c r="AB814" t="s">
        <v>4017</v>
      </c>
      <c r="AC814">
        <f>MIN(COUNTIF(B:B,Member_export_20241206_173759_f48b0b31c0417006138ce4576f294a066f7c[[#This Row],[Member ID]]),1)-1</f>
        <v>0</v>
      </c>
      <c r="AD81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1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14" s="1">
        <v>45657</v>
      </c>
      <c r="AG814" s="1">
        <f>Member_export_20241206_173759_f48b0b31c0417006138ce4576f294a066f7c[[#This Row],[Price]]/100</f>
        <v>39</v>
      </c>
      <c r="AH814" s="6">
        <f ca="1">DATEDIF(Member_export_20241206_173759_f48b0b31c0417006138ce4576f294a066f7c[[#This Row],[Birthday]],TODAY(),"Y")</f>
        <v>27</v>
      </c>
      <c r="AI814" s="6">
        <f>DATEDIF(Member_export_20241206_173759_f48b0b31c0417006138ce4576f294a066f7c[[#This Row],[Member since]],Member_export_20241206_173759_f48b0b31c0417006138ce4576f294a066f7c[[#This Row],[Contrac end date C]],"M")</f>
        <v>21</v>
      </c>
      <c r="AJ814" t="str">
        <f>TEXT(Member_export_20241206_173759_f48b0b31c0417006138ce4576f294a066f7c[[#This Row],[Member since]],"DDDD")</f>
        <v>viernes</v>
      </c>
      <c r="AK814">
        <f>MONTH(Member_export_20241206_173759_f48b0b31c0417006138ce4576f294a066f7c[[#This Row],[Member since]])</f>
        <v>3</v>
      </c>
      <c r="AL814">
        <f>YEAR(Member_export_20241206_173759_f48b0b31c0417006138ce4576f294a066f7c[[#This Row],[Member since]])</f>
        <v>2023</v>
      </c>
    </row>
    <row r="815" spans="1:38" x14ac:dyDescent="0.55000000000000004">
      <c r="A815">
        <v>79788</v>
      </c>
      <c r="B815">
        <v>45987607</v>
      </c>
      <c r="C815" t="s">
        <v>3334</v>
      </c>
      <c r="D815" t="s">
        <v>9</v>
      </c>
      <c r="E815" t="s">
        <v>9</v>
      </c>
      <c r="F815" t="s">
        <v>737</v>
      </c>
      <c r="G815" t="s">
        <v>1387</v>
      </c>
      <c r="H815" t="s">
        <v>4022</v>
      </c>
      <c r="I815" s="1">
        <v>30181</v>
      </c>
      <c r="J815" t="s">
        <v>6013</v>
      </c>
      <c r="K815" t="s">
        <v>6014</v>
      </c>
      <c r="L815">
        <v>28914</v>
      </c>
      <c r="M815" t="s">
        <v>4016</v>
      </c>
      <c r="N815" t="s">
        <v>9</v>
      </c>
      <c r="O815">
        <v>610858822</v>
      </c>
      <c r="P815" t="s">
        <v>1388</v>
      </c>
      <c r="Q815" t="s">
        <v>596</v>
      </c>
      <c r="R815" t="s">
        <v>6015</v>
      </c>
      <c r="S815" t="s">
        <v>4017</v>
      </c>
      <c r="T815" s="1">
        <v>44677</v>
      </c>
      <c r="U815" t="s">
        <v>9</v>
      </c>
      <c r="V815" t="s">
        <v>9</v>
      </c>
      <c r="W815" t="s">
        <v>9</v>
      </c>
      <c r="X815" t="s">
        <v>30</v>
      </c>
      <c r="Y815" s="1">
        <v>44682</v>
      </c>
      <c r="Z815" s="1">
        <v>45657</v>
      </c>
      <c r="AA815">
        <v>4900</v>
      </c>
      <c r="AB815" t="s">
        <v>4017</v>
      </c>
      <c r="AC815">
        <f>MIN(COUNTIF(B:B,Member_export_20241206_173759_f48b0b31c0417006138ce4576f294a066f7c[[#This Row],[Member ID]]),1)-1</f>
        <v>0</v>
      </c>
      <c r="AD815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815" t="str">
        <f>IF(Member_export_20241206_173759_f48b0b31c0417006138ce4576f294a066f7c[[#This Row],[Source]]="","DESCONOCIDA",Member_export_20241206_173759_f48b0b31c0417006138ce4576f294a066f7c[[#This Row],[Source]])</f>
        <v>DESCONOCIDA</v>
      </c>
      <c r="AF815" s="1">
        <v>45657</v>
      </c>
      <c r="AG815" s="1">
        <f>Member_export_20241206_173759_f48b0b31c0417006138ce4576f294a066f7c[[#This Row],[Price]]/100</f>
        <v>49</v>
      </c>
      <c r="AH815" s="6">
        <f ca="1">DATEDIF(Member_export_20241206_173759_f48b0b31c0417006138ce4576f294a066f7c[[#This Row],[Birthday]],TODAY(),"Y")</f>
        <v>42</v>
      </c>
      <c r="AI815" s="6">
        <f>DATEDIF(Member_export_20241206_173759_f48b0b31c0417006138ce4576f294a066f7c[[#This Row],[Member since]],Member_export_20241206_173759_f48b0b31c0417006138ce4576f294a066f7c[[#This Row],[Contrac end date C]],"M")</f>
        <v>32</v>
      </c>
      <c r="AJ815" t="str">
        <f>TEXT(Member_export_20241206_173759_f48b0b31c0417006138ce4576f294a066f7c[[#This Row],[Member since]],"DDDD")</f>
        <v>martes</v>
      </c>
      <c r="AK815">
        <f>MONTH(Member_export_20241206_173759_f48b0b31c0417006138ce4576f294a066f7c[[#This Row],[Member since]])</f>
        <v>4</v>
      </c>
      <c r="AL815">
        <f>YEAR(Member_export_20241206_173759_f48b0b31c0417006138ce4576f294a066f7c[[#This Row],[Member since]])</f>
        <v>2022</v>
      </c>
    </row>
    <row r="816" spans="1:38" x14ac:dyDescent="0.55000000000000004">
      <c r="A816">
        <v>79788</v>
      </c>
      <c r="B816">
        <v>45989712</v>
      </c>
      <c r="C816" t="s">
        <v>3458</v>
      </c>
      <c r="D816" t="s">
        <v>9</v>
      </c>
      <c r="E816" t="s">
        <v>9</v>
      </c>
      <c r="F816" t="s">
        <v>737</v>
      </c>
      <c r="G816" t="s">
        <v>1669</v>
      </c>
      <c r="H816" t="s">
        <v>4022</v>
      </c>
      <c r="I816" s="1">
        <v>27989</v>
      </c>
      <c r="J816" t="s">
        <v>6016</v>
      </c>
      <c r="K816" t="s">
        <v>6017</v>
      </c>
      <c r="L816">
        <v>28914</v>
      </c>
      <c r="M816" t="s">
        <v>4016</v>
      </c>
      <c r="N816" t="s">
        <v>9</v>
      </c>
      <c r="O816">
        <v>657850789</v>
      </c>
      <c r="P816" t="s">
        <v>1670</v>
      </c>
      <c r="Q816" t="s">
        <v>261</v>
      </c>
      <c r="R816" t="s">
        <v>6018</v>
      </c>
      <c r="S816" t="s">
        <v>4017</v>
      </c>
      <c r="T816" s="1">
        <v>45295</v>
      </c>
      <c r="U816" t="s">
        <v>9</v>
      </c>
      <c r="V816" t="s">
        <v>4023</v>
      </c>
      <c r="W816" t="s">
        <v>4029</v>
      </c>
      <c r="X816" t="s">
        <v>12</v>
      </c>
      <c r="Y816" s="1">
        <v>45323</v>
      </c>
      <c r="Z816" s="1">
        <v>45657</v>
      </c>
      <c r="AA816">
        <v>5200</v>
      </c>
      <c r="AB816" t="s">
        <v>4017</v>
      </c>
      <c r="AC816">
        <f>MIN(COUNTIF(B:B,Member_export_20241206_173759_f48b0b31c0417006138ce4576f294a066f7c[[#This Row],[Member ID]]),1)-1</f>
        <v>0</v>
      </c>
      <c r="AD81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1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16" s="1">
        <v>45657</v>
      </c>
      <c r="AG816" s="1">
        <f>Member_export_20241206_173759_f48b0b31c0417006138ce4576f294a066f7c[[#This Row],[Price]]/100</f>
        <v>52</v>
      </c>
      <c r="AH816" s="6">
        <f ca="1">DATEDIF(Member_export_20241206_173759_f48b0b31c0417006138ce4576f294a066f7c[[#This Row],[Birthday]],TODAY(),"Y")</f>
        <v>48</v>
      </c>
      <c r="AI816" s="6">
        <f>DATEDIF(Member_export_20241206_173759_f48b0b31c0417006138ce4576f294a066f7c[[#This Row],[Member since]],Member_export_20241206_173759_f48b0b31c0417006138ce4576f294a066f7c[[#This Row],[Contrac end date C]],"M")</f>
        <v>11</v>
      </c>
      <c r="AJ816" t="str">
        <f>TEXT(Member_export_20241206_173759_f48b0b31c0417006138ce4576f294a066f7c[[#This Row],[Member since]],"DDDD")</f>
        <v>jueves</v>
      </c>
      <c r="AK816">
        <f>MONTH(Member_export_20241206_173759_f48b0b31c0417006138ce4576f294a066f7c[[#This Row],[Member since]])</f>
        <v>1</v>
      </c>
      <c r="AL816">
        <f>YEAR(Member_export_20241206_173759_f48b0b31c0417006138ce4576f294a066f7c[[#This Row],[Member since]])</f>
        <v>2024</v>
      </c>
    </row>
    <row r="817" spans="1:38" x14ac:dyDescent="0.55000000000000004">
      <c r="A817">
        <v>79788</v>
      </c>
      <c r="B817">
        <v>45987449</v>
      </c>
      <c r="C817" t="s">
        <v>3075</v>
      </c>
      <c r="D817" t="s">
        <v>9</v>
      </c>
      <c r="E817" t="s">
        <v>9</v>
      </c>
      <c r="F817" t="s">
        <v>737</v>
      </c>
      <c r="G817" t="s">
        <v>738</v>
      </c>
      <c r="H817" t="s">
        <v>4022</v>
      </c>
      <c r="I817" s="1">
        <v>31829</v>
      </c>
      <c r="J817" t="s">
        <v>6020</v>
      </c>
      <c r="K817" t="s">
        <v>6021</v>
      </c>
      <c r="L817">
        <v>28914</v>
      </c>
      <c r="M817" t="s">
        <v>4016</v>
      </c>
      <c r="N817" t="s">
        <v>9</v>
      </c>
      <c r="O817">
        <v>650597410</v>
      </c>
      <c r="P817" t="s">
        <v>740</v>
      </c>
      <c r="Q817" t="s">
        <v>22</v>
      </c>
      <c r="R817" t="s">
        <v>739</v>
      </c>
      <c r="S817" t="s">
        <v>4017</v>
      </c>
      <c r="T817" s="1">
        <v>43258</v>
      </c>
      <c r="U817" t="s">
        <v>9</v>
      </c>
      <c r="V817" t="s">
        <v>4023</v>
      </c>
      <c r="W817" t="s">
        <v>4024</v>
      </c>
      <c r="X817" t="s">
        <v>86</v>
      </c>
      <c r="Y817" s="1">
        <v>43282</v>
      </c>
      <c r="Z817" s="1">
        <v>45657</v>
      </c>
      <c r="AA817">
        <v>4300</v>
      </c>
      <c r="AB817" t="s">
        <v>4017</v>
      </c>
      <c r="AC817">
        <f>MIN(COUNTIF(B:B,Member_export_20241206_173759_f48b0b31c0417006138ce4576f294a066f7c[[#This Row],[Member ID]]),1)-1</f>
        <v>0</v>
      </c>
      <c r="AD81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1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17" s="1">
        <v>45657</v>
      </c>
      <c r="AG817" s="1">
        <f>Member_export_20241206_173759_f48b0b31c0417006138ce4576f294a066f7c[[#This Row],[Price]]/100</f>
        <v>43</v>
      </c>
      <c r="AH817" s="6">
        <f ca="1">DATEDIF(Member_export_20241206_173759_f48b0b31c0417006138ce4576f294a066f7c[[#This Row],[Birthday]],TODAY(),"Y")</f>
        <v>37</v>
      </c>
      <c r="AI817" s="6">
        <f>DATEDIF(Member_export_20241206_173759_f48b0b31c0417006138ce4576f294a066f7c[[#This Row],[Member since]],Member_export_20241206_173759_f48b0b31c0417006138ce4576f294a066f7c[[#This Row],[Contrac end date C]],"M")</f>
        <v>78</v>
      </c>
      <c r="AJ817" t="str">
        <f>TEXT(Member_export_20241206_173759_f48b0b31c0417006138ce4576f294a066f7c[[#This Row],[Member since]],"DDDD")</f>
        <v>jueves</v>
      </c>
      <c r="AK817">
        <f>MONTH(Member_export_20241206_173759_f48b0b31c0417006138ce4576f294a066f7c[[#This Row],[Member since]])</f>
        <v>6</v>
      </c>
      <c r="AL817">
        <f>YEAR(Member_export_20241206_173759_f48b0b31c0417006138ce4576f294a066f7c[[#This Row],[Member since]])</f>
        <v>2018</v>
      </c>
    </row>
    <row r="818" spans="1:38" x14ac:dyDescent="0.55000000000000004">
      <c r="A818">
        <v>79788</v>
      </c>
      <c r="B818">
        <v>45989611</v>
      </c>
      <c r="C818" t="s">
        <v>3941</v>
      </c>
      <c r="D818" t="s">
        <v>9</v>
      </c>
      <c r="E818" t="s">
        <v>9</v>
      </c>
      <c r="F818" t="s">
        <v>737</v>
      </c>
      <c r="G818" t="s">
        <v>2706</v>
      </c>
      <c r="H818" t="s">
        <v>4022</v>
      </c>
      <c r="I818" s="1">
        <v>28006</v>
      </c>
      <c r="J818" t="s">
        <v>6022</v>
      </c>
      <c r="K818" t="s">
        <v>6023</v>
      </c>
      <c r="L818">
        <v>28914</v>
      </c>
      <c r="M818" t="s">
        <v>4016</v>
      </c>
      <c r="N818" t="s">
        <v>9</v>
      </c>
      <c r="O818">
        <v>616590072</v>
      </c>
      <c r="P818" t="s">
        <v>1163</v>
      </c>
      <c r="Q818" t="s">
        <v>22</v>
      </c>
      <c r="R818" t="s">
        <v>6024</v>
      </c>
      <c r="S818" t="s">
        <v>4017</v>
      </c>
      <c r="T818" s="1">
        <v>44571</v>
      </c>
      <c r="U818" t="s">
        <v>9</v>
      </c>
      <c r="V818" t="s">
        <v>4040</v>
      </c>
      <c r="W818" t="s">
        <v>4029</v>
      </c>
      <c r="X818" t="s">
        <v>30</v>
      </c>
      <c r="Y818" s="1">
        <v>44593</v>
      </c>
      <c r="Z818" s="1">
        <v>45657</v>
      </c>
      <c r="AA818">
        <v>4900</v>
      </c>
      <c r="AB818" t="s">
        <v>4017</v>
      </c>
      <c r="AC818">
        <f>MIN(COUNTIF(B:B,Member_export_20241206_173759_f48b0b31c0417006138ce4576f294a066f7c[[#This Row],[Member ID]]),1)-1</f>
        <v>0</v>
      </c>
      <c r="AD818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81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18" s="1">
        <v>45657</v>
      </c>
      <c r="AG818" s="1">
        <f>Member_export_20241206_173759_f48b0b31c0417006138ce4576f294a066f7c[[#This Row],[Price]]/100</f>
        <v>49</v>
      </c>
      <c r="AH818" s="6">
        <f ca="1">DATEDIF(Member_export_20241206_173759_f48b0b31c0417006138ce4576f294a066f7c[[#This Row],[Birthday]],TODAY(),"Y")</f>
        <v>48</v>
      </c>
      <c r="AI818" s="6">
        <f>DATEDIF(Member_export_20241206_173759_f48b0b31c0417006138ce4576f294a066f7c[[#This Row],[Member since]],Member_export_20241206_173759_f48b0b31c0417006138ce4576f294a066f7c[[#This Row],[Contrac end date C]],"M")</f>
        <v>35</v>
      </c>
      <c r="AJ818" t="str">
        <f>TEXT(Member_export_20241206_173759_f48b0b31c0417006138ce4576f294a066f7c[[#This Row],[Member since]],"DDDD")</f>
        <v>lunes</v>
      </c>
      <c r="AK818">
        <f>MONTH(Member_export_20241206_173759_f48b0b31c0417006138ce4576f294a066f7c[[#This Row],[Member since]])</f>
        <v>1</v>
      </c>
      <c r="AL818">
        <f>YEAR(Member_export_20241206_173759_f48b0b31c0417006138ce4576f294a066f7c[[#This Row],[Member since]])</f>
        <v>2022</v>
      </c>
    </row>
    <row r="819" spans="1:38" x14ac:dyDescent="0.55000000000000004">
      <c r="A819">
        <v>79788</v>
      </c>
      <c r="B819">
        <v>45988844</v>
      </c>
      <c r="C819" t="s">
        <v>3761</v>
      </c>
      <c r="D819" t="s">
        <v>9</v>
      </c>
      <c r="E819" t="s">
        <v>9</v>
      </c>
      <c r="F819" t="s">
        <v>737</v>
      </c>
      <c r="G819" t="s">
        <v>2344</v>
      </c>
      <c r="H819" t="s">
        <v>4022</v>
      </c>
      <c r="I819" s="1">
        <v>24267</v>
      </c>
      <c r="J819" t="s">
        <v>6025</v>
      </c>
      <c r="K819" t="s">
        <v>5244</v>
      </c>
      <c r="L819">
        <v>28914</v>
      </c>
      <c r="M819" t="s">
        <v>4016</v>
      </c>
      <c r="N819" t="s">
        <v>9</v>
      </c>
      <c r="O819">
        <v>686398908</v>
      </c>
      <c r="P819" t="s">
        <v>1501</v>
      </c>
      <c r="Q819" t="s">
        <v>18</v>
      </c>
      <c r="R819" t="s">
        <v>2345</v>
      </c>
      <c r="S819" t="s">
        <v>4017</v>
      </c>
      <c r="T819" s="1">
        <v>44299</v>
      </c>
      <c r="U819" t="s">
        <v>9</v>
      </c>
      <c r="V819" t="s">
        <v>4040</v>
      </c>
      <c r="W819" t="s">
        <v>4029</v>
      </c>
      <c r="X819" t="s">
        <v>30</v>
      </c>
      <c r="Y819" s="1">
        <v>44317</v>
      </c>
      <c r="Z819" s="1">
        <v>45657</v>
      </c>
      <c r="AA819">
        <v>4900</v>
      </c>
      <c r="AB819" t="s">
        <v>4017</v>
      </c>
      <c r="AC819">
        <f>MIN(COUNTIF(B:B,Member_export_20241206_173759_f48b0b31c0417006138ce4576f294a066f7c[[#This Row],[Member ID]]),1)-1</f>
        <v>0</v>
      </c>
      <c r="AD819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81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19" s="1">
        <v>45657</v>
      </c>
      <c r="AG819" s="1">
        <f>Member_export_20241206_173759_f48b0b31c0417006138ce4576f294a066f7c[[#This Row],[Price]]/100</f>
        <v>49</v>
      </c>
      <c r="AH819" s="6">
        <f ca="1">DATEDIF(Member_export_20241206_173759_f48b0b31c0417006138ce4576f294a066f7c[[#This Row],[Birthday]],TODAY(),"Y")</f>
        <v>58</v>
      </c>
      <c r="AI819" s="6">
        <f>DATEDIF(Member_export_20241206_173759_f48b0b31c0417006138ce4576f294a066f7c[[#This Row],[Member since]],Member_export_20241206_173759_f48b0b31c0417006138ce4576f294a066f7c[[#This Row],[Contrac end date C]],"M")</f>
        <v>44</v>
      </c>
      <c r="AJ819" t="str">
        <f>TEXT(Member_export_20241206_173759_f48b0b31c0417006138ce4576f294a066f7c[[#This Row],[Member since]],"DDDD")</f>
        <v>martes</v>
      </c>
      <c r="AK819">
        <f>MONTH(Member_export_20241206_173759_f48b0b31c0417006138ce4576f294a066f7c[[#This Row],[Member since]])</f>
        <v>4</v>
      </c>
      <c r="AL819">
        <f>YEAR(Member_export_20241206_173759_f48b0b31c0417006138ce4576f294a066f7c[[#This Row],[Member since]])</f>
        <v>2021</v>
      </c>
    </row>
    <row r="820" spans="1:38" x14ac:dyDescent="0.55000000000000004">
      <c r="A820">
        <v>79788</v>
      </c>
      <c r="B820">
        <v>45989704</v>
      </c>
      <c r="C820" t="s">
        <v>3476</v>
      </c>
      <c r="D820" t="s">
        <v>9</v>
      </c>
      <c r="E820" t="s">
        <v>9</v>
      </c>
      <c r="F820" t="s">
        <v>737</v>
      </c>
      <c r="G820" t="s">
        <v>1710</v>
      </c>
      <c r="H820" t="s">
        <v>4022</v>
      </c>
      <c r="I820" s="1">
        <v>38989</v>
      </c>
      <c r="J820" t="s">
        <v>6026</v>
      </c>
      <c r="K820" t="s">
        <v>6027</v>
      </c>
      <c r="L820">
        <v>28914</v>
      </c>
      <c r="M820" t="s">
        <v>4016</v>
      </c>
      <c r="N820" t="s">
        <v>9</v>
      </c>
      <c r="O820">
        <v>619413478</v>
      </c>
      <c r="P820" t="s">
        <v>1711</v>
      </c>
      <c r="Q820" t="s">
        <v>189</v>
      </c>
      <c r="R820" t="s">
        <v>4701</v>
      </c>
      <c r="S820" t="s">
        <v>4017</v>
      </c>
      <c r="T820" s="1">
        <v>44841</v>
      </c>
      <c r="U820" t="s">
        <v>9</v>
      </c>
      <c r="V820" t="s">
        <v>4023</v>
      </c>
      <c r="W820" t="s">
        <v>4024</v>
      </c>
      <c r="X820" t="s">
        <v>30</v>
      </c>
      <c r="Y820" s="1">
        <v>44866</v>
      </c>
      <c r="Z820" s="1">
        <v>45657</v>
      </c>
      <c r="AA820">
        <v>4900</v>
      </c>
      <c r="AB820" t="s">
        <v>4017</v>
      </c>
      <c r="AC820">
        <f>MIN(COUNTIF(B:B,Member_export_20241206_173759_f48b0b31c0417006138ce4576f294a066f7c[[#This Row],[Member ID]]),1)-1</f>
        <v>0</v>
      </c>
      <c r="AD82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2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20" s="1">
        <v>45657</v>
      </c>
      <c r="AG820" s="1">
        <f>Member_export_20241206_173759_f48b0b31c0417006138ce4576f294a066f7c[[#This Row],[Price]]/100</f>
        <v>49</v>
      </c>
      <c r="AH820" s="6">
        <f ca="1">DATEDIF(Member_export_20241206_173759_f48b0b31c0417006138ce4576f294a066f7c[[#This Row],[Birthday]],TODAY(),"Y")</f>
        <v>18</v>
      </c>
      <c r="AI820" s="6">
        <f>DATEDIF(Member_export_20241206_173759_f48b0b31c0417006138ce4576f294a066f7c[[#This Row],[Member since]],Member_export_20241206_173759_f48b0b31c0417006138ce4576f294a066f7c[[#This Row],[Contrac end date C]],"M")</f>
        <v>26</v>
      </c>
      <c r="AJ820" t="str">
        <f>TEXT(Member_export_20241206_173759_f48b0b31c0417006138ce4576f294a066f7c[[#This Row],[Member since]],"DDDD")</f>
        <v>viernes</v>
      </c>
      <c r="AK820">
        <f>MONTH(Member_export_20241206_173759_f48b0b31c0417006138ce4576f294a066f7c[[#This Row],[Member since]])</f>
        <v>10</v>
      </c>
      <c r="AL820">
        <f>YEAR(Member_export_20241206_173759_f48b0b31c0417006138ce4576f294a066f7c[[#This Row],[Member since]])</f>
        <v>2022</v>
      </c>
    </row>
    <row r="821" spans="1:38" x14ac:dyDescent="0.55000000000000004">
      <c r="A821">
        <v>79788</v>
      </c>
      <c r="B821">
        <v>45989311</v>
      </c>
      <c r="C821" t="s">
        <v>3423</v>
      </c>
      <c r="D821" t="s">
        <v>9</v>
      </c>
      <c r="E821" t="s">
        <v>9</v>
      </c>
      <c r="F821" t="s">
        <v>1585</v>
      </c>
      <c r="G821" t="s">
        <v>1586</v>
      </c>
      <c r="H821" t="s">
        <v>4022</v>
      </c>
      <c r="I821" s="1">
        <v>28218</v>
      </c>
      <c r="J821" t="s">
        <v>6028</v>
      </c>
      <c r="K821" t="s">
        <v>4162</v>
      </c>
      <c r="L821">
        <v>28914</v>
      </c>
      <c r="M821" t="s">
        <v>4016</v>
      </c>
      <c r="N821" t="s">
        <v>9</v>
      </c>
      <c r="O821">
        <v>687301672</v>
      </c>
      <c r="P821" t="s">
        <v>1588</v>
      </c>
      <c r="Q821" t="s">
        <v>113</v>
      </c>
      <c r="R821" t="s">
        <v>1587</v>
      </c>
      <c r="S821" t="s">
        <v>4017</v>
      </c>
      <c r="T821" s="1">
        <v>43260</v>
      </c>
      <c r="U821" t="s">
        <v>9</v>
      </c>
      <c r="V821" t="s">
        <v>9</v>
      </c>
      <c r="W821" t="s">
        <v>9</v>
      </c>
      <c r="X821" t="s">
        <v>86</v>
      </c>
      <c r="Y821" s="1">
        <v>45597</v>
      </c>
      <c r="Z821" s="1">
        <v>45657</v>
      </c>
      <c r="AA821">
        <v>4300</v>
      </c>
      <c r="AB821" t="s">
        <v>4017</v>
      </c>
      <c r="AC821">
        <f>MIN(COUNTIF(B:B,Member_export_20241206_173759_f48b0b31c0417006138ce4576f294a066f7c[[#This Row],[Member ID]]),1)-1</f>
        <v>0</v>
      </c>
      <c r="AD821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821" t="str">
        <f>IF(Member_export_20241206_173759_f48b0b31c0417006138ce4576f294a066f7c[[#This Row],[Source]]="","DESCONOCIDA",Member_export_20241206_173759_f48b0b31c0417006138ce4576f294a066f7c[[#This Row],[Source]])</f>
        <v>DESCONOCIDA</v>
      </c>
      <c r="AF821" s="1">
        <v>45657</v>
      </c>
      <c r="AG821" s="1">
        <f>Member_export_20241206_173759_f48b0b31c0417006138ce4576f294a066f7c[[#This Row],[Price]]/100</f>
        <v>43</v>
      </c>
      <c r="AH821" s="6">
        <f ca="1">DATEDIF(Member_export_20241206_173759_f48b0b31c0417006138ce4576f294a066f7c[[#This Row],[Birthday]],TODAY(),"Y")</f>
        <v>47</v>
      </c>
      <c r="AI821" s="6">
        <f>DATEDIF(Member_export_20241206_173759_f48b0b31c0417006138ce4576f294a066f7c[[#This Row],[Member since]],Member_export_20241206_173759_f48b0b31c0417006138ce4576f294a066f7c[[#This Row],[Contrac end date C]],"M")</f>
        <v>78</v>
      </c>
      <c r="AJ821" t="str">
        <f>TEXT(Member_export_20241206_173759_f48b0b31c0417006138ce4576f294a066f7c[[#This Row],[Member since]],"DDDD")</f>
        <v>sábado</v>
      </c>
      <c r="AK821">
        <f>MONTH(Member_export_20241206_173759_f48b0b31c0417006138ce4576f294a066f7c[[#This Row],[Member since]])</f>
        <v>6</v>
      </c>
      <c r="AL821">
        <f>YEAR(Member_export_20241206_173759_f48b0b31c0417006138ce4576f294a066f7c[[#This Row],[Member since]])</f>
        <v>2018</v>
      </c>
    </row>
    <row r="822" spans="1:38" x14ac:dyDescent="0.55000000000000004">
      <c r="A822">
        <v>79788</v>
      </c>
      <c r="B822">
        <v>45989133</v>
      </c>
      <c r="C822" t="s">
        <v>3811</v>
      </c>
      <c r="D822" t="s">
        <v>9</v>
      </c>
      <c r="E822" t="s">
        <v>9</v>
      </c>
      <c r="F822" t="s">
        <v>2440</v>
      </c>
      <c r="G822" t="s">
        <v>2441</v>
      </c>
      <c r="H822" t="s">
        <v>4025</v>
      </c>
      <c r="I822" s="1">
        <v>28644</v>
      </c>
      <c r="J822" t="s">
        <v>6029</v>
      </c>
      <c r="K822" t="s">
        <v>6030</v>
      </c>
      <c r="L822">
        <v>28914</v>
      </c>
      <c r="M822" t="s">
        <v>4016</v>
      </c>
      <c r="N822" t="s">
        <v>9</v>
      </c>
      <c r="O822">
        <v>669952390</v>
      </c>
      <c r="P822" t="s">
        <v>2442</v>
      </c>
      <c r="Q822" t="s">
        <v>113</v>
      </c>
      <c r="R822" t="s">
        <v>6031</v>
      </c>
      <c r="S822" t="s">
        <v>4017</v>
      </c>
      <c r="T822" s="1">
        <v>43890</v>
      </c>
      <c r="U822" t="s">
        <v>9</v>
      </c>
      <c r="V822" t="s">
        <v>4068</v>
      </c>
      <c r="W822" t="s">
        <v>4029</v>
      </c>
      <c r="X822" t="s">
        <v>12</v>
      </c>
      <c r="Y822" s="1">
        <v>43891</v>
      </c>
      <c r="Z822" s="1">
        <v>45657</v>
      </c>
      <c r="AA822">
        <v>5200</v>
      </c>
      <c r="AB822" t="s">
        <v>4017</v>
      </c>
      <c r="AC822">
        <f>MIN(COUNTIF(B:B,Member_export_20241206_173759_f48b0b31c0417006138ce4576f294a066f7c[[#This Row],[Member ID]]),1)-1</f>
        <v>0</v>
      </c>
      <c r="AD822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82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22" s="1">
        <v>45657</v>
      </c>
      <c r="AG822" s="1">
        <f>Member_export_20241206_173759_f48b0b31c0417006138ce4576f294a066f7c[[#This Row],[Price]]/100</f>
        <v>52</v>
      </c>
      <c r="AH822" s="6">
        <f ca="1">DATEDIF(Member_export_20241206_173759_f48b0b31c0417006138ce4576f294a066f7c[[#This Row],[Birthday]],TODAY(),"Y")</f>
        <v>46</v>
      </c>
      <c r="AI822" s="6">
        <f>DATEDIF(Member_export_20241206_173759_f48b0b31c0417006138ce4576f294a066f7c[[#This Row],[Member since]],Member_export_20241206_173759_f48b0b31c0417006138ce4576f294a066f7c[[#This Row],[Contrac end date C]],"M")</f>
        <v>58</v>
      </c>
      <c r="AJ822" t="str">
        <f>TEXT(Member_export_20241206_173759_f48b0b31c0417006138ce4576f294a066f7c[[#This Row],[Member since]],"DDDD")</f>
        <v>sábado</v>
      </c>
      <c r="AK822">
        <f>MONTH(Member_export_20241206_173759_f48b0b31c0417006138ce4576f294a066f7c[[#This Row],[Member since]])</f>
        <v>2</v>
      </c>
      <c r="AL822">
        <f>YEAR(Member_export_20241206_173759_f48b0b31c0417006138ce4576f294a066f7c[[#This Row],[Member since]])</f>
        <v>2020</v>
      </c>
    </row>
    <row r="823" spans="1:38" x14ac:dyDescent="0.55000000000000004">
      <c r="A823">
        <v>79788</v>
      </c>
      <c r="B823">
        <v>45989809</v>
      </c>
      <c r="C823" t="s">
        <v>3374</v>
      </c>
      <c r="D823" t="s">
        <v>9</v>
      </c>
      <c r="E823" t="s">
        <v>9</v>
      </c>
      <c r="F823" t="s">
        <v>1486</v>
      </c>
      <c r="G823" t="s">
        <v>1487</v>
      </c>
      <c r="H823" t="s">
        <v>4025</v>
      </c>
      <c r="I823" s="1">
        <v>27277</v>
      </c>
      <c r="J823" t="s">
        <v>6032</v>
      </c>
      <c r="K823" t="s">
        <v>4382</v>
      </c>
      <c r="L823">
        <v>28914</v>
      </c>
      <c r="M823" t="s">
        <v>4016</v>
      </c>
      <c r="N823" t="s">
        <v>9</v>
      </c>
      <c r="O823">
        <v>653827591</v>
      </c>
      <c r="P823" t="s">
        <v>1488</v>
      </c>
      <c r="Q823" t="s">
        <v>45</v>
      </c>
      <c r="R823" t="s">
        <v>6033</v>
      </c>
      <c r="S823" t="s">
        <v>4017</v>
      </c>
      <c r="T823" s="1">
        <v>45352</v>
      </c>
      <c r="U823" t="s">
        <v>9</v>
      </c>
      <c r="V823" t="s">
        <v>4023</v>
      </c>
      <c r="W823" t="s">
        <v>4029</v>
      </c>
      <c r="X823" t="s">
        <v>48</v>
      </c>
      <c r="Y823" s="1">
        <v>45352</v>
      </c>
      <c r="Z823" s="1">
        <v>45657</v>
      </c>
      <c r="AA823">
        <v>3900</v>
      </c>
      <c r="AB823" t="s">
        <v>4017</v>
      </c>
      <c r="AC823">
        <f>MIN(COUNTIF(B:B,Member_export_20241206_173759_f48b0b31c0417006138ce4576f294a066f7c[[#This Row],[Member ID]]),1)-1</f>
        <v>0</v>
      </c>
      <c r="AD82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2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23" s="1">
        <v>45657</v>
      </c>
      <c r="AG823" s="1">
        <f>Member_export_20241206_173759_f48b0b31c0417006138ce4576f294a066f7c[[#This Row],[Price]]/100</f>
        <v>39</v>
      </c>
      <c r="AH823" s="6">
        <f ca="1">DATEDIF(Member_export_20241206_173759_f48b0b31c0417006138ce4576f294a066f7c[[#This Row],[Birthday]],TODAY(),"Y")</f>
        <v>50</v>
      </c>
      <c r="AI823" s="6">
        <f>DATEDIF(Member_export_20241206_173759_f48b0b31c0417006138ce4576f294a066f7c[[#This Row],[Member since]],Member_export_20241206_173759_f48b0b31c0417006138ce4576f294a066f7c[[#This Row],[Contrac end date C]],"M")</f>
        <v>9</v>
      </c>
      <c r="AJ823" t="str">
        <f>TEXT(Member_export_20241206_173759_f48b0b31c0417006138ce4576f294a066f7c[[#This Row],[Member since]],"DDDD")</f>
        <v>viernes</v>
      </c>
      <c r="AK823">
        <f>MONTH(Member_export_20241206_173759_f48b0b31c0417006138ce4576f294a066f7c[[#This Row],[Member since]])</f>
        <v>3</v>
      </c>
      <c r="AL823">
        <f>YEAR(Member_export_20241206_173759_f48b0b31c0417006138ce4576f294a066f7c[[#This Row],[Member since]])</f>
        <v>2024</v>
      </c>
    </row>
    <row r="824" spans="1:38" x14ac:dyDescent="0.55000000000000004">
      <c r="A824">
        <v>79788</v>
      </c>
      <c r="B824">
        <v>49304445</v>
      </c>
      <c r="C824" t="s">
        <v>3825</v>
      </c>
      <c r="D824" t="s">
        <v>9</v>
      </c>
      <c r="E824" t="s">
        <v>9</v>
      </c>
      <c r="F824" t="s">
        <v>1349</v>
      </c>
      <c r="G824" t="s">
        <v>2470</v>
      </c>
      <c r="H824" t="s">
        <v>4022</v>
      </c>
      <c r="I824" s="1">
        <v>33635</v>
      </c>
      <c r="J824" t="s">
        <v>6034</v>
      </c>
      <c r="K824" t="s">
        <v>6035</v>
      </c>
      <c r="L824">
        <v>28916</v>
      </c>
      <c r="M824" t="s">
        <v>4016</v>
      </c>
      <c r="N824" t="s">
        <v>9</v>
      </c>
      <c r="O824">
        <v>601028556</v>
      </c>
      <c r="P824" t="s">
        <v>2471</v>
      </c>
      <c r="Q824" t="s">
        <v>189</v>
      </c>
      <c r="R824" t="s">
        <v>9</v>
      </c>
      <c r="S824" t="s">
        <v>4017</v>
      </c>
      <c r="T824" s="1">
        <v>45602</v>
      </c>
      <c r="U824" t="s">
        <v>9</v>
      </c>
      <c r="V824" t="s">
        <v>4023</v>
      </c>
      <c r="W824" t="s">
        <v>4024</v>
      </c>
      <c r="X824" t="s">
        <v>12</v>
      </c>
      <c r="Y824" s="1">
        <v>45627</v>
      </c>
      <c r="Z824" s="1">
        <v>45657</v>
      </c>
      <c r="AA824">
        <v>5200</v>
      </c>
      <c r="AB824" t="s">
        <v>4017</v>
      </c>
      <c r="AC824">
        <f>MIN(COUNTIF(B:B,Member_export_20241206_173759_f48b0b31c0417006138ce4576f294a066f7c[[#This Row],[Member ID]]),1)-1</f>
        <v>0</v>
      </c>
      <c r="AD82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2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24" s="1">
        <v>45657</v>
      </c>
      <c r="AG824" s="1">
        <f>Member_export_20241206_173759_f48b0b31c0417006138ce4576f294a066f7c[[#This Row],[Price]]/100</f>
        <v>52</v>
      </c>
      <c r="AH824" s="6">
        <f ca="1">DATEDIF(Member_export_20241206_173759_f48b0b31c0417006138ce4576f294a066f7c[[#This Row],[Birthday]],TODAY(),"Y")</f>
        <v>32</v>
      </c>
      <c r="AI824" s="6">
        <f>DATEDIF(Member_export_20241206_173759_f48b0b31c0417006138ce4576f294a066f7c[[#This Row],[Member since]],Member_export_20241206_173759_f48b0b31c0417006138ce4576f294a066f7c[[#This Row],[Contrac end date C]],"M")</f>
        <v>1</v>
      </c>
      <c r="AJ824" t="str">
        <f>TEXT(Member_export_20241206_173759_f48b0b31c0417006138ce4576f294a066f7c[[#This Row],[Member since]],"DDDD")</f>
        <v>miércoles</v>
      </c>
      <c r="AK824">
        <f>MONTH(Member_export_20241206_173759_f48b0b31c0417006138ce4576f294a066f7c[[#This Row],[Member since]])</f>
        <v>11</v>
      </c>
      <c r="AL824">
        <f>YEAR(Member_export_20241206_173759_f48b0b31c0417006138ce4576f294a066f7c[[#This Row],[Member since]])</f>
        <v>2024</v>
      </c>
    </row>
    <row r="825" spans="1:38" x14ac:dyDescent="0.55000000000000004">
      <c r="A825">
        <v>79788</v>
      </c>
      <c r="B825">
        <v>46764604</v>
      </c>
      <c r="C825" t="s">
        <v>3882</v>
      </c>
      <c r="D825" t="s">
        <v>9</v>
      </c>
      <c r="E825" t="s">
        <v>9</v>
      </c>
      <c r="F825" t="s">
        <v>1349</v>
      </c>
      <c r="G825" t="s">
        <v>2587</v>
      </c>
      <c r="H825" t="s">
        <v>4022</v>
      </c>
      <c r="I825" s="1">
        <v>39215</v>
      </c>
      <c r="J825" t="s">
        <v>6036</v>
      </c>
      <c r="K825" t="s">
        <v>5600</v>
      </c>
      <c r="L825">
        <v>28914</v>
      </c>
      <c r="M825" t="s">
        <v>4016</v>
      </c>
      <c r="N825" t="s">
        <v>9</v>
      </c>
      <c r="O825">
        <v>667658090</v>
      </c>
      <c r="P825" t="s">
        <v>2589</v>
      </c>
      <c r="Q825" t="s">
        <v>22</v>
      </c>
      <c r="R825" t="s">
        <v>2588</v>
      </c>
      <c r="S825" t="s">
        <v>4017</v>
      </c>
      <c r="T825" s="1">
        <v>45411</v>
      </c>
      <c r="U825" t="s">
        <v>9</v>
      </c>
      <c r="V825" t="s">
        <v>4023</v>
      </c>
      <c r="W825" t="s">
        <v>4024</v>
      </c>
      <c r="X825" t="s">
        <v>12</v>
      </c>
      <c r="Y825" s="1">
        <v>45444</v>
      </c>
      <c r="Z825" s="1">
        <v>45657</v>
      </c>
      <c r="AA825">
        <v>5200</v>
      </c>
      <c r="AB825" t="s">
        <v>4017</v>
      </c>
      <c r="AC825">
        <f>MIN(COUNTIF(B:B,Member_export_20241206_173759_f48b0b31c0417006138ce4576f294a066f7c[[#This Row],[Member ID]]),1)-1</f>
        <v>0</v>
      </c>
      <c r="AD82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2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25" s="1">
        <v>45657</v>
      </c>
      <c r="AG825" s="1">
        <f>Member_export_20241206_173759_f48b0b31c0417006138ce4576f294a066f7c[[#This Row],[Price]]/100</f>
        <v>52</v>
      </c>
      <c r="AH825" s="6">
        <f ca="1">DATEDIF(Member_export_20241206_173759_f48b0b31c0417006138ce4576f294a066f7c[[#This Row],[Birthday]],TODAY(),"Y")</f>
        <v>17</v>
      </c>
      <c r="AI825" s="6">
        <f>DATEDIF(Member_export_20241206_173759_f48b0b31c0417006138ce4576f294a066f7c[[#This Row],[Member since]],Member_export_20241206_173759_f48b0b31c0417006138ce4576f294a066f7c[[#This Row],[Contrac end date C]],"M")</f>
        <v>8</v>
      </c>
      <c r="AJ825" t="str">
        <f>TEXT(Member_export_20241206_173759_f48b0b31c0417006138ce4576f294a066f7c[[#This Row],[Member since]],"DDDD")</f>
        <v>lunes</v>
      </c>
      <c r="AK825">
        <f>MONTH(Member_export_20241206_173759_f48b0b31c0417006138ce4576f294a066f7c[[#This Row],[Member since]])</f>
        <v>4</v>
      </c>
      <c r="AL825">
        <f>YEAR(Member_export_20241206_173759_f48b0b31c0417006138ce4576f294a066f7c[[#This Row],[Member since]])</f>
        <v>2024</v>
      </c>
    </row>
    <row r="826" spans="1:38" x14ac:dyDescent="0.55000000000000004">
      <c r="A826">
        <v>79788</v>
      </c>
      <c r="B826">
        <v>45988645</v>
      </c>
      <c r="C826" t="s">
        <v>3320</v>
      </c>
      <c r="D826" t="s">
        <v>9</v>
      </c>
      <c r="E826" t="s">
        <v>9</v>
      </c>
      <c r="F826" t="s">
        <v>1349</v>
      </c>
      <c r="G826" t="s">
        <v>1350</v>
      </c>
      <c r="H826" t="s">
        <v>4022</v>
      </c>
      <c r="I826" s="1">
        <v>38671</v>
      </c>
      <c r="J826" t="s">
        <v>6037</v>
      </c>
      <c r="K826" t="s">
        <v>4301</v>
      </c>
      <c r="L826">
        <v>28914</v>
      </c>
      <c r="M826" t="s">
        <v>4016</v>
      </c>
      <c r="N826" t="s">
        <v>9</v>
      </c>
      <c r="O826">
        <v>690807137</v>
      </c>
      <c r="P826" t="s">
        <v>1351</v>
      </c>
      <c r="Q826" t="s">
        <v>22</v>
      </c>
      <c r="R826" t="s">
        <v>6038</v>
      </c>
      <c r="S826" t="s">
        <v>4017</v>
      </c>
      <c r="T826" s="1">
        <v>44747</v>
      </c>
      <c r="U826" t="s">
        <v>9</v>
      </c>
      <c r="V826" t="s">
        <v>4023</v>
      </c>
      <c r="W826" t="s">
        <v>4024</v>
      </c>
      <c r="X826" t="s">
        <v>12</v>
      </c>
      <c r="Y826" s="1">
        <v>44774</v>
      </c>
      <c r="Z826" s="1">
        <v>45657</v>
      </c>
      <c r="AA826">
        <v>5200</v>
      </c>
      <c r="AB826" t="s">
        <v>4017</v>
      </c>
      <c r="AC826">
        <f>MIN(COUNTIF(B:B,Member_export_20241206_173759_f48b0b31c0417006138ce4576f294a066f7c[[#This Row],[Member ID]]),1)-1</f>
        <v>0</v>
      </c>
      <c r="AD82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2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26" s="1">
        <v>45657</v>
      </c>
      <c r="AG826" s="1">
        <f>Member_export_20241206_173759_f48b0b31c0417006138ce4576f294a066f7c[[#This Row],[Price]]/100</f>
        <v>52</v>
      </c>
      <c r="AH826" s="6">
        <f ca="1">DATEDIF(Member_export_20241206_173759_f48b0b31c0417006138ce4576f294a066f7c[[#This Row],[Birthday]],TODAY(),"Y")</f>
        <v>19</v>
      </c>
      <c r="AI826" s="6">
        <f>DATEDIF(Member_export_20241206_173759_f48b0b31c0417006138ce4576f294a066f7c[[#This Row],[Member since]],Member_export_20241206_173759_f48b0b31c0417006138ce4576f294a066f7c[[#This Row],[Contrac end date C]],"M")</f>
        <v>29</v>
      </c>
      <c r="AJ826" t="str">
        <f>TEXT(Member_export_20241206_173759_f48b0b31c0417006138ce4576f294a066f7c[[#This Row],[Member since]],"DDDD")</f>
        <v>martes</v>
      </c>
      <c r="AK826">
        <f>MONTH(Member_export_20241206_173759_f48b0b31c0417006138ce4576f294a066f7c[[#This Row],[Member since]])</f>
        <v>7</v>
      </c>
      <c r="AL826">
        <f>YEAR(Member_export_20241206_173759_f48b0b31c0417006138ce4576f294a066f7c[[#This Row],[Member since]])</f>
        <v>2022</v>
      </c>
    </row>
    <row r="827" spans="1:38" x14ac:dyDescent="0.55000000000000004">
      <c r="A827">
        <v>79788</v>
      </c>
      <c r="B827">
        <v>48115845</v>
      </c>
      <c r="C827" t="s">
        <v>3937</v>
      </c>
      <c r="D827" t="s">
        <v>9</v>
      </c>
      <c r="E827" t="s">
        <v>9</v>
      </c>
      <c r="F827" t="s">
        <v>1349</v>
      </c>
      <c r="G827" t="s">
        <v>2697</v>
      </c>
      <c r="H827" t="s">
        <v>4022</v>
      </c>
      <c r="I827" s="1">
        <v>37232</v>
      </c>
      <c r="J827" t="s">
        <v>6039</v>
      </c>
      <c r="K827" t="s">
        <v>6040</v>
      </c>
      <c r="L827">
        <v>28914</v>
      </c>
      <c r="M827" t="s">
        <v>4016</v>
      </c>
      <c r="N827" t="s">
        <v>9</v>
      </c>
      <c r="O827">
        <v>608250043</v>
      </c>
      <c r="P827" t="s">
        <v>657</v>
      </c>
      <c r="Q827" t="s">
        <v>26</v>
      </c>
      <c r="R827" t="s">
        <v>9</v>
      </c>
      <c r="S827" t="s">
        <v>4017</v>
      </c>
      <c r="T827" s="1">
        <v>45544</v>
      </c>
      <c r="U827" t="s">
        <v>9</v>
      </c>
      <c r="V827" t="s">
        <v>4023</v>
      </c>
      <c r="W827" t="s">
        <v>4024</v>
      </c>
      <c r="X827" t="s">
        <v>48</v>
      </c>
      <c r="Y827" s="1">
        <v>45566</v>
      </c>
      <c r="Z827" s="1">
        <v>45657</v>
      </c>
      <c r="AA827">
        <v>3900</v>
      </c>
      <c r="AB827" t="s">
        <v>4017</v>
      </c>
      <c r="AC827">
        <f>MIN(COUNTIF(B:B,Member_export_20241206_173759_f48b0b31c0417006138ce4576f294a066f7c[[#This Row],[Member ID]]),1)-1</f>
        <v>0</v>
      </c>
      <c r="AD82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2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27" s="1">
        <v>45657</v>
      </c>
      <c r="AG827" s="1">
        <f>Member_export_20241206_173759_f48b0b31c0417006138ce4576f294a066f7c[[#This Row],[Price]]/100</f>
        <v>39</v>
      </c>
      <c r="AH827" s="6">
        <f ca="1">DATEDIF(Member_export_20241206_173759_f48b0b31c0417006138ce4576f294a066f7c[[#This Row],[Birthday]],TODAY(),"Y")</f>
        <v>23</v>
      </c>
      <c r="AI827" s="6">
        <f>DATEDIF(Member_export_20241206_173759_f48b0b31c0417006138ce4576f294a066f7c[[#This Row],[Member since]],Member_export_20241206_173759_f48b0b31c0417006138ce4576f294a066f7c[[#This Row],[Contrac end date C]],"M")</f>
        <v>3</v>
      </c>
      <c r="AJ827" t="str">
        <f>TEXT(Member_export_20241206_173759_f48b0b31c0417006138ce4576f294a066f7c[[#This Row],[Member since]],"DDDD")</f>
        <v>lunes</v>
      </c>
      <c r="AK827">
        <f>MONTH(Member_export_20241206_173759_f48b0b31c0417006138ce4576f294a066f7c[[#This Row],[Member since]])</f>
        <v>9</v>
      </c>
      <c r="AL827">
        <f>YEAR(Member_export_20241206_173759_f48b0b31c0417006138ce4576f294a066f7c[[#This Row],[Member since]])</f>
        <v>2024</v>
      </c>
    </row>
    <row r="828" spans="1:38" x14ac:dyDescent="0.55000000000000004">
      <c r="A828">
        <v>79788</v>
      </c>
      <c r="B828">
        <v>45988280</v>
      </c>
      <c r="C828" t="s">
        <v>3856</v>
      </c>
      <c r="D828" t="s">
        <v>9</v>
      </c>
      <c r="E828" t="s">
        <v>9</v>
      </c>
      <c r="F828" t="s">
        <v>1349</v>
      </c>
      <c r="G828" t="s">
        <v>2543</v>
      </c>
      <c r="H828" t="s">
        <v>4022</v>
      </c>
      <c r="I828" s="1">
        <v>39352</v>
      </c>
      <c r="J828" t="s">
        <v>6041</v>
      </c>
      <c r="K828" t="s">
        <v>5368</v>
      </c>
      <c r="L828">
        <v>28914</v>
      </c>
      <c r="M828" t="s">
        <v>4016</v>
      </c>
      <c r="N828" t="s">
        <v>9</v>
      </c>
      <c r="O828">
        <v>653509807</v>
      </c>
      <c r="P828" t="s">
        <v>2544</v>
      </c>
      <c r="Q828" t="s">
        <v>26</v>
      </c>
      <c r="R828" t="s">
        <v>6042</v>
      </c>
      <c r="S828" t="s">
        <v>4017</v>
      </c>
      <c r="T828" s="1">
        <v>45328</v>
      </c>
      <c r="U828" t="s">
        <v>9</v>
      </c>
      <c r="V828" t="s">
        <v>4023</v>
      </c>
      <c r="W828" t="s">
        <v>4024</v>
      </c>
      <c r="X828" t="s">
        <v>12</v>
      </c>
      <c r="Y828" s="1">
        <v>45352</v>
      </c>
      <c r="Z828" s="1">
        <v>45657</v>
      </c>
      <c r="AA828">
        <v>5200</v>
      </c>
      <c r="AB828" t="s">
        <v>4017</v>
      </c>
      <c r="AC828">
        <f>MIN(COUNTIF(B:B,Member_export_20241206_173759_f48b0b31c0417006138ce4576f294a066f7c[[#This Row],[Member ID]]),1)-1</f>
        <v>0</v>
      </c>
      <c r="AD82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2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28" s="1">
        <v>45657</v>
      </c>
      <c r="AG828" s="1">
        <f>Member_export_20241206_173759_f48b0b31c0417006138ce4576f294a066f7c[[#This Row],[Price]]/100</f>
        <v>52</v>
      </c>
      <c r="AH828" s="6">
        <f ca="1">DATEDIF(Member_export_20241206_173759_f48b0b31c0417006138ce4576f294a066f7c[[#This Row],[Birthday]],TODAY(),"Y")</f>
        <v>17</v>
      </c>
      <c r="AI828" s="6">
        <f>DATEDIF(Member_export_20241206_173759_f48b0b31c0417006138ce4576f294a066f7c[[#This Row],[Member since]],Member_export_20241206_173759_f48b0b31c0417006138ce4576f294a066f7c[[#This Row],[Contrac end date C]],"M")</f>
        <v>10</v>
      </c>
      <c r="AJ828" t="str">
        <f>TEXT(Member_export_20241206_173759_f48b0b31c0417006138ce4576f294a066f7c[[#This Row],[Member since]],"DDDD")</f>
        <v>martes</v>
      </c>
      <c r="AK828">
        <f>MONTH(Member_export_20241206_173759_f48b0b31c0417006138ce4576f294a066f7c[[#This Row],[Member since]])</f>
        <v>2</v>
      </c>
      <c r="AL828">
        <f>YEAR(Member_export_20241206_173759_f48b0b31c0417006138ce4576f294a066f7c[[#This Row],[Member since]])</f>
        <v>2024</v>
      </c>
    </row>
    <row r="829" spans="1:38" x14ac:dyDescent="0.55000000000000004">
      <c r="A829">
        <v>79788</v>
      </c>
      <c r="B829">
        <v>45988726</v>
      </c>
      <c r="C829" t="s">
        <v>2911</v>
      </c>
      <c r="D829" t="s">
        <v>9</v>
      </c>
      <c r="E829" t="s">
        <v>9</v>
      </c>
      <c r="F829" t="s">
        <v>268</v>
      </c>
      <c r="G829" t="s">
        <v>269</v>
      </c>
      <c r="H829" t="s">
        <v>4025</v>
      </c>
      <c r="I829" s="1">
        <v>37825</v>
      </c>
      <c r="J829" t="s">
        <v>6043</v>
      </c>
      <c r="K829" t="s">
        <v>4317</v>
      </c>
      <c r="L829">
        <v>28914</v>
      </c>
      <c r="M829" t="s">
        <v>4016</v>
      </c>
      <c r="N829" t="s">
        <v>9</v>
      </c>
      <c r="O829">
        <v>684369289</v>
      </c>
      <c r="P829" t="s">
        <v>270</v>
      </c>
      <c r="Q829" t="s">
        <v>18</v>
      </c>
      <c r="R829" t="s">
        <v>6044</v>
      </c>
      <c r="S829" t="s">
        <v>4017</v>
      </c>
      <c r="T829" s="1">
        <v>44473</v>
      </c>
      <c r="U829" t="s">
        <v>9</v>
      </c>
      <c r="V829" t="s">
        <v>4023</v>
      </c>
      <c r="W829" t="s">
        <v>4024</v>
      </c>
      <c r="X829" t="s">
        <v>30</v>
      </c>
      <c r="Y829" s="1">
        <v>44501</v>
      </c>
      <c r="Z829" s="1">
        <v>45657</v>
      </c>
      <c r="AA829">
        <v>4900</v>
      </c>
      <c r="AB829" t="s">
        <v>4017</v>
      </c>
      <c r="AC829">
        <f>MIN(COUNTIF(B:B,Member_export_20241206_173759_f48b0b31c0417006138ce4576f294a066f7c[[#This Row],[Member ID]]),1)-1</f>
        <v>0</v>
      </c>
      <c r="AD82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2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29" s="1">
        <v>45657</v>
      </c>
      <c r="AG829" s="1">
        <f>Member_export_20241206_173759_f48b0b31c0417006138ce4576f294a066f7c[[#This Row],[Price]]/100</f>
        <v>49</v>
      </c>
      <c r="AH829" s="6">
        <f ca="1">DATEDIF(Member_export_20241206_173759_f48b0b31c0417006138ce4576f294a066f7c[[#This Row],[Birthday]],TODAY(),"Y")</f>
        <v>21</v>
      </c>
      <c r="AI829" s="6">
        <f>DATEDIF(Member_export_20241206_173759_f48b0b31c0417006138ce4576f294a066f7c[[#This Row],[Member since]],Member_export_20241206_173759_f48b0b31c0417006138ce4576f294a066f7c[[#This Row],[Contrac end date C]],"M")</f>
        <v>38</v>
      </c>
      <c r="AJ829" t="str">
        <f>TEXT(Member_export_20241206_173759_f48b0b31c0417006138ce4576f294a066f7c[[#This Row],[Member since]],"DDDD")</f>
        <v>lunes</v>
      </c>
      <c r="AK829">
        <f>MONTH(Member_export_20241206_173759_f48b0b31c0417006138ce4576f294a066f7c[[#This Row],[Member since]])</f>
        <v>10</v>
      </c>
      <c r="AL829">
        <f>YEAR(Member_export_20241206_173759_f48b0b31c0417006138ce4576f294a066f7c[[#This Row],[Member since]])</f>
        <v>2021</v>
      </c>
    </row>
    <row r="830" spans="1:38" x14ac:dyDescent="0.55000000000000004">
      <c r="A830">
        <v>79788</v>
      </c>
      <c r="B830">
        <v>45987797</v>
      </c>
      <c r="C830" t="s">
        <v>3363</v>
      </c>
      <c r="D830" t="s">
        <v>9</v>
      </c>
      <c r="E830" t="s">
        <v>9</v>
      </c>
      <c r="F830" t="s">
        <v>268</v>
      </c>
      <c r="G830" t="s">
        <v>1455</v>
      </c>
      <c r="H830" t="s">
        <v>4025</v>
      </c>
      <c r="I830" s="1">
        <v>36851</v>
      </c>
      <c r="J830" t="s">
        <v>6045</v>
      </c>
      <c r="K830" t="s">
        <v>6046</v>
      </c>
      <c r="L830">
        <v>45215</v>
      </c>
      <c r="M830" t="s">
        <v>4118</v>
      </c>
      <c r="N830" t="s">
        <v>9</v>
      </c>
      <c r="O830">
        <v>648811478</v>
      </c>
      <c r="P830" t="s">
        <v>1456</v>
      </c>
      <c r="Q830" t="s">
        <v>22</v>
      </c>
      <c r="R830" t="s">
        <v>6047</v>
      </c>
      <c r="S830" t="s">
        <v>4017</v>
      </c>
      <c r="T830" s="1">
        <v>45327</v>
      </c>
      <c r="U830" t="s">
        <v>9</v>
      </c>
      <c r="V830" t="s">
        <v>4023</v>
      </c>
      <c r="W830" t="s">
        <v>4029</v>
      </c>
      <c r="X830" t="s">
        <v>12</v>
      </c>
      <c r="Y830" s="1">
        <v>45352</v>
      </c>
      <c r="Z830" s="1">
        <v>45657</v>
      </c>
      <c r="AA830">
        <v>5200</v>
      </c>
      <c r="AB830" t="s">
        <v>4017</v>
      </c>
      <c r="AC830">
        <f>MIN(COUNTIF(B:B,Member_export_20241206_173759_f48b0b31c0417006138ce4576f294a066f7c[[#This Row],[Member ID]]),1)-1</f>
        <v>0</v>
      </c>
      <c r="AD83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3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30" s="1">
        <v>45657</v>
      </c>
      <c r="AG830" s="1">
        <f>Member_export_20241206_173759_f48b0b31c0417006138ce4576f294a066f7c[[#This Row],[Price]]/100</f>
        <v>52</v>
      </c>
      <c r="AH830" s="6">
        <f ca="1">DATEDIF(Member_export_20241206_173759_f48b0b31c0417006138ce4576f294a066f7c[[#This Row],[Birthday]],TODAY(),"Y")</f>
        <v>24</v>
      </c>
      <c r="AI830" s="6">
        <f>DATEDIF(Member_export_20241206_173759_f48b0b31c0417006138ce4576f294a066f7c[[#This Row],[Member since]],Member_export_20241206_173759_f48b0b31c0417006138ce4576f294a066f7c[[#This Row],[Contrac end date C]],"M")</f>
        <v>10</v>
      </c>
      <c r="AJ830" t="str">
        <f>TEXT(Member_export_20241206_173759_f48b0b31c0417006138ce4576f294a066f7c[[#This Row],[Member since]],"DDDD")</f>
        <v>lunes</v>
      </c>
      <c r="AK830">
        <f>MONTH(Member_export_20241206_173759_f48b0b31c0417006138ce4576f294a066f7c[[#This Row],[Member since]])</f>
        <v>2</v>
      </c>
      <c r="AL830">
        <f>YEAR(Member_export_20241206_173759_f48b0b31c0417006138ce4576f294a066f7c[[#This Row],[Member since]])</f>
        <v>2024</v>
      </c>
    </row>
    <row r="831" spans="1:38" x14ac:dyDescent="0.55000000000000004">
      <c r="A831">
        <v>79788</v>
      </c>
      <c r="B831">
        <v>45987092</v>
      </c>
      <c r="C831" t="s">
        <v>3372</v>
      </c>
      <c r="D831" t="s">
        <v>9</v>
      </c>
      <c r="E831" t="s">
        <v>9</v>
      </c>
      <c r="F831" t="s">
        <v>1480</v>
      </c>
      <c r="G831" t="s">
        <v>1481</v>
      </c>
      <c r="H831" t="s">
        <v>4022</v>
      </c>
      <c r="I831" s="1">
        <v>34307</v>
      </c>
      <c r="J831" t="s">
        <v>6048</v>
      </c>
      <c r="K831" t="s">
        <v>6049</v>
      </c>
      <c r="L831">
        <v>28914</v>
      </c>
      <c r="M831" t="s">
        <v>4016</v>
      </c>
      <c r="N831" t="s">
        <v>9</v>
      </c>
      <c r="O831">
        <v>667475963</v>
      </c>
      <c r="P831" t="s">
        <v>1483</v>
      </c>
      <c r="Q831" t="s">
        <v>11</v>
      </c>
      <c r="R831" t="s">
        <v>1482</v>
      </c>
      <c r="S831" t="s">
        <v>4017</v>
      </c>
      <c r="T831" s="1">
        <v>44685</v>
      </c>
      <c r="U831" t="s">
        <v>9</v>
      </c>
      <c r="V831" t="s">
        <v>4023</v>
      </c>
      <c r="W831" t="s">
        <v>4024</v>
      </c>
      <c r="X831" t="s">
        <v>12</v>
      </c>
      <c r="Y831" s="1">
        <v>44713</v>
      </c>
      <c r="Z831" s="1">
        <v>45657</v>
      </c>
      <c r="AA831">
        <v>5200</v>
      </c>
      <c r="AB831" t="s">
        <v>4017</v>
      </c>
      <c r="AC831">
        <f>MIN(COUNTIF(B:B,Member_export_20241206_173759_f48b0b31c0417006138ce4576f294a066f7c[[#This Row],[Member ID]]),1)-1</f>
        <v>0</v>
      </c>
      <c r="AD83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3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31" s="1">
        <v>45657</v>
      </c>
      <c r="AG831" s="1">
        <f>Member_export_20241206_173759_f48b0b31c0417006138ce4576f294a066f7c[[#This Row],[Price]]/100</f>
        <v>52</v>
      </c>
      <c r="AH831" s="6">
        <f ca="1">DATEDIF(Member_export_20241206_173759_f48b0b31c0417006138ce4576f294a066f7c[[#This Row],[Birthday]],TODAY(),"Y")</f>
        <v>31</v>
      </c>
      <c r="AI831" s="6">
        <f>DATEDIF(Member_export_20241206_173759_f48b0b31c0417006138ce4576f294a066f7c[[#This Row],[Member since]],Member_export_20241206_173759_f48b0b31c0417006138ce4576f294a066f7c[[#This Row],[Contrac end date C]],"M")</f>
        <v>31</v>
      </c>
      <c r="AJ831" t="str">
        <f>TEXT(Member_export_20241206_173759_f48b0b31c0417006138ce4576f294a066f7c[[#This Row],[Member since]],"DDDD")</f>
        <v>miércoles</v>
      </c>
      <c r="AK831">
        <f>MONTH(Member_export_20241206_173759_f48b0b31c0417006138ce4576f294a066f7c[[#This Row],[Member since]])</f>
        <v>5</v>
      </c>
      <c r="AL831">
        <f>YEAR(Member_export_20241206_173759_f48b0b31c0417006138ce4576f294a066f7c[[#This Row],[Member since]])</f>
        <v>2022</v>
      </c>
    </row>
    <row r="832" spans="1:38" x14ac:dyDescent="0.55000000000000004">
      <c r="A832">
        <v>79788</v>
      </c>
      <c r="B832">
        <v>45987686</v>
      </c>
      <c r="C832" t="s">
        <v>3735</v>
      </c>
      <c r="D832" t="s">
        <v>9</v>
      </c>
      <c r="E832" t="s">
        <v>9</v>
      </c>
      <c r="F832" t="s">
        <v>2279</v>
      </c>
      <c r="G832" t="s">
        <v>2280</v>
      </c>
      <c r="H832" t="s">
        <v>4015</v>
      </c>
      <c r="I832" s="1">
        <v>34345</v>
      </c>
      <c r="J832" t="s">
        <v>6050</v>
      </c>
      <c r="K832" t="s">
        <v>6051</v>
      </c>
      <c r="L832">
        <v>28914</v>
      </c>
      <c r="M832" t="s">
        <v>4016</v>
      </c>
      <c r="N832" t="s">
        <v>9</v>
      </c>
      <c r="O832">
        <v>679247568</v>
      </c>
      <c r="P832" t="s">
        <v>2281</v>
      </c>
      <c r="Q832" t="s">
        <v>22</v>
      </c>
      <c r="R832" t="s">
        <v>6052</v>
      </c>
      <c r="S832" t="s">
        <v>4017</v>
      </c>
      <c r="T832" s="1">
        <v>44606</v>
      </c>
      <c r="U832" t="s">
        <v>9</v>
      </c>
      <c r="V832" t="s">
        <v>9</v>
      </c>
      <c r="W832" t="s">
        <v>9</v>
      </c>
      <c r="X832" t="s">
        <v>30</v>
      </c>
      <c r="Y832" s="1">
        <v>44621</v>
      </c>
      <c r="Z832" s="1">
        <v>45657</v>
      </c>
      <c r="AA832">
        <v>4900</v>
      </c>
      <c r="AB832" t="s">
        <v>4017</v>
      </c>
      <c r="AC832">
        <f>MIN(COUNTIF(B:B,Member_export_20241206_173759_f48b0b31c0417006138ce4576f294a066f7c[[#This Row],[Member ID]]),1)-1</f>
        <v>0</v>
      </c>
      <c r="AD832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832" t="str">
        <f>IF(Member_export_20241206_173759_f48b0b31c0417006138ce4576f294a066f7c[[#This Row],[Source]]="","DESCONOCIDA",Member_export_20241206_173759_f48b0b31c0417006138ce4576f294a066f7c[[#This Row],[Source]])</f>
        <v>DESCONOCIDA</v>
      </c>
      <c r="AF832" s="1">
        <v>45657</v>
      </c>
      <c r="AG832" s="1">
        <f>Member_export_20241206_173759_f48b0b31c0417006138ce4576f294a066f7c[[#This Row],[Price]]/100</f>
        <v>49</v>
      </c>
      <c r="AH832" s="6">
        <f ca="1">DATEDIF(Member_export_20241206_173759_f48b0b31c0417006138ce4576f294a066f7c[[#This Row],[Birthday]],TODAY(),"Y")</f>
        <v>30</v>
      </c>
      <c r="AI832" s="6">
        <f>DATEDIF(Member_export_20241206_173759_f48b0b31c0417006138ce4576f294a066f7c[[#This Row],[Member since]],Member_export_20241206_173759_f48b0b31c0417006138ce4576f294a066f7c[[#This Row],[Contrac end date C]],"M")</f>
        <v>34</v>
      </c>
      <c r="AJ832" t="str">
        <f>TEXT(Member_export_20241206_173759_f48b0b31c0417006138ce4576f294a066f7c[[#This Row],[Member since]],"DDDD")</f>
        <v>lunes</v>
      </c>
      <c r="AK832">
        <f>MONTH(Member_export_20241206_173759_f48b0b31c0417006138ce4576f294a066f7c[[#This Row],[Member since]])</f>
        <v>2</v>
      </c>
      <c r="AL832">
        <f>YEAR(Member_export_20241206_173759_f48b0b31c0417006138ce4576f294a066f7c[[#This Row],[Member since]])</f>
        <v>2022</v>
      </c>
    </row>
    <row r="833" spans="1:38" x14ac:dyDescent="0.55000000000000004">
      <c r="A833">
        <v>79788</v>
      </c>
      <c r="B833">
        <v>48979510</v>
      </c>
      <c r="C833" t="s">
        <v>3806</v>
      </c>
      <c r="D833" t="s">
        <v>9</v>
      </c>
      <c r="E833" t="s">
        <v>9</v>
      </c>
      <c r="F833" t="s">
        <v>2431</v>
      </c>
      <c r="G833" t="s">
        <v>2432</v>
      </c>
      <c r="H833" t="s">
        <v>4022</v>
      </c>
      <c r="I833" s="1">
        <v>33974</v>
      </c>
      <c r="J833" t="s">
        <v>6054</v>
      </c>
      <c r="K833" t="s">
        <v>6055</v>
      </c>
      <c r="L833">
        <v>28905</v>
      </c>
      <c r="M833" t="s">
        <v>4018</v>
      </c>
      <c r="N833" t="s">
        <v>9</v>
      </c>
      <c r="O833">
        <v>648085732</v>
      </c>
      <c r="P833" t="s">
        <v>2433</v>
      </c>
      <c r="Q833" t="s">
        <v>22</v>
      </c>
      <c r="R833" t="s">
        <v>9</v>
      </c>
      <c r="S833" t="s">
        <v>4017</v>
      </c>
      <c r="T833" s="1">
        <v>45579</v>
      </c>
      <c r="U833" t="s">
        <v>9</v>
      </c>
      <c r="V833" t="s">
        <v>4023</v>
      </c>
      <c r="W833" t="s">
        <v>4057</v>
      </c>
      <c r="X833" t="s">
        <v>12</v>
      </c>
      <c r="Y833" s="1">
        <v>45597</v>
      </c>
      <c r="Z833" s="1">
        <v>45657</v>
      </c>
      <c r="AA833">
        <v>5200</v>
      </c>
      <c r="AB833" t="s">
        <v>4017</v>
      </c>
      <c r="AC833">
        <f>MIN(COUNTIF(B:B,Member_export_20241206_173759_f48b0b31c0417006138ce4576f294a066f7c[[#This Row],[Member ID]]),1)-1</f>
        <v>0</v>
      </c>
      <c r="AD83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33" t="str">
        <f>IF(Member_export_20241206_173759_f48b0b31c0417006138ce4576f294a066f7c[[#This Row],[Source]]="","DESCONOCIDA",Member_export_20241206_173759_f48b0b31c0417006138ce4576f294a066f7c[[#This Row],[Source]])</f>
        <v>BÚSQUEDA POR INTERNET</v>
      </c>
      <c r="AF833" s="1">
        <v>45657</v>
      </c>
      <c r="AG833" s="1">
        <f>Member_export_20241206_173759_f48b0b31c0417006138ce4576f294a066f7c[[#This Row],[Price]]/100</f>
        <v>52</v>
      </c>
      <c r="AH833" s="6">
        <f ca="1">DATEDIF(Member_export_20241206_173759_f48b0b31c0417006138ce4576f294a066f7c[[#This Row],[Birthday]],TODAY(),"Y")</f>
        <v>31</v>
      </c>
      <c r="AI833" s="6">
        <f>DATEDIF(Member_export_20241206_173759_f48b0b31c0417006138ce4576f294a066f7c[[#This Row],[Member since]],Member_export_20241206_173759_f48b0b31c0417006138ce4576f294a066f7c[[#This Row],[Contrac end date C]],"M")</f>
        <v>2</v>
      </c>
      <c r="AJ833" t="str">
        <f>TEXT(Member_export_20241206_173759_f48b0b31c0417006138ce4576f294a066f7c[[#This Row],[Member since]],"DDDD")</f>
        <v>lunes</v>
      </c>
      <c r="AK833">
        <f>MONTH(Member_export_20241206_173759_f48b0b31c0417006138ce4576f294a066f7c[[#This Row],[Member since]])</f>
        <v>10</v>
      </c>
      <c r="AL833">
        <f>YEAR(Member_export_20241206_173759_f48b0b31c0417006138ce4576f294a066f7c[[#This Row],[Member since]])</f>
        <v>2024</v>
      </c>
    </row>
    <row r="834" spans="1:38" x14ac:dyDescent="0.55000000000000004">
      <c r="A834">
        <v>79788</v>
      </c>
      <c r="B834">
        <v>45988976</v>
      </c>
      <c r="C834" t="s">
        <v>3422</v>
      </c>
      <c r="D834" t="s">
        <v>9</v>
      </c>
      <c r="E834" t="s">
        <v>9</v>
      </c>
      <c r="F834" t="s">
        <v>174</v>
      </c>
      <c r="G834" t="s">
        <v>1582</v>
      </c>
      <c r="H834" t="s">
        <v>4022</v>
      </c>
      <c r="I834" s="1">
        <v>34774</v>
      </c>
      <c r="J834" t="s">
        <v>6056</v>
      </c>
      <c r="K834" t="s">
        <v>6057</v>
      </c>
      <c r="L834">
        <v>28914</v>
      </c>
      <c r="M834" t="s">
        <v>4016</v>
      </c>
      <c r="N834" t="s">
        <v>9</v>
      </c>
      <c r="O834">
        <v>680833536</v>
      </c>
      <c r="P834" t="s">
        <v>1584</v>
      </c>
      <c r="Q834" t="s">
        <v>45</v>
      </c>
      <c r="R834" t="s">
        <v>1583</v>
      </c>
      <c r="S834" t="s">
        <v>4017</v>
      </c>
      <c r="T834" s="1">
        <v>45243</v>
      </c>
      <c r="U834" t="s">
        <v>9</v>
      </c>
      <c r="V834" t="s">
        <v>4023</v>
      </c>
      <c r="W834" t="s">
        <v>4029</v>
      </c>
      <c r="X834" t="s">
        <v>30</v>
      </c>
      <c r="Y834" s="1">
        <v>45261</v>
      </c>
      <c r="Z834" s="1">
        <v>45657</v>
      </c>
      <c r="AA834">
        <v>4900</v>
      </c>
      <c r="AB834" t="s">
        <v>4017</v>
      </c>
      <c r="AC834">
        <f>MIN(COUNTIF(B:B,Member_export_20241206_173759_f48b0b31c0417006138ce4576f294a066f7c[[#This Row],[Member ID]]),1)-1</f>
        <v>0</v>
      </c>
      <c r="AD83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3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34" s="1">
        <v>45657</v>
      </c>
      <c r="AG834" s="1">
        <f>Member_export_20241206_173759_f48b0b31c0417006138ce4576f294a066f7c[[#This Row],[Price]]/100</f>
        <v>49</v>
      </c>
      <c r="AH834" s="6">
        <f ca="1">DATEDIF(Member_export_20241206_173759_f48b0b31c0417006138ce4576f294a066f7c[[#This Row],[Birthday]],TODAY(),"Y")</f>
        <v>29</v>
      </c>
      <c r="AI834" s="6">
        <f>DATEDIF(Member_export_20241206_173759_f48b0b31c0417006138ce4576f294a066f7c[[#This Row],[Member since]],Member_export_20241206_173759_f48b0b31c0417006138ce4576f294a066f7c[[#This Row],[Contrac end date C]],"M")</f>
        <v>13</v>
      </c>
      <c r="AJ834" t="str">
        <f>TEXT(Member_export_20241206_173759_f48b0b31c0417006138ce4576f294a066f7c[[#This Row],[Member since]],"DDDD")</f>
        <v>lunes</v>
      </c>
      <c r="AK834">
        <f>MONTH(Member_export_20241206_173759_f48b0b31c0417006138ce4576f294a066f7c[[#This Row],[Member since]])</f>
        <v>11</v>
      </c>
      <c r="AL834">
        <f>YEAR(Member_export_20241206_173759_f48b0b31c0417006138ce4576f294a066f7c[[#This Row],[Member since]])</f>
        <v>2023</v>
      </c>
    </row>
    <row r="835" spans="1:38" x14ac:dyDescent="0.55000000000000004">
      <c r="A835">
        <v>79788</v>
      </c>
      <c r="B835">
        <v>49607979</v>
      </c>
      <c r="C835" t="s">
        <v>3355</v>
      </c>
      <c r="D835" t="s">
        <v>9</v>
      </c>
      <c r="E835" t="s">
        <v>9</v>
      </c>
      <c r="F835" t="s">
        <v>174</v>
      </c>
      <c r="G835" t="s">
        <v>1434</v>
      </c>
      <c r="H835" t="s">
        <v>4022</v>
      </c>
      <c r="I835" s="1">
        <v>29765</v>
      </c>
      <c r="J835" t="s">
        <v>6058</v>
      </c>
      <c r="K835" t="s">
        <v>6059</v>
      </c>
      <c r="L835">
        <v>28914</v>
      </c>
      <c r="M835" t="s">
        <v>4016</v>
      </c>
      <c r="N835" t="s">
        <v>9</v>
      </c>
      <c r="O835">
        <v>616569850</v>
      </c>
      <c r="P835" t="s">
        <v>1435</v>
      </c>
      <c r="Q835" t="s">
        <v>22</v>
      </c>
      <c r="R835" t="s">
        <v>9</v>
      </c>
      <c r="S835" t="s">
        <v>4017</v>
      </c>
      <c r="T835" s="1">
        <v>45625</v>
      </c>
      <c r="U835" t="s">
        <v>9</v>
      </c>
      <c r="V835" t="s">
        <v>4023</v>
      </c>
      <c r="W835" t="s">
        <v>4024</v>
      </c>
      <c r="X835" t="s">
        <v>12</v>
      </c>
      <c r="Y835" s="1">
        <v>45627</v>
      </c>
      <c r="Z835" s="1">
        <v>45657</v>
      </c>
      <c r="AA835">
        <v>5200</v>
      </c>
      <c r="AB835" t="s">
        <v>4017</v>
      </c>
      <c r="AC835">
        <f>MIN(COUNTIF(B:B,Member_export_20241206_173759_f48b0b31c0417006138ce4576f294a066f7c[[#This Row],[Member ID]]),1)-1</f>
        <v>0</v>
      </c>
      <c r="AD83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3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35" s="1">
        <v>45657</v>
      </c>
      <c r="AG835" s="1">
        <f>Member_export_20241206_173759_f48b0b31c0417006138ce4576f294a066f7c[[#This Row],[Price]]/100</f>
        <v>52</v>
      </c>
      <c r="AH835" s="6">
        <f ca="1">DATEDIF(Member_export_20241206_173759_f48b0b31c0417006138ce4576f294a066f7c[[#This Row],[Birthday]],TODAY(),"Y")</f>
        <v>43</v>
      </c>
      <c r="AI835" s="6">
        <f>DATEDIF(Member_export_20241206_173759_f48b0b31c0417006138ce4576f294a066f7c[[#This Row],[Member since]],Member_export_20241206_173759_f48b0b31c0417006138ce4576f294a066f7c[[#This Row],[Contrac end date C]],"M")</f>
        <v>1</v>
      </c>
      <c r="AJ835" t="str">
        <f>TEXT(Member_export_20241206_173759_f48b0b31c0417006138ce4576f294a066f7c[[#This Row],[Member since]],"DDDD")</f>
        <v>viernes</v>
      </c>
      <c r="AK835">
        <f>MONTH(Member_export_20241206_173759_f48b0b31c0417006138ce4576f294a066f7c[[#This Row],[Member since]])</f>
        <v>11</v>
      </c>
      <c r="AL835">
        <f>YEAR(Member_export_20241206_173759_f48b0b31c0417006138ce4576f294a066f7c[[#This Row],[Member since]])</f>
        <v>2024</v>
      </c>
    </row>
    <row r="836" spans="1:38" x14ac:dyDescent="0.55000000000000004">
      <c r="A836">
        <v>79788</v>
      </c>
      <c r="B836">
        <v>45989455</v>
      </c>
      <c r="C836" t="s">
        <v>3966</v>
      </c>
      <c r="D836" t="s">
        <v>9</v>
      </c>
      <c r="E836" t="s">
        <v>9</v>
      </c>
      <c r="F836" t="s">
        <v>174</v>
      </c>
      <c r="G836" t="s">
        <v>1372</v>
      </c>
      <c r="H836" t="s">
        <v>4022</v>
      </c>
      <c r="I836" s="1">
        <v>38307</v>
      </c>
      <c r="J836" t="s">
        <v>6060</v>
      </c>
      <c r="K836" t="s">
        <v>4863</v>
      </c>
      <c r="L836">
        <v>28914</v>
      </c>
      <c r="M836" t="s">
        <v>4016</v>
      </c>
      <c r="N836" t="s">
        <v>9</v>
      </c>
      <c r="O836">
        <v>625985903</v>
      </c>
      <c r="P836" t="s">
        <v>2758</v>
      </c>
      <c r="Q836" t="s">
        <v>45</v>
      </c>
      <c r="R836" t="s">
        <v>2757</v>
      </c>
      <c r="S836" t="s">
        <v>4017</v>
      </c>
      <c r="T836" s="1">
        <v>45139</v>
      </c>
      <c r="U836" t="s">
        <v>9</v>
      </c>
      <c r="V836" t="s">
        <v>4023</v>
      </c>
      <c r="W836" t="s">
        <v>4024</v>
      </c>
      <c r="X836" t="s">
        <v>12</v>
      </c>
      <c r="Y836" s="1">
        <v>45139</v>
      </c>
      <c r="Z836" s="1">
        <v>45657</v>
      </c>
      <c r="AA836">
        <v>5200</v>
      </c>
      <c r="AB836" t="s">
        <v>4017</v>
      </c>
      <c r="AC836">
        <f>MIN(COUNTIF(B:B,Member_export_20241206_173759_f48b0b31c0417006138ce4576f294a066f7c[[#This Row],[Member ID]]),1)-1</f>
        <v>0</v>
      </c>
      <c r="AD83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3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36" s="1">
        <v>45657</v>
      </c>
      <c r="AG836" s="1">
        <f>Member_export_20241206_173759_f48b0b31c0417006138ce4576f294a066f7c[[#This Row],[Price]]/100</f>
        <v>52</v>
      </c>
      <c r="AH836" s="6">
        <f ca="1">DATEDIF(Member_export_20241206_173759_f48b0b31c0417006138ce4576f294a066f7c[[#This Row],[Birthday]],TODAY(),"Y")</f>
        <v>20</v>
      </c>
      <c r="AI836" s="6">
        <f>DATEDIF(Member_export_20241206_173759_f48b0b31c0417006138ce4576f294a066f7c[[#This Row],[Member since]],Member_export_20241206_173759_f48b0b31c0417006138ce4576f294a066f7c[[#This Row],[Contrac end date C]],"M")</f>
        <v>16</v>
      </c>
      <c r="AJ836" t="str">
        <f>TEXT(Member_export_20241206_173759_f48b0b31c0417006138ce4576f294a066f7c[[#This Row],[Member since]],"DDDD")</f>
        <v>martes</v>
      </c>
      <c r="AK836">
        <f>MONTH(Member_export_20241206_173759_f48b0b31c0417006138ce4576f294a066f7c[[#This Row],[Member since]])</f>
        <v>8</v>
      </c>
      <c r="AL836">
        <f>YEAR(Member_export_20241206_173759_f48b0b31c0417006138ce4576f294a066f7c[[#This Row],[Member since]])</f>
        <v>2023</v>
      </c>
    </row>
    <row r="837" spans="1:38" x14ac:dyDescent="0.55000000000000004">
      <c r="A837">
        <v>79788</v>
      </c>
      <c r="B837">
        <v>45986967</v>
      </c>
      <c r="C837" t="s">
        <v>3662</v>
      </c>
      <c r="D837" t="s">
        <v>9</v>
      </c>
      <c r="E837" t="s">
        <v>9</v>
      </c>
      <c r="F837" t="s">
        <v>174</v>
      </c>
      <c r="G837" t="s">
        <v>2118</v>
      </c>
      <c r="H837" t="s">
        <v>4015</v>
      </c>
      <c r="I837" s="1">
        <v>28410</v>
      </c>
      <c r="J837" t="s">
        <v>6061</v>
      </c>
      <c r="K837" t="s">
        <v>6062</v>
      </c>
      <c r="L837">
        <v>28914</v>
      </c>
      <c r="M837" t="s">
        <v>4016</v>
      </c>
      <c r="N837" t="s">
        <v>9</v>
      </c>
      <c r="O837">
        <v>630784045</v>
      </c>
      <c r="P837" t="s">
        <v>2120</v>
      </c>
      <c r="Q837" t="s">
        <v>18</v>
      </c>
      <c r="R837" t="s">
        <v>2119</v>
      </c>
      <c r="S837" t="s">
        <v>4017</v>
      </c>
      <c r="T837" s="1">
        <v>44943</v>
      </c>
      <c r="U837" t="s">
        <v>9</v>
      </c>
      <c r="V837" t="s">
        <v>9</v>
      </c>
      <c r="W837" t="s">
        <v>9</v>
      </c>
      <c r="X837" t="s">
        <v>12</v>
      </c>
      <c r="Y837" s="1">
        <v>44958</v>
      </c>
      <c r="Z837" s="1">
        <v>45657</v>
      </c>
      <c r="AA837">
        <v>5200</v>
      </c>
      <c r="AB837" t="s">
        <v>4017</v>
      </c>
      <c r="AC837">
        <f>MIN(COUNTIF(B:B,Member_export_20241206_173759_f48b0b31c0417006138ce4576f294a066f7c[[#This Row],[Member ID]]),1)-1</f>
        <v>0</v>
      </c>
      <c r="AD837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837" t="str">
        <f>IF(Member_export_20241206_173759_f48b0b31c0417006138ce4576f294a066f7c[[#This Row],[Source]]="","DESCONOCIDA",Member_export_20241206_173759_f48b0b31c0417006138ce4576f294a066f7c[[#This Row],[Source]])</f>
        <v>DESCONOCIDA</v>
      </c>
      <c r="AF837" s="1">
        <v>45657</v>
      </c>
      <c r="AG837" s="1">
        <f>Member_export_20241206_173759_f48b0b31c0417006138ce4576f294a066f7c[[#This Row],[Price]]/100</f>
        <v>52</v>
      </c>
      <c r="AH837" s="6">
        <f ca="1">DATEDIF(Member_export_20241206_173759_f48b0b31c0417006138ce4576f294a066f7c[[#This Row],[Birthday]],TODAY(),"Y")</f>
        <v>47</v>
      </c>
      <c r="AI837" s="6">
        <f>DATEDIF(Member_export_20241206_173759_f48b0b31c0417006138ce4576f294a066f7c[[#This Row],[Member since]],Member_export_20241206_173759_f48b0b31c0417006138ce4576f294a066f7c[[#This Row],[Contrac end date C]],"M")</f>
        <v>23</v>
      </c>
      <c r="AJ837" t="str">
        <f>TEXT(Member_export_20241206_173759_f48b0b31c0417006138ce4576f294a066f7c[[#This Row],[Member since]],"DDDD")</f>
        <v>martes</v>
      </c>
      <c r="AK837">
        <f>MONTH(Member_export_20241206_173759_f48b0b31c0417006138ce4576f294a066f7c[[#This Row],[Member since]])</f>
        <v>1</v>
      </c>
      <c r="AL837">
        <f>YEAR(Member_export_20241206_173759_f48b0b31c0417006138ce4576f294a066f7c[[#This Row],[Member since]])</f>
        <v>2023</v>
      </c>
    </row>
    <row r="838" spans="1:38" x14ac:dyDescent="0.55000000000000004">
      <c r="A838">
        <v>79788</v>
      </c>
      <c r="B838">
        <v>45988197</v>
      </c>
      <c r="C838" t="s">
        <v>3276</v>
      </c>
      <c r="D838" t="s">
        <v>9</v>
      </c>
      <c r="E838" t="s">
        <v>9</v>
      </c>
      <c r="F838" t="s">
        <v>174</v>
      </c>
      <c r="G838" t="s">
        <v>1247</v>
      </c>
      <c r="H838" t="s">
        <v>4022</v>
      </c>
      <c r="I838" s="1">
        <v>29021</v>
      </c>
      <c r="J838" t="s">
        <v>6063</v>
      </c>
      <c r="K838" t="s">
        <v>6064</v>
      </c>
      <c r="L838">
        <v>45216</v>
      </c>
      <c r="M838" t="s">
        <v>4591</v>
      </c>
      <c r="N838" t="s">
        <v>9</v>
      </c>
      <c r="O838">
        <v>667461639</v>
      </c>
      <c r="P838" t="s">
        <v>1249</v>
      </c>
      <c r="Q838" t="s">
        <v>189</v>
      </c>
      <c r="R838" t="s">
        <v>1248</v>
      </c>
      <c r="S838" t="s">
        <v>4017</v>
      </c>
      <c r="T838" s="1">
        <v>43842</v>
      </c>
      <c r="U838" t="s">
        <v>9</v>
      </c>
      <c r="V838" t="s">
        <v>4023</v>
      </c>
      <c r="W838" t="s">
        <v>4029</v>
      </c>
      <c r="X838" t="s">
        <v>12</v>
      </c>
      <c r="Y838" s="1">
        <v>43862</v>
      </c>
      <c r="Z838" s="1">
        <v>45657</v>
      </c>
      <c r="AA838">
        <v>5200</v>
      </c>
      <c r="AB838" t="s">
        <v>4017</v>
      </c>
      <c r="AC838">
        <f>MIN(COUNTIF(B:B,Member_export_20241206_173759_f48b0b31c0417006138ce4576f294a066f7c[[#This Row],[Member ID]]),1)-1</f>
        <v>0</v>
      </c>
      <c r="AD83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3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38" s="1">
        <v>45657</v>
      </c>
      <c r="AG838" s="1">
        <f>Member_export_20241206_173759_f48b0b31c0417006138ce4576f294a066f7c[[#This Row],[Price]]/100</f>
        <v>52</v>
      </c>
      <c r="AH838" s="6">
        <f ca="1">DATEDIF(Member_export_20241206_173759_f48b0b31c0417006138ce4576f294a066f7c[[#This Row],[Birthday]],TODAY(),"Y")</f>
        <v>45</v>
      </c>
      <c r="AI838" s="6">
        <f>DATEDIF(Member_export_20241206_173759_f48b0b31c0417006138ce4576f294a066f7c[[#This Row],[Member since]],Member_export_20241206_173759_f48b0b31c0417006138ce4576f294a066f7c[[#This Row],[Contrac end date C]],"M")</f>
        <v>59</v>
      </c>
      <c r="AJ838" t="str">
        <f>TEXT(Member_export_20241206_173759_f48b0b31c0417006138ce4576f294a066f7c[[#This Row],[Member since]],"DDDD")</f>
        <v>domingo</v>
      </c>
      <c r="AK838">
        <f>MONTH(Member_export_20241206_173759_f48b0b31c0417006138ce4576f294a066f7c[[#This Row],[Member since]])</f>
        <v>1</v>
      </c>
      <c r="AL838">
        <f>YEAR(Member_export_20241206_173759_f48b0b31c0417006138ce4576f294a066f7c[[#This Row],[Member since]])</f>
        <v>2020</v>
      </c>
    </row>
    <row r="839" spans="1:38" x14ac:dyDescent="0.55000000000000004">
      <c r="A839">
        <v>79788</v>
      </c>
      <c r="B839">
        <v>45987214</v>
      </c>
      <c r="C839" t="s">
        <v>3793</v>
      </c>
      <c r="D839" t="s">
        <v>9</v>
      </c>
      <c r="E839" t="s">
        <v>9</v>
      </c>
      <c r="F839" t="s">
        <v>174</v>
      </c>
      <c r="G839" t="s">
        <v>2406</v>
      </c>
      <c r="H839" t="s">
        <v>4022</v>
      </c>
      <c r="I839" s="1">
        <v>28136</v>
      </c>
      <c r="J839" t="s">
        <v>6065</v>
      </c>
      <c r="K839" t="s">
        <v>6066</v>
      </c>
      <c r="L839">
        <v>28914</v>
      </c>
      <c r="M839" t="s">
        <v>4016</v>
      </c>
      <c r="N839" t="s">
        <v>9</v>
      </c>
      <c r="O839">
        <v>649905911</v>
      </c>
      <c r="P839" t="s">
        <v>2407</v>
      </c>
      <c r="Q839" t="s">
        <v>22</v>
      </c>
      <c r="R839" t="s">
        <v>6067</v>
      </c>
      <c r="S839" t="s">
        <v>4017</v>
      </c>
      <c r="T839" s="1">
        <v>43875</v>
      </c>
      <c r="U839" t="s">
        <v>9</v>
      </c>
      <c r="V839" t="s">
        <v>4068</v>
      </c>
      <c r="W839" t="s">
        <v>4029</v>
      </c>
      <c r="X839" t="s">
        <v>12</v>
      </c>
      <c r="Y839" s="1">
        <v>43891</v>
      </c>
      <c r="Z839" s="1">
        <v>45657</v>
      </c>
      <c r="AA839">
        <v>5200</v>
      </c>
      <c r="AB839" t="s">
        <v>4017</v>
      </c>
      <c r="AC839">
        <f>MIN(COUNTIF(B:B,Member_export_20241206_173759_f48b0b31c0417006138ce4576f294a066f7c[[#This Row],[Member ID]]),1)-1</f>
        <v>0</v>
      </c>
      <c r="AD839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83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39" s="1">
        <v>45657</v>
      </c>
      <c r="AG839" s="1">
        <f>Member_export_20241206_173759_f48b0b31c0417006138ce4576f294a066f7c[[#This Row],[Price]]/100</f>
        <v>52</v>
      </c>
      <c r="AH839" s="6">
        <f ca="1">DATEDIF(Member_export_20241206_173759_f48b0b31c0417006138ce4576f294a066f7c[[#This Row],[Birthday]],TODAY(),"Y")</f>
        <v>47</v>
      </c>
      <c r="AI839" s="6">
        <f>DATEDIF(Member_export_20241206_173759_f48b0b31c0417006138ce4576f294a066f7c[[#This Row],[Member since]],Member_export_20241206_173759_f48b0b31c0417006138ce4576f294a066f7c[[#This Row],[Contrac end date C]],"M")</f>
        <v>58</v>
      </c>
      <c r="AJ839" t="str">
        <f>TEXT(Member_export_20241206_173759_f48b0b31c0417006138ce4576f294a066f7c[[#This Row],[Member since]],"DDDD")</f>
        <v>viernes</v>
      </c>
      <c r="AK839">
        <f>MONTH(Member_export_20241206_173759_f48b0b31c0417006138ce4576f294a066f7c[[#This Row],[Member since]])</f>
        <v>2</v>
      </c>
      <c r="AL839">
        <f>YEAR(Member_export_20241206_173759_f48b0b31c0417006138ce4576f294a066f7c[[#This Row],[Member since]])</f>
        <v>2020</v>
      </c>
    </row>
    <row r="840" spans="1:38" x14ac:dyDescent="0.55000000000000004">
      <c r="A840">
        <v>79788</v>
      </c>
      <c r="B840">
        <v>45988359</v>
      </c>
      <c r="C840" t="s">
        <v>3322</v>
      </c>
      <c r="D840" t="s">
        <v>9</v>
      </c>
      <c r="E840" t="s">
        <v>9</v>
      </c>
      <c r="F840" t="s">
        <v>174</v>
      </c>
      <c r="G840" t="s">
        <v>1355</v>
      </c>
      <c r="H840" t="s">
        <v>4022</v>
      </c>
      <c r="I840" s="1">
        <v>33563</v>
      </c>
      <c r="J840" t="s">
        <v>4812</v>
      </c>
      <c r="K840" t="s">
        <v>4132</v>
      </c>
      <c r="L840">
        <v>28914</v>
      </c>
      <c r="M840" t="s">
        <v>4016</v>
      </c>
      <c r="N840" t="s">
        <v>9</v>
      </c>
      <c r="O840">
        <v>685105853</v>
      </c>
      <c r="P840" t="s">
        <v>1356</v>
      </c>
      <c r="Q840" t="s">
        <v>45</v>
      </c>
      <c r="R840" t="s">
        <v>6068</v>
      </c>
      <c r="S840" t="s">
        <v>4017</v>
      </c>
      <c r="T840" s="1">
        <v>43374</v>
      </c>
      <c r="U840" t="s">
        <v>9</v>
      </c>
      <c r="V840" t="s">
        <v>6069</v>
      </c>
      <c r="W840" t="s">
        <v>4029</v>
      </c>
      <c r="X840" t="s">
        <v>12</v>
      </c>
      <c r="Y840" s="1">
        <v>45474</v>
      </c>
      <c r="Z840" s="1">
        <v>45657</v>
      </c>
      <c r="AA840">
        <v>5200</v>
      </c>
      <c r="AB840" t="s">
        <v>4017</v>
      </c>
      <c r="AC840">
        <f>MIN(COUNTIF(B:B,Member_export_20241206_173759_f48b0b31c0417006138ce4576f294a066f7c[[#This Row],[Member ID]]),1)-1</f>
        <v>0</v>
      </c>
      <c r="AD840" t="str">
        <f>IF(Member_export_20241206_173759_f48b0b31c0417006138ce4576f294a066f7c[[#This Row],[Subscription reason]]="","DESCONOCIDA",Member_export_20241206_173759_f48b0b31c0417006138ce4576f294a066f7c[[#This Row],[Subscription reason]])</f>
        <v>PREPARACIÓN PRUEBAS FÍSICAS</v>
      </c>
      <c r="AE84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40" s="1">
        <v>45657</v>
      </c>
      <c r="AG840" s="1">
        <f>Member_export_20241206_173759_f48b0b31c0417006138ce4576f294a066f7c[[#This Row],[Price]]/100</f>
        <v>52</v>
      </c>
      <c r="AH840" s="6">
        <f ca="1">DATEDIF(Member_export_20241206_173759_f48b0b31c0417006138ce4576f294a066f7c[[#This Row],[Birthday]],TODAY(),"Y")</f>
        <v>33</v>
      </c>
      <c r="AI840" s="6">
        <f>DATEDIF(Member_export_20241206_173759_f48b0b31c0417006138ce4576f294a066f7c[[#This Row],[Member since]],Member_export_20241206_173759_f48b0b31c0417006138ce4576f294a066f7c[[#This Row],[Contrac end date C]],"M")</f>
        <v>74</v>
      </c>
      <c r="AJ840" t="str">
        <f>TEXT(Member_export_20241206_173759_f48b0b31c0417006138ce4576f294a066f7c[[#This Row],[Member since]],"DDDD")</f>
        <v>lunes</v>
      </c>
      <c r="AK840">
        <f>MONTH(Member_export_20241206_173759_f48b0b31c0417006138ce4576f294a066f7c[[#This Row],[Member since]])</f>
        <v>10</v>
      </c>
      <c r="AL840">
        <f>YEAR(Member_export_20241206_173759_f48b0b31c0417006138ce4576f294a066f7c[[#This Row],[Member since]])</f>
        <v>2018</v>
      </c>
    </row>
    <row r="841" spans="1:38" x14ac:dyDescent="0.55000000000000004">
      <c r="A841">
        <v>79788</v>
      </c>
      <c r="B841">
        <v>48341570</v>
      </c>
      <c r="C841" t="s">
        <v>3964</v>
      </c>
      <c r="D841" t="s">
        <v>9</v>
      </c>
      <c r="E841" t="s">
        <v>9</v>
      </c>
      <c r="F841" t="s">
        <v>174</v>
      </c>
      <c r="G841" t="s">
        <v>2753</v>
      </c>
      <c r="H841" t="s">
        <v>4022</v>
      </c>
      <c r="I841" s="1">
        <v>23008</v>
      </c>
      <c r="J841" t="s">
        <v>6070</v>
      </c>
      <c r="K841" t="s">
        <v>5710</v>
      </c>
      <c r="L841">
        <v>28914</v>
      </c>
      <c r="M841" t="s">
        <v>4016</v>
      </c>
      <c r="N841" t="s">
        <v>9</v>
      </c>
      <c r="O841">
        <v>650495739</v>
      </c>
      <c r="P841" t="s">
        <v>1294</v>
      </c>
      <c r="Q841" t="s">
        <v>9</v>
      </c>
      <c r="R841" t="s">
        <v>9</v>
      </c>
      <c r="S841" t="s">
        <v>4017</v>
      </c>
      <c r="T841" s="1">
        <v>45560</v>
      </c>
      <c r="U841" t="s">
        <v>9</v>
      </c>
      <c r="V841" t="s">
        <v>4023</v>
      </c>
      <c r="W841" t="s">
        <v>4024</v>
      </c>
      <c r="X841" t="s">
        <v>30</v>
      </c>
      <c r="Y841" s="1">
        <v>45566</v>
      </c>
      <c r="Z841" s="1">
        <v>45657</v>
      </c>
      <c r="AA841">
        <v>4900</v>
      </c>
      <c r="AB841" t="s">
        <v>4017</v>
      </c>
      <c r="AC841">
        <f>MIN(COUNTIF(B:B,Member_export_20241206_173759_f48b0b31c0417006138ce4576f294a066f7c[[#This Row],[Member ID]]),1)-1</f>
        <v>0</v>
      </c>
      <c r="AD84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4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41" s="1">
        <v>45657</v>
      </c>
      <c r="AG841" s="1">
        <f>Member_export_20241206_173759_f48b0b31c0417006138ce4576f294a066f7c[[#This Row],[Price]]/100</f>
        <v>49</v>
      </c>
      <c r="AH841" s="6">
        <f ca="1">DATEDIF(Member_export_20241206_173759_f48b0b31c0417006138ce4576f294a066f7c[[#This Row],[Birthday]],TODAY(),"Y")</f>
        <v>61</v>
      </c>
      <c r="AI841" s="6">
        <f>DATEDIF(Member_export_20241206_173759_f48b0b31c0417006138ce4576f294a066f7c[[#This Row],[Member since]],Member_export_20241206_173759_f48b0b31c0417006138ce4576f294a066f7c[[#This Row],[Contrac end date C]],"M")</f>
        <v>3</v>
      </c>
      <c r="AJ841" t="str">
        <f>TEXT(Member_export_20241206_173759_f48b0b31c0417006138ce4576f294a066f7c[[#This Row],[Member since]],"DDDD")</f>
        <v>miércoles</v>
      </c>
      <c r="AK841">
        <f>MONTH(Member_export_20241206_173759_f48b0b31c0417006138ce4576f294a066f7c[[#This Row],[Member since]])</f>
        <v>9</v>
      </c>
      <c r="AL841">
        <f>YEAR(Member_export_20241206_173759_f48b0b31c0417006138ce4576f294a066f7c[[#This Row],[Member since]])</f>
        <v>2024</v>
      </c>
    </row>
    <row r="842" spans="1:38" x14ac:dyDescent="0.55000000000000004">
      <c r="A842">
        <v>79788</v>
      </c>
      <c r="B842">
        <v>45987235</v>
      </c>
      <c r="C842" t="s">
        <v>3123</v>
      </c>
      <c r="D842" t="s">
        <v>9</v>
      </c>
      <c r="E842" t="s">
        <v>9</v>
      </c>
      <c r="F842" t="s">
        <v>174</v>
      </c>
      <c r="G842" t="s">
        <v>865</v>
      </c>
      <c r="H842" t="s">
        <v>4022</v>
      </c>
      <c r="I842" s="1">
        <v>31294</v>
      </c>
      <c r="J842" t="s">
        <v>6071</v>
      </c>
      <c r="K842" t="s">
        <v>4119</v>
      </c>
      <c r="L842">
        <v>28914</v>
      </c>
      <c r="M842" t="s">
        <v>4016</v>
      </c>
      <c r="N842" t="s">
        <v>9</v>
      </c>
      <c r="O842">
        <v>628576798</v>
      </c>
      <c r="P842" t="s">
        <v>866</v>
      </c>
      <c r="Q842" t="s">
        <v>113</v>
      </c>
      <c r="R842" t="s">
        <v>6053</v>
      </c>
      <c r="S842" t="s">
        <v>4017</v>
      </c>
      <c r="T842" s="1">
        <v>43255</v>
      </c>
      <c r="U842" t="s">
        <v>9</v>
      </c>
      <c r="V842" t="s">
        <v>4068</v>
      </c>
      <c r="W842" t="s">
        <v>4029</v>
      </c>
      <c r="X842" t="s">
        <v>86</v>
      </c>
      <c r="Y842" s="1">
        <v>43282</v>
      </c>
      <c r="Z842" s="1">
        <v>45657</v>
      </c>
      <c r="AA842">
        <v>4300</v>
      </c>
      <c r="AB842" t="s">
        <v>4017</v>
      </c>
      <c r="AC842">
        <f>MIN(COUNTIF(B:B,Member_export_20241206_173759_f48b0b31c0417006138ce4576f294a066f7c[[#This Row],[Member ID]]),1)-1</f>
        <v>0</v>
      </c>
      <c r="AD842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84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42" s="1">
        <v>45657</v>
      </c>
      <c r="AG842" s="1">
        <f>Member_export_20241206_173759_f48b0b31c0417006138ce4576f294a066f7c[[#This Row],[Price]]/100</f>
        <v>43</v>
      </c>
      <c r="AH842" s="6">
        <f ca="1">DATEDIF(Member_export_20241206_173759_f48b0b31c0417006138ce4576f294a066f7c[[#This Row],[Birthday]],TODAY(),"Y")</f>
        <v>39</v>
      </c>
      <c r="AI842" s="6">
        <f>DATEDIF(Member_export_20241206_173759_f48b0b31c0417006138ce4576f294a066f7c[[#This Row],[Member since]],Member_export_20241206_173759_f48b0b31c0417006138ce4576f294a066f7c[[#This Row],[Contrac end date C]],"M")</f>
        <v>78</v>
      </c>
      <c r="AJ842" t="str">
        <f>TEXT(Member_export_20241206_173759_f48b0b31c0417006138ce4576f294a066f7c[[#This Row],[Member since]],"DDDD")</f>
        <v>lunes</v>
      </c>
      <c r="AK842">
        <f>MONTH(Member_export_20241206_173759_f48b0b31c0417006138ce4576f294a066f7c[[#This Row],[Member since]])</f>
        <v>6</v>
      </c>
      <c r="AL842">
        <f>YEAR(Member_export_20241206_173759_f48b0b31c0417006138ce4576f294a066f7c[[#This Row],[Member since]])</f>
        <v>2018</v>
      </c>
    </row>
    <row r="843" spans="1:38" x14ac:dyDescent="0.55000000000000004">
      <c r="A843">
        <v>79788</v>
      </c>
      <c r="B843">
        <v>45987658</v>
      </c>
      <c r="C843" t="s">
        <v>3045</v>
      </c>
      <c r="D843" t="s">
        <v>9</v>
      </c>
      <c r="E843" t="s">
        <v>9</v>
      </c>
      <c r="F843" t="s">
        <v>174</v>
      </c>
      <c r="G843" t="s">
        <v>483</v>
      </c>
      <c r="H843" t="s">
        <v>4022</v>
      </c>
      <c r="I843" s="1">
        <v>37592</v>
      </c>
      <c r="J843" t="s">
        <v>6072</v>
      </c>
      <c r="K843" t="s">
        <v>6073</v>
      </c>
      <c r="L843">
        <v>28914</v>
      </c>
      <c r="M843" t="s">
        <v>4016</v>
      </c>
      <c r="N843" t="s">
        <v>9</v>
      </c>
      <c r="O843">
        <v>601015709</v>
      </c>
      <c r="P843" t="s">
        <v>658</v>
      </c>
      <c r="Q843" t="s">
        <v>22</v>
      </c>
      <c r="R843" t="s">
        <v>6074</v>
      </c>
      <c r="S843" t="s">
        <v>4017</v>
      </c>
      <c r="T843" s="1">
        <v>43360</v>
      </c>
      <c r="U843" t="s">
        <v>9</v>
      </c>
      <c r="V843" t="s">
        <v>4023</v>
      </c>
      <c r="W843" t="s">
        <v>4024</v>
      </c>
      <c r="X843" t="s">
        <v>12</v>
      </c>
      <c r="Y843" s="1">
        <v>43374</v>
      </c>
      <c r="Z843" s="1">
        <v>45657</v>
      </c>
      <c r="AA843">
        <v>5200</v>
      </c>
      <c r="AB843" t="s">
        <v>4017</v>
      </c>
      <c r="AC843">
        <f>MIN(COUNTIF(B:B,Member_export_20241206_173759_f48b0b31c0417006138ce4576f294a066f7c[[#This Row],[Member ID]]),1)-1</f>
        <v>0</v>
      </c>
      <c r="AD84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4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43" s="1">
        <v>45657</v>
      </c>
      <c r="AG843" s="1">
        <f>Member_export_20241206_173759_f48b0b31c0417006138ce4576f294a066f7c[[#This Row],[Price]]/100</f>
        <v>52</v>
      </c>
      <c r="AH843" s="6">
        <f ca="1">DATEDIF(Member_export_20241206_173759_f48b0b31c0417006138ce4576f294a066f7c[[#This Row],[Birthday]],TODAY(),"Y")</f>
        <v>22</v>
      </c>
      <c r="AI843" s="6">
        <f>DATEDIF(Member_export_20241206_173759_f48b0b31c0417006138ce4576f294a066f7c[[#This Row],[Member since]],Member_export_20241206_173759_f48b0b31c0417006138ce4576f294a066f7c[[#This Row],[Contrac end date C]],"M")</f>
        <v>75</v>
      </c>
      <c r="AJ843" t="str">
        <f>TEXT(Member_export_20241206_173759_f48b0b31c0417006138ce4576f294a066f7c[[#This Row],[Member since]],"DDDD")</f>
        <v>lunes</v>
      </c>
      <c r="AK843">
        <f>MONTH(Member_export_20241206_173759_f48b0b31c0417006138ce4576f294a066f7c[[#This Row],[Member since]])</f>
        <v>9</v>
      </c>
      <c r="AL843">
        <f>YEAR(Member_export_20241206_173759_f48b0b31c0417006138ce4576f294a066f7c[[#This Row],[Member since]])</f>
        <v>2018</v>
      </c>
    </row>
    <row r="844" spans="1:38" x14ac:dyDescent="0.55000000000000004">
      <c r="A844">
        <v>79788</v>
      </c>
      <c r="B844">
        <v>45988133</v>
      </c>
      <c r="C844" t="s">
        <v>3269</v>
      </c>
      <c r="D844" t="s">
        <v>9</v>
      </c>
      <c r="E844" t="s">
        <v>9</v>
      </c>
      <c r="F844" t="s">
        <v>174</v>
      </c>
      <c r="G844" t="s">
        <v>1228</v>
      </c>
      <c r="H844" t="s">
        <v>4022</v>
      </c>
      <c r="I844" s="1">
        <v>33086</v>
      </c>
      <c r="J844" t="s">
        <v>6075</v>
      </c>
      <c r="K844" t="s">
        <v>6076</v>
      </c>
      <c r="L844">
        <v>28914</v>
      </c>
      <c r="M844" t="s">
        <v>4016</v>
      </c>
      <c r="N844" t="s">
        <v>9</v>
      </c>
      <c r="O844">
        <v>622112485</v>
      </c>
      <c r="P844" t="s">
        <v>1229</v>
      </c>
      <c r="Q844" t="s">
        <v>22</v>
      </c>
      <c r="R844" t="s">
        <v>6077</v>
      </c>
      <c r="S844" t="s">
        <v>4017</v>
      </c>
      <c r="T844" s="1">
        <v>43735</v>
      </c>
      <c r="U844" t="s">
        <v>9</v>
      </c>
      <c r="V844" t="s">
        <v>4144</v>
      </c>
      <c r="W844" t="s">
        <v>4029</v>
      </c>
      <c r="X844" t="s">
        <v>12</v>
      </c>
      <c r="Y844" s="1">
        <v>45444</v>
      </c>
      <c r="Z844" s="1">
        <v>45657</v>
      </c>
      <c r="AA844">
        <v>5200</v>
      </c>
      <c r="AB844" t="s">
        <v>4017</v>
      </c>
      <c r="AC844">
        <f>MIN(COUNTIF(B:B,Member_export_20241206_173759_f48b0b31c0417006138ce4576f294a066f7c[[#This Row],[Member ID]]),1)-1</f>
        <v>0</v>
      </c>
      <c r="AD844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84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44" s="1">
        <v>45657</v>
      </c>
      <c r="AG844" s="1">
        <f>Member_export_20241206_173759_f48b0b31c0417006138ce4576f294a066f7c[[#This Row],[Price]]/100</f>
        <v>52</v>
      </c>
      <c r="AH844" s="6">
        <f ca="1">DATEDIF(Member_export_20241206_173759_f48b0b31c0417006138ce4576f294a066f7c[[#This Row],[Birthday]],TODAY(),"Y")</f>
        <v>34</v>
      </c>
      <c r="AI844" s="6">
        <f>DATEDIF(Member_export_20241206_173759_f48b0b31c0417006138ce4576f294a066f7c[[#This Row],[Member since]],Member_export_20241206_173759_f48b0b31c0417006138ce4576f294a066f7c[[#This Row],[Contrac end date C]],"M")</f>
        <v>63</v>
      </c>
      <c r="AJ844" t="str">
        <f>TEXT(Member_export_20241206_173759_f48b0b31c0417006138ce4576f294a066f7c[[#This Row],[Member since]],"DDDD")</f>
        <v>viernes</v>
      </c>
      <c r="AK844">
        <f>MONTH(Member_export_20241206_173759_f48b0b31c0417006138ce4576f294a066f7c[[#This Row],[Member since]])</f>
        <v>9</v>
      </c>
      <c r="AL844">
        <f>YEAR(Member_export_20241206_173759_f48b0b31c0417006138ce4576f294a066f7c[[#This Row],[Member since]])</f>
        <v>2019</v>
      </c>
    </row>
    <row r="845" spans="1:38" x14ac:dyDescent="0.55000000000000004">
      <c r="A845">
        <v>79788</v>
      </c>
      <c r="B845">
        <v>49265191</v>
      </c>
      <c r="C845" t="s">
        <v>3989</v>
      </c>
      <c r="D845" t="s">
        <v>9</v>
      </c>
      <c r="E845" t="s">
        <v>9</v>
      </c>
      <c r="F845" t="s">
        <v>174</v>
      </c>
      <c r="G845" t="s">
        <v>2807</v>
      </c>
      <c r="H845" t="s">
        <v>4022</v>
      </c>
      <c r="I845" s="1">
        <v>34916</v>
      </c>
      <c r="J845" t="s">
        <v>6078</v>
      </c>
      <c r="K845" t="s">
        <v>6079</v>
      </c>
      <c r="L845">
        <v>28922</v>
      </c>
      <c r="M845" t="s">
        <v>4030</v>
      </c>
      <c r="N845" t="s">
        <v>9</v>
      </c>
      <c r="O845">
        <v>692861149</v>
      </c>
      <c r="P845" t="s">
        <v>2808</v>
      </c>
      <c r="Q845" t="s">
        <v>189</v>
      </c>
      <c r="R845" t="s">
        <v>9</v>
      </c>
      <c r="S845" t="s">
        <v>4017</v>
      </c>
      <c r="T845" s="1">
        <v>45600</v>
      </c>
      <c r="U845" t="s">
        <v>9</v>
      </c>
      <c r="V845" t="s">
        <v>4023</v>
      </c>
      <c r="W845" t="s">
        <v>4024</v>
      </c>
      <c r="X845" t="s">
        <v>12</v>
      </c>
      <c r="Y845" s="1">
        <v>45627</v>
      </c>
      <c r="Z845" s="1">
        <v>45657</v>
      </c>
      <c r="AA845">
        <v>5200</v>
      </c>
      <c r="AB845" t="s">
        <v>4017</v>
      </c>
      <c r="AC845">
        <f>MIN(COUNTIF(B:B,Member_export_20241206_173759_f48b0b31c0417006138ce4576f294a066f7c[[#This Row],[Member ID]]),1)-1</f>
        <v>0</v>
      </c>
      <c r="AD84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4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45" s="1">
        <v>45657</v>
      </c>
      <c r="AG845" s="1">
        <f>Member_export_20241206_173759_f48b0b31c0417006138ce4576f294a066f7c[[#This Row],[Price]]/100</f>
        <v>52</v>
      </c>
      <c r="AH845" s="6">
        <f ca="1">DATEDIF(Member_export_20241206_173759_f48b0b31c0417006138ce4576f294a066f7c[[#This Row],[Birthday]],TODAY(),"Y")</f>
        <v>29</v>
      </c>
      <c r="AI845" s="6">
        <f>DATEDIF(Member_export_20241206_173759_f48b0b31c0417006138ce4576f294a066f7c[[#This Row],[Member since]],Member_export_20241206_173759_f48b0b31c0417006138ce4576f294a066f7c[[#This Row],[Contrac end date C]],"M")</f>
        <v>1</v>
      </c>
      <c r="AJ845" t="str">
        <f>TEXT(Member_export_20241206_173759_f48b0b31c0417006138ce4576f294a066f7c[[#This Row],[Member since]],"DDDD")</f>
        <v>lunes</v>
      </c>
      <c r="AK845">
        <f>MONTH(Member_export_20241206_173759_f48b0b31c0417006138ce4576f294a066f7c[[#This Row],[Member since]])</f>
        <v>11</v>
      </c>
      <c r="AL845">
        <f>YEAR(Member_export_20241206_173759_f48b0b31c0417006138ce4576f294a066f7c[[#This Row],[Member since]])</f>
        <v>2024</v>
      </c>
    </row>
    <row r="846" spans="1:38" x14ac:dyDescent="0.55000000000000004">
      <c r="A846">
        <v>79788</v>
      </c>
      <c r="B846">
        <v>45988049</v>
      </c>
      <c r="C846" t="s">
        <v>3215</v>
      </c>
      <c r="D846" t="s">
        <v>9</v>
      </c>
      <c r="E846" t="s">
        <v>9</v>
      </c>
      <c r="F846" t="s">
        <v>174</v>
      </c>
      <c r="G846" t="s">
        <v>1100</v>
      </c>
      <c r="H846" t="s">
        <v>4022</v>
      </c>
      <c r="I846" s="1">
        <v>27002</v>
      </c>
      <c r="J846" t="s">
        <v>6080</v>
      </c>
      <c r="K846" t="s">
        <v>4512</v>
      </c>
      <c r="L846">
        <v>28914</v>
      </c>
      <c r="M846" t="s">
        <v>4016</v>
      </c>
      <c r="N846" t="s">
        <v>9</v>
      </c>
      <c r="O846">
        <v>610762983</v>
      </c>
      <c r="P846" t="s">
        <v>1101</v>
      </c>
      <c r="Q846" t="s">
        <v>11</v>
      </c>
      <c r="R846" t="s">
        <v>6081</v>
      </c>
      <c r="S846" t="s">
        <v>4017</v>
      </c>
      <c r="T846" s="1">
        <v>45226</v>
      </c>
      <c r="U846" t="s">
        <v>9</v>
      </c>
      <c r="V846" t="s">
        <v>4068</v>
      </c>
      <c r="W846" t="s">
        <v>4024</v>
      </c>
      <c r="X846" t="s">
        <v>12</v>
      </c>
      <c r="Y846" s="1">
        <v>45231</v>
      </c>
      <c r="Z846" s="1">
        <v>45657</v>
      </c>
      <c r="AA846">
        <v>5200</v>
      </c>
      <c r="AB846" t="s">
        <v>4017</v>
      </c>
      <c r="AC846">
        <f>MIN(COUNTIF(B:B,Member_export_20241206_173759_f48b0b31c0417006138ce4576f294a066f7c[[#This Row],[Member ID]]),1)-1</f>
        <v>0</v>
      </c>
      <c r="AD846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84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46" s="1">
        <v>45657</v>
      </c>
      <c r="AG846" s="1">
        <f>Member_export_20241206_173759_f48b0b31c0417006138ce4576f294a066f7c[[#This Row],[Price]]/100</f>
        <v>52</v>
      </c>
      <c r="AH846" s="6">
        <f ca="1">DATEDIF(Member_export_20241206_173759_f48b0b31c0417006138ce4576f294a066f7c[[#This Row],[Birthday]],TODAY(),"Y")</f>
        <v>51</v>
      </c>
      <c r="AI846" s="6">
        <f>DATEDIF(Member_export_20241206_173759_f48b0b31c0417006138ce4576f294a066f7c[[#This Row],[Member since]],Member_export_20241206_173759_f48b0b31c0417006138ce4576f294a066f7c[[#This Row],[Contrac end date C]],"M")</f>
        <v>14</v>
      </c>
      <c r="AJ846" t="str">
        <f>TEXT(Member_export_20241206_173759_f48b0b31c0417006138ce4576f294a066f7c[[#This Row],[Member since]],"DDDD")</f>
        <v>viernes</v>
      </c>
      <c r="AK846">
        <f>MONTH(Member_export_20241206_173759_f48b0b31c0417006138ce4576f294a066f7c[[#This Row],[Member since]])</f>
        <v>10</v>
      </c>
      <c r="AL846">
        <f>YEAR(Member_export_20241206_173759_f48b0b31c0417006138ce4576f294a066f7c[[#This Row],[Member since]])</f>
        <v>2023</v>
      </c>
    </row>
    <row r="847" spans="1:38" x14ac:dyDescent="0.55000000000000004">
      <c r="A847">
        <v>79788</v>
      </c>
      <c r="B847">
        <v>45987491</v>
      </c>
      <c r="C847" t="s">
        <v>2987</v>
      </c>
      <c r="D847" t="s">
        <v>9</v>
      </c>
      <c r="E847" t="s">
        <v>9</v>
      </c>
      <c r="F847" t="s">
        <v>174</v>
      </c>
      <c r="G847" t="s">
        <v>491</v>
      </c>
      <c r="H847" t="s">
        <v>4022</v>
      </c>
      <c r="I847" s="1">
        <v>32855</v>
      </c>
      <c r="J847" t="s">
        <v>6082</v>
      </c>
      <c r="K847" t="s">
        <v>4744</v>
      </c>
      <c r="L847">
        <v>28914</v>
      </c>
      <c r="M847" t="s">
        <v>4016</v>
      </c>
      <c r="N847" t="s">
        <v>9</v>
      </c>
      <c r="O847">
        <v>622611632</v>
      </c>
      <c r="P847" t="s">
        <v>492</v>
      </c>
      <c r="Q847" t="s">
        <v>18</v>
      </c>
      <c r="R847" t="s">
        <v>6083</v>
      </c>
      <c r="S847" t="s">
        <v>4017</v>
      </c>
      <c r="T847" s="1">
        <v>44809</v>
      </c>
      <c r="U847" t="s">
        <v>9</v>
      </c>
      <c r="V847" t="s">
        <v>4023</v>
      </c>
      <c r="W847" t="s">
        <v>4029</v>
      </c>
      <c r="X847" t="s">
        <v>12</v>
      </c>
      <c r="Y847" s="1">
        <v>44835</v>
      </c>
      <c r="Z847" s="1">
        <v>45657</v>
      </c>
      <c r="AA847">
        <v>5200</v>
      </c>
      <c r="AB847" t="s">
        <v>4017</v>
      </c>
      <c r="AC847">
        <f>MIN(COUNTIF(B:B,Member_export_20241206_173759_f48b0b31c0417006138ce4576f294a066f7c[[#This Row],[Member ID]]),1)-1</f>
        <v>0</v>
      </c>
      <c r="AD84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4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47" s="1">
        <v>45657</v>
      </c>
      <c r="AG847" s="1">
        <f>Member_export_20241206_173759_f48b0b31c0417006138ce4576f294a066f7c[[#This Row],[Price]]/100</f>
        <v>52</v>
      </c>
      <c r="AH847" s="6">
        <f ca="1">DATEDIF(Member_export_20241206_173759_f48b0b31c0417006138ce4576f294a066f7c[[#This Row],[Birthday]],TODAY(),"Y")</f>
        <v>34</v>
      </c>
      <c r="AI847" s="6">
        <f>DATEDIF(Member_export_20241206_173759_f48b0b31c0417006138ce4576f294a066f7c[[#This Row],[Member since]],Member_export_20241206_173759_f48b0b31c0417006138ce4576f294a066f7c[[#This Row],[Contrac end date C]],"M")</f>
        <v>27</v>
      </c>
      <c r="AJ847" t="str">
        <f>TEXT(Member_export_20241206_173759_f48b0b31c0417006138ce4576f294a066f7c[[#This Row],[Member since]],"DDDD")</f>
        <v>lunes</v>
      </c>
      <c r="AK847">
        <f>MONTH(Member_export_20241206_173759_f48b0b31c0417006138ce4576f294a066f7c[[#This Row],[Member since]])</f>
        <v>9</v>
      </c>
      <c r="AL847">
        <f>YEAR(Member_export_20241206_173759_f48b0b31c0417006138ce4576f294a066f7c[[#This Row],[Member since]])</f>
        <v>2022</v>
      </c>
    </row>
    <row r="848" spans="1:38" x14ac:dyDescent="0.55000000000000004">
      <c r="A848">
        <v>79788</v>
      </c>
      <c r="B848">
        <v>45988946</v>
      </c>
      <c r="C848" t="s">
        <v>2956</v>
      </c>
      <c r="D848" t="s">
        <v>9</v>
      </c>
      <c r="E848" t="s">
        <v>9</v>
      </c>
      <c r="F848" t="s">
        <v>174</v>
      </c>
      <c r="G848" t="s">
        <v>397</v>
      </c>
      <c r="H848" t="s">
        <v>4022</v>
      </c>
      <c r="I848" s="1">
        <v>35512</v>
      </c>
      <c r="J848" t="s">
        <v>6084</v>
      </c>
      <c r="K848" t="s">
        <v>4180</v>
      </c>
      <c r="L848">
        <v>28914</v>
      </c>
      <c r="M848" t="s">
        <v>4016</v>
      </c>
      <c r="N848" t="s">
        <v>9</v>
      </c>
      <c r="O848">
        <v>638939034</v>
      </c>
      <c r="P848" t="s">
        <v>398</v>
      </c>
      <c r="Q848" t="s">
        <v>18</v>
      </c>
      <c r="R848" t="s">
        <v>6085</v>
      </c>
      <c r="S848" t="s">
        <v>4017</v>
      </c>
      <c r="T848" s="1">
        <v>45203</v>
      </c>
      <c r="U848" t="s">
        <v>9</v>
      </c>
      <c r="V848" t="s">
        <v>4023</v>
      </c>
      <c r="W848" t="s">
        <v>4024</v>
      </c>
      <c r="X848" t="s">
        <v>30</v>
      </c>
      <c r="Y848" s="1">
        <v>45231</v>
      </c>
      <c r="Z848" s="1">
        <v>45657</v>
      </c>
      <c r="AA848">
        <v>4900</v>
      </c>
      <c r="AB848" t="s">
        <v>4017</v>
      </c>
      <c r="AC848">
        <f>MIN(COUNTIF(B:B,Member_export_20241206_173759_f48b0b31c0417006138ce4576f294a066f7c[[#This Row],[Member ID]]),1)-1</f>
        <v>0</v>
      </c>
      <c r="AD84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4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48" s="1">
        <v>45657</v>
      </c>
      <c r="AG848" s="1">
        <f>Member_export_20241206_173759_f48b0b31c0417006138ce4576f294a066f7c[[#This Row],[Price]]/100</f>
        <v>49</v>
      </c>
      <c r="AH848" s="6">
        <f ca="1">DATEDIF(Member_export_20241206_173759_f48b0b31c0417006138ce4576f294a066f7c[[#This Row],[Birthday]],TODAY(),"Y")</f>
        <v>27</v>
      </c>
      <c r="AI848" s="6">
        <f>DATEDIF(Member_export_20241206_173759_f48b0b31c0417006138ce4576f294a066f7c[[#This Row],[Member since]],Member_export_20241206_173759_f48b0b31c0417006138ce4576f294a066f7c[[#This Row],[Contrac end date C]],"M")</f>
        <v>14</v>
      </c>
      <c r="AJ848" t="str">
        <f>TEXT(Member_export_20241206_173759_f48b0b31c0417006138ce4576f294a066f7c[[#This Row],[Member since]],"DDDD")</f>
        <v>miércoles</v>
      </c>
      <c r="AK848">
        <f>MONTH(Member_export_20241206_173759_f48b0b31c0417006138ce4576f294a066f7c[[#This Row],[Member since]])</f>
        <v>10</v>
      </c>
      <c r="AL848">
        <f>YEAR(Member_export_20241206_173759_f48b0b31c0417006138ce4576f294a066f7c[[#This Row],[Member since]])</f>
        <v>2023</v>
      </c>
    </row>
    <row r="849" spans="1:38" x14ac:dyDescent="0.55000000000000004">
      <c r="A849">
        <v>79788</v>
      </c>
      <c r="B849">
        <v>48224234</v>
      </c>
      <c r="C849" t="s">
        <v>3178</v>
      </c>
      <c r="D849" t="s">
        <v>9</v>
      </c>
      <c r="E849" t="s">
        <v>9</v>
      </c>
      <c r="F849" t="s">
        <v>174</v>
      </c>
      <c r="G849" t="s">
        <v>1005</v>
      </c>
      <c r="H849" t="s">
        <v>4022</v>
      </c>
      <c r="I849" s="1">
        <v>39706</v>
      </c>
      <c r="J849" t="s">
        <v>6086</v>
      </c>
      <c r="K849" t="s">
        <v>6087</v>
      </c>
      <c r="L849">
        <v>28914</v>
      </c>
      <c r="M849" t="s">
        <v>4016</v>
      </c>
      <c r="N849" t="s">
        <v>9</v>
      </c>
      <c r="O849">
        <v>660304088</v>
      </c>
      <c r="P849" t="s">
        <v>1006</v>
      </c>
      <c r="Q849" t="s">
        <v>22</v>
      </c>
      <c r="R849" t="s">
        <v>9</v>
      </c>
      <c r="S849" t="s">
        <v>4017</v>
      </c>
      <c r="T849" s="1">
        <v>45551</v>
      </c>
      <c r="U849" t="s">
        <v>9</v>
      </c>
      <c r="V849" t="s">
        <v>4023</v>
      </c>
      <c r="W849" t="s">
        <v>4024</v>
      </c>
      <c r="X849" t="s">
        <v>30</v>
      </c>
      <c r="Y849" s="1">
        <v>45566</v>
      </c>
      <c r="Z849" s="1">
        <v>45657</v>
      </c>
      <c r="AA849">
        <v>4900</v>
      </c>
      <c r="AB849" t="s">
        <v>4017</v>
      </c>
      <c r="AC849">
        <f>MIN(COUNTIF(B:B,Member_export_20241206_173759_f48b0b31c0417006138ce4576f294a066f7c[[#This Row],[Member ID]]),1)-1</f>
        <v>0</v>
      </c>
      <c r="AD84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4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49" s="1">
        <v>45657</v>
      </c>
      <c r="AG849" s="1">
        <f>Member_export_20241206_173759_f48b0b31c0417006138ce4576f294a066f7c[[#This Row],[Price]]/100</f>
        <v>49</v>
      </c>
      <c r="AH849" s="6">
        <f ca="1">DATEDIF(Member_export_20241206_173759_f48b0b31c0417006138ce4576f294a066f7c[[#This Row],[Birthday]],TODAY(),"Y")</f>
        <v>16</v>
      </c>
      <c r="AI849" s="6">
        <f>DATEDIF(Member_export_20241206_173759_f48b0b31c0417006138ce4576f294a066f7c[[#This Row],[Member since]],Member_export_20241206_173759_f48b0b31c0417006138ce4576f294a066f7c[[#This Row],[Contrac end date C]],"M")</f>
        <v>3</v>
      </c>
      <c r="AJ849" t="str">
        <f>TEXT(Member_export_20241206_173759_f48b0b31c0417006138ce4576f294a066f7c[[#This Row],[Member since]],"DDDD")</f>
        <v>lunes</v>
      </c>
      <c r="AK849">
        <f>MONTH(Member_export_20241206_173759_f48b0b31c0417006138ce4576f294a066f7c[[#This Row],[Member since]])</f>
        <v>9</v>
      </c>
      <c r="AL849">
        <f>YEAR(Member_export_20241206_173759_f48b0b31c0417006138ce4576f294a066f7c[[#This Row],[Member since]])</f>
        <v>2024</v>
      </c>
    </row>
    <row r="850" spans="1:38" x14ac:dyDescent="0.55000000000000004">
      <c r="A850">
        <v>79788</v>
      </c>
      <c r="B850">
        <v>45988236</v>
      </c>
      <c r="C850" t="s">
        <v>3145</v>
      </c>
      <c r="D850" t="s">
        <v>9</v>
      </c>
      <c r="E850" t="s">
        <v>9</v>
      </c>
      <c r="F850" t="s">
        <v>174</v>
      </c>
      <c r="G850" t="s">
        <v>925</v>
      </c>
      <c r="H850" t="s">
        <v>4022</v>
      </c>
      <c r="I850" s="1">
        <v>34060</v>
      </c>
      <c r="J850" t="s">
        <v>6088</v>
      </c>
      <c r="K850" t="s">
        <v>6089</v>
      </c>
      <c r="L850">
        <v>28902</v>
      </c>
      <c r="M850" t="s">
        <v>4018</v>
      </c>
      <c r="N850" t="s">
        <v>9</v>
      </c>
      <c r="O850">
        <v>619131800</v>
      </c>
      <c r="P850" t="s">
        <v>926</v>
      </c>
      <c r="Q850" t="s">
        <v>18</v>
      </c>
      <c r="R850" t="s">
        <v>6090</v>
      </c>
      <c r="S850" t="s">
        <v>4017</v>
      </c>
      <c r="T850" s="1">
        <v>45328</v>
      </c>
      <c r="U850" t="s">
        <v>9</v>
      </c>
      <c r="V850" t="s">
        <v>9</v>
      </c>
      <c r="W850" t="s">
        <v>9</v>
      </c>
      <c r="X850" t="s">
        <v>30</v>
      </c>
      <c r="Y850" s="1">
        <v>45444</v>
      </c>
      <c r="Z850" s="1">
        <v>45657</v>
      </c>
      <c r="AA850">
        <v>4900</v>
      </c>
      <c r="AB850" t="s">
        <v>4017</v>
      </c>
      <c r="AC850">
        <f>MIN(COUNTIF(B:B,Member_export_20241206_173759_f48b0b31c0417006138ce4576f294a066f7c[[#This Row],[Member ID]]),1)-1</f>
        <v>0</v>
      </c>
      <c r="AD850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850" t="str">
        <f>IF(Member_export_20241206_173759_f48b0b31c0417006138ce4576f294a066f7c[[#This Row],[Source]]="","DESCONOCIDA",Member_export_20241206_173759_f48b0b31c0417006138ce4576f294a066f7c[[#This Row],[Source]])</f>
        <v>DESCONOCIDA</v>
      </c>
      <c r="AF850" s="1">
        <v>45657</v>
      </c>
      <c r="AG850" s="1">
        <f>Member_export_20241206_173759_f48b0b31c0417006138ce4576f294a066f7c[[#This Row],[Price]]/100</f>
        <v>49</v>
      </c>
      <c r="AH850" s="6">
        <f ca="1">DATEDIF(Member_export_20241206_173759_f48b0b31c0417006138ce4576f294a066f7c[[#This Row],[Birthday]],TODAY(),"Y")</f>
        <v>31</v>
      </c>
      <c r="AI850" s="6">
        <f>DATEDIF(Member_export_20241206_173759_f48b0b31c0417006138ce4576f294a066f7c[[#This Row],[Member since]],Member_export_20241206_173759_f48b0b31c0417006138ce4576f294a066f7c[[#This Row],[Contrac end date C]],"M")</f>
        <v>10</v>
      </c>
      <c r="AJ850" t="str">
        <f>TEXT(Member_export_20241206_173759_f48b0b31c0417006138ce4576f294a066f7c[[#This Row],[Member since]],"DDDD")</f>
        <v>martes</v>
      </c>
      <c r="AK850">
        <f>MONTH(Member_export_20241206_173759_f48b0b31c0417006138ce4576f294a066f7c[[#This Row],[Member since]])</f>
        <v>2</v>
      </c>
      <c r="AL850">
        <f>YEAR(Member_export_20241206_173759_f48b0b31c0417006138ce4576f294a066f7c[[#This Row],[Member since]])</f>
        <v>2024</v>
      </c>
    </row>
    <row r="851" spans="1:38" x14ac:dyDescent="0.55000000000000004">
      <c r="A851">
        <v>79788</v>
      </c>
      <c r="B851">
        <v>45988067</v>
      </c>
      <c r="C851" t="s">
        <v>3312</v>
      </c>
      <c r="D851" t="s">
        <v>9</v>
      </c>
      <c r="E851" t="s">
        <v>9</v>
      </c>
      <c r="F851" t="s">
        <v>174</v>
      </c>
      <c r="G851" t="s">
        <v>1326</v>
      </c>
      <c r="H851" t="s">
        <v>4015</v>
      </c>
      <c r="I851" s="1">
        <v>37708</v>
      </c>
      <c r="J851" t="s">
        <v>6091</v>
      </c>
      <c r="K851" t="s">
        <v>6092</v>
      </c>
      <c r="L851">
        <v>28914</v>
      </c>
      <c r="M851" t="s">
        <v>4016</v>
      </c>
      <c r="N851" t="s">
        <v>9</v>
      </c>
      <c r="O851">
        <v>647564197</v>
      </c>
      <c r="P851" t="s">
        <v>1327</v>
      </c>
      <c r="Q851" t="s">
        <v>11</v>
      </c>
      <c r="R851" t="s">
        <v>1792</v>
      </c>
      <c r="S851" t="s">
        <v>4017</v>
      </c>
      <c r="T851" s="1">
        <v>43670</v>
      </c>
      <c r="U851" t="s">
        <v>9</v>
      </c>
      <c r="V851" t="s">
        <v>9</v>
      </c>
      <c r="W851" t="s">
        <v>9</v>
      </c>
      <c r="X851" t="s">
        <v>30</v>
      </c>
      <c r="Y851" s="1">
        <v>43678</v>
      </c>
      <c r="Z851" s="1">
        <v>45657</v>
      </c>
      <c r="AA851">
        <v>4900</v>
      </c>
      <c r="AB851" t="s">
        <v>4017</v>
      </c>
      <c r="AC851">
        <f>MIN(COUNTIF(B:B,Member_export_20241206_173759_f48b0b31c0417006138ce4576f294a066f7c[[#This Row],[Member ID]]),1)-1</f>
        <v>0</v>
      </c>
      <c r="AD851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851" t="str">
        <f>IF(Member_export_20241206_173759_f48b0b31c0417006138ce4576f294a066f7c[[#This Row],[Source]]="","DESCONOCIDA",Member_export_20241206_173759_f48b0b31c0417006138ce4576f294a066f7c[[#This Row],[Source]])</f>
        <v>DESCONOCIDA</v>
      </c>
      <c r="AF851" s="1">
        <v>45657</v>
      </c>
      <c r="AG851" s="1">
        <f>Member_export_20241206_173759_f48b0b31c0417006138ce4576f294a066f7c[[#This Row],[Price]]/100</f>
        <v>49</v>
      </c>
      <c r="AH851" s="6">
        <f ca="1">DATEDIF(Member_export_20241206_173759_f48b0b31c0417006138ce4576f294a066f7c[[#This Row],[Birthday]],TODAY(),"Y")</f>
        <v>21</v>
      </c>
      <c r="AI851" s="6">
        <f>DATEDIF(Member_export_20241206_173759_f48b0b31c0417006138ce4576f294a066f7c[[#This Row],[Member since]],Member_export_20241206_173759_f48b0b31c0417006138ce4576f294a066f7c[[#This Row],[Contrac end date C]],"M")</f>
        <v>65</v>
      </c>
      <c r="AJ851" t="str">
        <f>TEXT(Member_export_20241206_173759_f48b0b31c0417006138ce4576f294a066f7c[[#This Row],[Member since]],"DDDD")</f>
        <v>miércoles</v>
      </c>
      <c r="AK851">
        <f>MONTH(Member_export_20241206_173759_f48b0b31c0417006138ce4576f294a066f7c[[#This Row],[Member since]])</f>
        <v>7</v>
      </c>
      <c r="AL851">
        <f>YEAR(Member_export_20241206_173759_f48b0b31c0417006138ce4576f294a066f7c[[#This Row],[Member since]])</f>
        <v>2019</v>
      </c>
    </row>
    <row r="852" spans="1:38" x14ac:dyDescent="0.55000000000000004">
      <c r="A852">
        <v>79788</v>
      </c>
      <c r="B852">
        <v>45987156</v>
      </c>
      <c r="C852" t="s">
        <v>3731</v>
      </c>
      <c r="D852" t="s">
        <v>9</v>
      </c>
      <c r="E852" t="s">
        <v>9</v>
      </c>
      <c r="F852" t="s">
        <v>174</v>
      </c>
      <c r="G852" t="s">
        <v>1213</v>
      </c>
      <c r="H852" t="s">
        <v>4022</v>
      </c>
      <c r="I852" s="1">
        <v>33004</v>
      </c>
      <c r="J852" t="s">
        <v>6093</v>
      </c>
      <c r="K852" t="s">
        <v>6094</v>
      </c>
      <c r="L852">
        <v>28914</v>
      </c>
      <c r="M852" t="s">
        <v>4016</v>
      </c>
      <c r="N852" t="s">
        <v>9</v>
      </c>
      <c r="O852">
        <v>616622938</v>
      </c>
      <c r="P852" t="s">
        <v>238</v>
      </c>
      <c r="Q852" t="s">
        <v>22</v>
      </c>
      <c r="R852" t="s">
        <v>6095</v>
      </c>
      <c r="S852" t="s">
        <v>4017</v>
      </c>
      <c r="T852" s="1">
        <v>45316</v>
      </c>
      <c r="U852" t="s">
        <v>9</v>
      </c>
      <c r="V852" t="s">
        <v>4023</v>
      </c>
      <c r="W852" t="s">
        <v>4029</v>
      </c>
      <c r="X852" t="s">
        <v>30</v>
      </c>
      <c r="Y852" s="1">
        <v>45597</v>
      </c>
      <c r="Z852" s="1">
        <v>45657</v>
      </c>
      <c r="AA852">
        <v>4900</v>
      </c>
      <c r="AB852" t="s">
        <v>4017</v>
      </c>
      <c r="AC852">
        <f>MIN(COUNTIF(B:B,Member_export_20241206_173759_f48b0b31c0417006138ce4576f294a066f7c[[#This Row],[Member ID]]),1)-1</f>
        <v>0</v>
      </c>
      <c r="AD85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5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52" s="1">
        <v>45657</v>
      </c>
      <c r="AG852" s="1">
        <f>Member_export_20241206_173759_f48b0b31c0417006138ce4576f294a066f7c[[#This Row],[Price]]/100</f>
        <v>49</v>
      </c>
      <c r="AH852" s="6">
        <f ca="1">DATEDIF(Member_export_20241206_173759_f48b0b31c0417006138ce4576f294a066f7c[[#This Row],[Birthday]],TODAY(),"Y")</f>
        <v>34</v>
      </c>
      <c r="AI852" s="6">
        <f>DATEDIF(Member_export_20241206_173759_f48b0b31c0417006138ce4576f294a066f7c[[#This Row],[Member since]],Member_export_20241206_173759_f48b0b31c0417006138ce4576f294a066f7c[[#This Row],[Contrac end date C]],"M")</f>
        <v>11</v>
      </c>
      <c r="AJ852" t="str">
        <f>TEXT(Member_export_20241206_173759_f48b0b31c0417006138ce4576f294a066f7c[[#This Row],[Member since]],"DDDD")</f>
        <v>jueves</v>
      </c>
      <c r="AK852">
        <f>MONTH(Member_export_20241206_173759_f48b0b31c0417006138ce4576f294a066f7c[[#This Row],[Member since]])</f>
        <v>1</v>
      </c>
      <c r="AL852">
        <f>YEAR(Member_export_20241206_173759_f48b0b31c0417006138ce4576f294a066f7c[[#This Row],[Member since]])</f>
        <v>2024</v>
      </c>
    </row>
    <row r="853" spans="1:38" x14ac:dyDescent="0.55000000000000004">
      <c r="A853">
        <v>79788</v>
      </c>
      <c r="B853">
        <v>49691981</v>
      </c>
      <c r="C853" t="s">
        <v>3993</v>
      </c>
      <c r="D853" t="s">
        <v>9</v>
      </c>
      <c r="E853" t="s">
        <v>9</v>
      </c>
      <c r="F853" t="s">
        <v>174</v>
      </c>
      <c r="G853" t="s">
        <v>2815</v>
      </c>
      <c r="H853" t="s">
        <v>4022</v>
      </c>
      <c r="I853" s="1">
        <v>38307</v>
      </c>
      <c r="J853" t="s">
        <v>6096</v>
      </c>
      <c r="K853" t="s">
        <v>6097</v>
      </c>
      <c r="L853">
        <v>28915</v>
      </c>
      <c r="M853" t="s">
        <v>4016</v>
      </c>
      <c r="N853" t="s">
        <v>9</v>
      </c>
      <c r="O853">
        <v>677015910</v>
      </c>
      <c r="P853" t="s">
        <v>2816</v>
      </c>
      <c r="Q853" t="s">
        <v>458</v>
      </c>
      <c r="R853" t="s">
        <v>9</v>
      </c>
      <c r="S853" t="s">
        <v>4017</v>
      </c>
      <c r="T853" s="1">
        <v>45631</v>
      </c>
      <c r="U853" t="s">
        <v>9</v>
      </c>
      <c r="V853" t="s">
        <v>4023</v>
      </c>
      <c r="W853" t="s">
        <v>4024</v>
      </c>
      <c r="X853" t="s">
        <v>12</v>
      </c>
      <c r="Y853" s="1">
        <v>45658</v>
      </c>
      <c r="Z853" s="1">
        <v>45688</v>
      </c>
      <c r="AA853">
        <v>5200</v>
      </c>
      <c r="AB853" t="s">
        <v>4017</v>
      </c>
      <c r="AC853">
        <f>MIN(COUNTIF(B:B,Member_export_20241206_173759_f48b0b31c0417006138ce4576f294a066f7c[[#This Row],[Member ID]]),1)-1</f>
        <v>0</v>
      </c>
      <c r="AD85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5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53" s="1">
        <v>45657</v>
      </c>
      <c r="AG853" s="1">
        <f>Member_export_20241206_173759_f48b0b31c0417006138ce4576f294a066f7c[[#This Row],[Price]]/100</f>
        <v>52</v>
      </c>
      <c r="AH853" s="6">
        <f ca="1">DATEDIF(Member_export_20241206_173759_f48b0b31c0417006138ce4576f294a066f7c[[#This Row],[Birthday]],TODAY(),"Y")</f>
        <v>20</v>
      </c>
      <c r="AI853" s="6">
        <f>DATEDIF(Member_export_20241206_173759_f48b0b31c0417006138ce4576f294a066f7c[[#This Row],[Member since]],Member_export_20241206_173759_f48b0b31c0417006138ce4576f294a066f7c[[#This Row],[Contrac end date C]],"M")</f>
        <v>0</v>
      </c>
      <c r="AJ853" t="str">
        <f>TEXT(Member_export_20241206_173759_f48b0b31c0417006138ce4576f294a066f7c[[#This Row],[Member since]],"DDDD")</f>
        <v>jueves</v>
      </c>
      <c r="AK853">
        <f>MONTH(Member_export_20241206_173759_f48b0b31c0417006138ce4576f294a066f7c[[#This Row],[Member since]])</f>
        <v>12</v>
      </c>
      <c r="AL853">
        <f>YEAR(Member_export_20241206_173759_f48b0b31c0417006138ce4576f294a066f7c[[#This Row],[Member since]])</f>
        <v>2024</v>
      </c>
    </row>
    <row r="854" spans="1:38" x14ac:dyDescent="0.55000000000000004">
      <c r="A854">
        <v>79788</v>
      </c>
      <c r="B854">
        <v>45989696</v>
      </c>
      <c r="C854" t="s">
        <v>3311</v>
      </c>
      <c r="D854" t="s">
        <v>9</v>
      </c>
      <c r="E854" t="s">
        <v>9</v>
      </c>
      <c r="F854" t="s">
        <v>174</v>
      </c>
      <c r="G854" t="s">
        <v>1324</v>
      </c>
      <c r="H854" t="s">
        <v>4015</v>
      </c>
      <c r="I854" s="1">
        <v>35573</v>
      </c>
      <c r="J854" t="s">
        <v>6098</v>
      </c>
      <c r="K854" t="s">
        <v>6099</v>
      </c>
      <c r="L854">
        <v>28914</v>
      </c>
      <c r="M854" t="s">
        <v>4016</v>
      </c>
      <c r="N854" t="s">
        <v>9</v>
      </c>
      <c r="O854">
        <v>608496025</v>
      </c>
      <c r="P854" t="s">
        <v>1325</v>
      </c>
      <c r="Q854" t="s">
        <v>26</v>
      </c>
      <c r="R854" t="s">
        <v>6100</v>
      </c>
      <c r="S854" t="s">
        <v>4017</v>
      </c>
      <c r="T854" s="1">
        <v>44559</v>
      </c>
      <c r="U854" t="s">
        <v>9</v>
      </c>
      <c r="V854" t="s">
        <v>9</v>
      </c>
      <c r="W854" t="s">
        <v>9</v>
      </c>
      <c r="X854" t="s">
        <v>12</v>
      </c>
      <c r="Y854" s="1">
        <v>44562</v>
      </c>
      <c r="Z854" s="1">
        <v>45657</v>
      </c>
      <c r="AA854">
        <v>5200</v>
      </c>
      <c r="AB854" t="s">
        <v>4017</v>
      </c>
      <c r="AC854">
        <f>MIN(COUNTIF(B:B,Member_export_20241206_173759_f48b0b31c0417006138ce4576f294a066f7c[[#This Row],[Member ID]]),1)-1</f>
        <v>0</v>
      </c>
      <c r="AD854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854" t="str">
        <f>IF(Member_export_20241206_173759_f48b0b31c0417006138ce4576f294a066f7c[[#This Row],[Source]]="","DESCONOCIDA",Member_export_20241206_173759_f48b0b31c0417006138ce4576f294a066f7c[[#This Row],[Source]])</f>
        <v>DESCONOCIDA</v>
      </c>
      <c r="AF854" s="1">
        <v>45657</v>
      </c>
      <c r="AG854" s="1">
        <f>Member_export_20241206_173759_f48b0b31c0417006138ce4576f294a066f7c[[#This Row],[Price]]/100</f>
        <v>52</v>
      </c>
      <c r="AH854" s="6">
        <f ca="1">DATEDIF(Member_export_20241206_173759_f48b0b31c0417006138ce4576f294a066f7c[[#This Row],[Birthday]],TODAY(),"Y")</f>
        <v>27</v>
      </c>
      <c r="AI854" s="6">
        <f>DATEDIF(Member_export_20241206_173759_f48b0b31c0417006138ce4576f294a066f7c[[#This Row],[Member since]],Member_export_20241206_173759_f48b0b31c0417006138ce4576f294a066f7c[[#This Row],[Contrac end date C]],"M")</f>
        <v>36</v>
      </c>
      <c r="AJ854" t="str">
        <f>TEXT(Member_export_20241206_173759_f48b0b31c0417006138ce4576f294a066f7c[[#This Row],[Member since]],"DDDD")</f>
        <v>miércoles</v>
      </c>
      <c r="AK854">
        <f>MONTH(Member_export_20241206_173759_f48b0b31c0417006138ce4576f294a066f7c[[#This Row],[Member since]])</f>
        <v>12</v>
      </c>
      <c r="AL854">
        <f>YEAR(Member_export_20241206_173759_f48b0b31c0417006138ce4576f294a066f7c[[#This Row],[Member since]])</f>
        <v>2021</v>
      </c>
    </row>
    <row r="855" spans="1:38" x14ac:dyDescent="0.55000000000000004">
      <c r="A855">
        <v>79788</v>
      </c>
      <c r="B855">
        <v>45988250</v>
      </c>
      <c r="C855" t="s">
        <v>2894</v>
      </c>
      <c r="D855" t="s">
        <v>9</v>
      </c>
      <c r="E855" t="s">
        <v>9</v>
      </c>
      <c r="F855" t="s">
        <v>174</v>
      </c>
      <c r="G855" t="s">
        <v>217</v>
      </c>
      <c r="H855" t="s">
        <v>4022</v>
      </c>
      <c r="I855" s="1">
        <v>36480</v>
      </c>
      <c r="J855" t="s">
        <v>6101</v>
      </c>
      <c r="K855" t="s">
        <v>6102</v>
      </c>
      <c r="L855">
        <v>28914</v>
      </c>
      <c r="M855" t="s">
        <v>4016</v>
      </c>
      <c r="N855" t="s">
        <v>9</v>
      </c>
      <c r="O855">
        <v>652859276</v>
      </c>
      <c r="P855" t="s">
        <v>218</v>
      </c>
      <c r="Q855" t="s">
        <v>22</v>
      </c>
      <c r="R855" t="s">
        <v>6103</v>
      </c>
      <c r="S855" t="s">
        <v>4017</v>
      </c>
      <c r="T855" s="1">
        <v>43432</v>
      </c>
      <c r="U855" t="s">
        <v>9</v>
      </c>
      <c r="V855" t="s">
        <v>4023</v>
      </c>
      <c r="W855" t="s">
        <v>4024</v>
      </c>
      <c r="X855" t="s">
        <v>12</v>
      </c>
      <c r="Y855" s="1">
        <v>43435</v>
      </c>
      <c r="Z855" s="1">
        <v>45657</v>
      </c>
      <c r="AA855">
        <v>5200</v>
      </c>
      <c r="AB855" t="s">
        <v>4017</v>
      </c>
      <c r="AC855">
        <f>MIN(COUNTIF(B:B,Member_export_20241206_173759_f48b0b31c0417006138ce4576f294a066f7c[[#This Row],[Member ID]]),1)-1</f>
        <v>0</v>
      </c>
      <c r="AD85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5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55" s="1">
        <v>45657</v>
      </c>
      <c r="AG855" s="1">
        <f>Member_export_20241206_173759_f48b0b31c0417006138ce4576f294a066f7c[[#This Row],[Price]]/100</f>
        <v>52</v>
      </c>
      <c r="AH855" s="6">
        <f ca="1">DATEDIF(Member_export_20241206_173759_f48b0b31c0417006138ce4576f294a066f7c[[#This Row],[Birthday]],TODAY(),"Y")</f>
        <v>25</v>
      </c>
      <c r="AI855" s="6">
        <f>DATEDIF(Member_export_20241206_173759_f48b0b31c0417006138ce4576f294a066f7c[[#This Row],[Member since]],Member_export_20241206_173759_f48b0b31c0417006138ce4576f294a066f7c[[#This Row],[Contrac end date C]],"M")</f>
        <v>73</v>
      </c>
      <c r="AJ855" t="str">
        <f>TEXT(Member_export_20241206_173759_f48b0b31c0417006138ce4576f294a066f7c[[#This Row],[Member since]],"DDDD")</f>
        <v>miércoles</v>
      </c>
      <c r="AK855">
        <f>MONTH(Member_export_20241206_173759_f48b0b31c0417006138ce4576f294a066f7c[[#This Row],[Member since]])</f>
        <v>11</v>
      </c>
      <c r="AL855">
        <f>YEAR(Member_export_20241206_173759_f48b0b31c0417006138ce4576f294a066f7c[[#This Row],[Member since]])</f>
        <v>2018</v>
      </c>
    </row>
    <row r="856" spans="1:38" x14ac:dyDescent="0.55000000000000004">
      <c r="A856">
        <v>79788</v>
      </c>
      <c r="B856">
        <v>46888832</v>
      </c>
      <c r="C856" t="s">
        <v>2888</v>
      </c>
      <c r="D856" t="s">
        <v>9</v>
      </c>
      <c r="E856" t="s">
        <v>9</v>
      </c>
      <c r="F856" t="s">
        <v>174</v>
      </c>
      <c r="G856" t="s">
        <v>199</v>
      </c>
      <c r="H856" t="s">
        <v>4022</v>
      </c>
      <c r="I856" s="1">
        <v>36732</v>
      </c>
      <c r="J856" t="s">
        <v>6104</v>
      </c>
      <c r="K856" t="s">
        <v>6105</v>
      </c>
      <c r="L856">
        <v>28914</v>
      </c>
      <c r="M856" t="s">
        <v>4016</v>
      </c>
      <c r="N856" t="s">
        <v>9</v>
      </c>
      <c r="O856">
        <v>645378704</v>
      </c>
      <c r="P856" t="s">
        <v>201</v>
      </c>
      <c r="Q856" t="s">
        <v>22</v>
      </c>
      <c r="R856" t="s">
        <v>200</v>
      </c>
      <c r="S856" t="s">
        <v>4017</v>
      </c>
      <c r="T856" s="1">
        <v>45448</v>
      </c>
      <c r="U856" t="s">
        <v>9</v>
      </c>
      <c r="V856" t="s">
        <v>9</v>
      </c>
      <c r="W856" t="s">
        <v>9</v>
      </c>
      <c r="X856" t="s">
        <v>6904</v>
      </c>
      <c r="Y856" s="1"/>
      <c r="Z856" s="1"/>
      <c r="AB856" t="s">
        <v>6795</v>
      </c>
      <c r="AC856">
        <f>MIN(COUNTIF(B:B,Member_export_20241206_173759_f48b0b31c0417006138ce4576f294a066f7c[[#This Row],[Member ID]]),1)-1</f>
        <v>0</v>
      </c>
      <c r="AD856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856" t="str">
        <f>IF(Member_export_20241206_173759_f48b0b31c0417006138ce4576f294a066f7c[[#This Row],[Source]]="","DESCONOCIDA",Member_export_20241206_173759_f48b0b31c0417006138ce4576f294a066f7c[[#This Row],[Source]])</f>
        <v>DESCONOCIDA</v>
      </c>
      <c r="AF856" s="1">
        <v>45657</v>
      </c>
      <c r="AG856" s="1">
        <f>Member_export_20241206_173759_f48b0b31c0417006138ce4576f294a066f7c[[#This Row],[Price]]/100</f>
        <v>0</v>
      </c>
      <c r="AH856" s="6">
        <f ca="1">DATEDIF(Member_export_20241206_173759_f48b0b31c0417006138ce4576f294a066f7c[[#This Row],[Birthday]],TODAY(),"Y")</f>
        <v>24</v>
      </c>
      <c r="AI856" s="6">
        <f>DATEDIF(Member_export_20241206_173759_f48b0b31c0417006138ce4576f294a066f7c[[#This Row],[Member since]],Member_export_20241206_173759_f48b0b31c0417006138ce4576f294a066f7c[[#This Row],[Contrac end date C]],"M")</f>
        <v>6</v>
      </c>
      <c r="AJ856" t="str">
        <f>TEXT(Member_export_20241206_173759_f48b0b31c0417006138ce4576f294a066f7c[[#This Row],[Member since]],"DDDD")</f>
        <v>miércoles</v>
      </c>
      <c r="AK856">
        <f>MONTH(Member_export_20241206_173759_f48b0b31c0417006138ce4576f294a066f7c[[#This Row],[Member since]])</f>
        <v>6</v>
      </c>
      <c r="AL856">
        <f>YEAR(Member_export_20241206_173759_f48b0b31c0417006138ce4576f294a066f7c[[#This Row],[Member since]])</f>
        <v>2024</v>
      </c>
    </row>
    <row r="857" spans="1:38" x14ac:dyDescent="0.55000000000000004">
      <c r="A857">
        <v>79788</v>
      </c>
      <c r="B857">
        <v>45989059</v>
      </c>
      <c r="C857" t="s">
        <v>3621</v>
      </c>
      <c r="D857" t="s">
        <v>9</v>
      </c>
      <c r="E857" t="s">
        <v>9</v>
      </c>
      <c r="F857" t="s">
        <v>174</v>
      </c>
      <c r="G857" t="s">
        <v>2018</v>
      </c>
      <c r="H857" t="s">
        <v>4022</v>
      </c>
      <c r="I857" s="1">
        <v>36543</v>
      </c>
      <c r="J857" t="s">
        <v>6106</v>
      </c>
      <c r="K857" t="s">
        <v>6107</v>
      </c>
      <c r="L857">
        <v>28914</v>
      </c>
      <c r="M857" t="s">
        <v>4016</v>
      </c>
      <c r="N857" t="s">
        <v>9</v>
      </c>
      <c r="O857">
        <v>647433404</v>
      </c>
      <c r="P857" t="s">
        <v>2019</v>
      </c>
      <c r="Q857" t="s">
        <v>113</v>
      </c>
      <c r="R857" t="s">
        <v>6108</v>
      </c>
      <c r="S857" t="s">
        <v>4017</v>
      </c>
      <c r="T857" s="1">
        <v>43848</v>
      </c>
      <c r="U857" t="s">
        <v>9</v>
      </c>
      <c r="V857" t="s">
        <v>4040</v>
      </c>
      <c r="W857" t="s">
        <v>4029</v>
      </c>
      <c r="X857" t="s">
        <v>12</v>
      </c>
      <c r="Y857" s="1">
        <v>43862</v>
      </c>
      <c r="Z857" s="1">
        <v>45657</v>
      </c>
      <c r="AA857">
        <v>5200</v>
      </c>
      <c r="AB857" t="s">
        <v>4017</v>
      </c>
      <c r="AC857">
        <f>MIN(COUNTIF(B:B,Member_export_20241206_173759_f48b0b31c0417006138ce4576f294a066f7c[[#This Row],[Member ID]]),1)-1</f>
        <v>0</v>
      </c>
      <c r="AD857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85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57" s="1">
        <v>45657</v>
      </c>
      <c r="AG857" s="1">
        <f>Member_export_20241206_173759_f48b0b31c0417006138ce4576f294a066f7c[[#This Row],[Price]]/100</f>
        <v>52</v>
      </c>
      <c r="AH857" s="6">
        <f ca="1">DATEDIF(Member_export_20241206_173759_f48b0b31c0417006138ce4576f294a066f7c[[#This Row],[Birthday]],TODAY(),"Y")</f>
        <v>24</v>
      </c>
      <c r="AI857" s="6">
        <f>DATEDIF(Member_export_20241206_173759_f48b0b31c0417006138ce4576f294a066f7c[[#This Row],[Member since]],Member_export_20241206_173759_f48b0b31c0417006138ce4576f294a066f7c[[#This Row],[Contrac end date C]],"M")</f>
        <v>59</v>
      </c>
      <c r="AJ857" t="str">
        <f>TEXT(Member_export_20241206_173759_f48b0b31c0417006138ce4576f294a066f7c[[#This Row],[Member since]],"DDDD")</f>
        <v>sábado</v>
      </c>
      <c r="AK857">
        <f>MONTH(Member_export_20241206_173759_f48b0b31c0417006138ce4576f294a066f7c[[#This Row],[Member since]])</f>
        <v>1</v>
      </c>
      <c r="AL857">
        <f>YEAR(Member_export_20241206_173759_f48b0b31c0417006138ce4576f294a066f7c[[#This Row],[Member since]])</f>
        <v>2020</v>
      </c>
    </row>
    <row r="858" spans="1:38" x14ac:dyDescent="0.55000000000000004">
      <c r="A858">
        <v>79788</v>
      </c>
      <c r="B858">
        <v>47811754</v>
      </c>
      <c r="C858" t="s">
        <v>3656</v>
      </c>
      <c r="D858" t="s">
        <v>9</v>
      </c>
      <c r="E858" t="s">
        <v>9</v>
      </c>
      <c r="F858" t="s">
        <v>174</v>
      </c>
      <c r="G858" t="s">
        <v>2104</v>
      </c>
      <c r="H858" t="s">
        <v>4022</v>
      </c>
      <c r="I858" s="1">
        <v>34829</v>
      </c>
      <c r="J858" t="s">
        <v>6109</v>
      </c>
      <c r="K858" t="s">
        <v>5265</v>
      </c>
      <c r="L858">
        <v>28914</v>
      </c>
      <c r="M858" t="s">
        <v>4016</v>
      </c>
      <c r="N858" t="s">
        <v>9</v>
      </c>
      <c r="O858">
        <v>667959971</v>
      </c>
      <c r="P858" t="s">
        <v>2105</v>
      </c>
      <c r="Q858" t="s">
        <v>277</v>
      </c>
      <c r="R858" t="s">
        <v>9</v>
      </c>
      <c r="S858" t="s">
        <v>4017</v>
      </c>
      <c r="T858" s="1">
        <v>45523</v>
      </c>
      <c r="U858" t="s">
        <v>9</v>
      </c>
      <c r="V858" t="s">
        <v>4023</v>
      </c>
      <c r="W858" t="s">
        <v>4024</v>
      </c>
      <c r="X858" t="s">
        <v>30</v>
      </c>
      <c r="Y858" s="1">
        <v>45566</v>
      </c>
      <c r="Z858" s="1">
        <v>45657</v>
      </c>
      <c r="AA858">
        <v>4900</v>
      </c>
      <c r="AB858" t="s">
        <v>4017</v>
      </c>
      <c r="AC858">
        <f>MIN(COUNTIF(B:B,Member_export_20241206_173759_f48b0b31c0417006138ce4576f294a066f7c[[#This Row],[Member ID]]),1)-1</f>
        <v>0</v>
      </c>
      <c r="AD85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5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58" s="1">
        <v>45657</v>
      </c>
      <c r="AG858" s="1">
        <f>Member_export_20241206_173759_f48b0b31c0417006138ce4576f294a066f7c[[#This Row],[Price]]/100</f>
        <v>49</v>
      </c>
      <c r="AH858" s="6">
        <f ca="1">DATEDIF(Member_export_20241206_173759_f48b0b31c0417006138ce4576f294a066f7c[[#This Row],[Birthday]],TODAY(),"Y")</f>
        <v>29</v>
      </c>
      <c r="AI858" s="6">
        <f>DATEDIF(Member_export_20241206_173759_f48b0b31c0417006138ce4576f294a066f7c[[#This Row],[Member since]],Member_export_20241206_173759_f48b0b31c0417006138ce4576f294a066f7c[[#This Row],[Contrac end date C]],"M")</f>
        <v>4</v>
      </c>
      <c r="AJ858" t="str">
        <f>TEXT(Member_export_20241206_173759_f48b0b31c0417006138ce4576f294a066f7c[[#This Row],[Member since]],"DDDD")</f>
        <v>lunes</v>
      </c>
      <c r="AK858">
        <f>MONTH(Member_export_20241206_173759_f48b0b31c0417006138ce4576f294a066f7c[[#This Row],[Member since]])</f>
        <v>8</v>
      </c>
      <c r="AL858">
        <f>YEAR(Member_export_20241206_173759_f48b0b31c0417006138ce4576f294a066f7c[[#This Row],[Member since]])</f>
        <v>2024</v>
      </c>
    </row>
    <row r="859" spans="1:38" x14ac:dyDescent="0.55000000000000004">
      <c r="A859">
        <v>79788</v>
      </c>
      <c r="B859">
        <v>45988468</v>
      </c>
      <c r="C859" t="s">
        <v>2991</v>
      </c>
      <c r="D859" t="s">
        <v>9</v>
      </c>
      <c r="E859" t="s">
        <v>9</v>
      </c>
      <c r="F859" t="s">
        <v>174</v>
      </c>
      <c r="G859" t="s">
        <v>502</v>
      </c>
      <c r="H859" t="s">
        <v>4022</v>
      </c>
      <c r="I859" s="1">
        <v>37644</v>
      </c>
      <c r="J859" t="s">
        <v>6110</v>
      </c>
      <c r="K859" t="s">
        <v>5187</v>
      </c>
      <c r="L859">
        <v>28914</v>
      </c>
      <c r="M859" t="s">
        <v>4016</v>
      </c>
      <c r="N859" t="s">
        <v>9</v>
      </c>
      <c r="O859">
        <v>608112507</v>
      </c>
      <c r="P859" t="s">
        <v>503</v>
      </c>
      <c r="Q859" t="s">
        <v>11</v>
      </c>
      <c r="R859" t="s">
        <v>6111</v>
      </c>
      <c r="S859" t="s">
        <v>4017</v>
      </c>
      <c r="T859" s="1">
        <v>44586</v>
      </c>
      <c r="U859" t="s">
        <v>9</v>
      </c>
      <c r="V859" t="s">
        <v>4023</v>
      </c>
      <c r="W859" t="s">
        <v>4024</v>
      </c>
      <c r="X859" t="s">
        <v>30</v>
      </c>
      <c r="Y859" s="1">
        <v>44593</v>
      </c>
      <c r="Z859" s="1">
        <v>45657</v>
      </c>
      <c r="AA859">
        <v>4900</v>
      </c>
      <c r="AB859" t="s">
        <v>4017</v>
      </c>
      <c r="AC859">
        <f>MIN(COUNTIF(B:B,Member_export_20241206_173759_f48b0b31c0417006138ce4576f294a066f7c[[#This Row],[Member ID]]),1)-1</f>
        <v>0</v>
      </c>
      <c r="AD85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5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59" s="1">
        <v>45657</v>
      </c>
      <c r="AG859" s="1">
        <f>Member_export_20241206_173759_f48b0b31c0417006138ce4576f294a066f7c[[#This Row],[Price]]/100</f>
        <v>49</v>
      </c>
      <c r="AH859" s="6">
        <f ca="1">DATEDIF(Member_export_20241206_173759_f48b0b31c0417006138ce4576f294a066f7c[[#This Row],[Birthday]],TODAY(),"Y")</f>
        <v>21</v>
      </c>
      <c r="AI859" s="6">
        <f>DATEDIF(Member_export_20241206_173759_f48b0b31c0417006138ce4576f294a066f7c[[#This Row],[Member since]],Member_export_20241206_173759_f48b0b31c0417006138ce4576f294a066f7c[[#This Row],[Contrac end date C]],"M")</f>
        <v>35</v>
      </c>
      <c r="AJ859" t="str">
        <f>TEXT(Member_export_20241206_173759_f48b0b31c0417006138ce4576f294a066f7c[[#This Row],[Member since]],"DDDD")</f>
        <v>martes</v>
      </c>
      <c r="AK859">
        <f>MONTH(Member_export_20241206_173759_f48b0b31c0417006138ce4576f294a066f7c[[#This Row],[Member since]])</f>
        <v>1</v>
      </c>
      <c r="AL859">
        <f>YEAR(Member_export_20241206_173759_f48b0b31c0417006138ce4576f294a066f7c[[#This Row],[Member since]])</f>
        <v>2022</v>
      </c>
    </row>
    <row r="860" spans="1:38" x14ac:dyDescent="0.55000000000000004">
      <c r="A860">
        <v>79788</v>
      </c>
      <c r="B860">
        <v>47514323</v>
      </c>
      <c r="C860" t="s">
        <v>3680</v>
      </c>
      <c r="D860" t="s">
        <v>9</v>
      </c>
      <c r="E860" t="s">
        <v>9</v>
      </c>
      <c r="F860" t="s">
        <v>174</v>
      </c>
      <c r="G860" t="s">
        <v>2168</v>
      </c>
      <c r="H860" t="s">
        <v>4022</v>
      </c>
      <c r="I860" s="1">
        <v>32921</v>
      </c>
      <c r="J860" t="s">
        <v>6112</v>
      </c>
      <c r="K860" t="s">
        <v>6113</v>
      </c>
      <c r="L860">
        <v>28914</v>
      </c>
      <c r="M860" t="s">
        <v>4016</v>
      </c>
      <c r="N860" t="s">
        <v>9</v>
      </c>
      <c r="O860">
        <v>679568922</v>
      </c>
      <c r="P860" t="s">
        <v>2170</v>
      </c>
      <c r="Q860" t="s">
        <v>277</v>
      </c>
      <c r="R860" t="s">
        <v>2169</v>
      </c>
      <c r="S860" t="s">
        <v>4017</v>
      </c>
      <c r="T860" s="1">
        <v>45503</v>
      </c>
      <c r="U860" t="s">
        <v>9</v>
      </c>
      <c r="V860" t="s">
        <v>4040</v>
      </c>
      <c r="W860" t="s">
        <v>4024</v>
      </c>
      <c r="X860" t="s">
        <v>30</v>
      </c>
      <c r="Y860" s="1">
        <v>45505</v>
      </c>
      <c r="Z860" s="1">
        <v>45657</v>
      </c>
      <c r="AA860">
        <v>4900</v>
      </c>
      <c r="AB860" t="s">
        <v>4017</v>
      </c>
      <c r="AC860">
        <f>MIN(COUNTIF(B:B,Member_export_20241206_173759_f48b0b31c0417006138ce4576f294a066f7c[[#This Row],[Member ID]]),1)-1</f>
        <v>0</v>
      </c>
      <c r="AD860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86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60" s="1">
        <v>45657</v>
      </c>
      <c r="AG860" s="1">
        <f>Member_export_20241206_173759_f48b0b31c0417006138ce4576f294a066f7c[[#This Row],[Price]]/100</f>
        <v>49</v>
      </c>
      <c r="AH860" s="6">
        <f ca="1">DATEDIF(Member_export_20241206_173759_f48b0b31c0417006138ce4576f294a066f7c[[#This Row],[Birthday]],TODAY(),"Y")</f>
        <v>34</v>
      </c>
      <c r="AI860" s="6">
        <f>DATEDIF(Member_export_20241206_173759_f48b0b31c0417006138ce4576f294a066f7c[[#This Row],[Member since]],Member_export_20241206_173759_f48b0b31c0417006138ce4576f294a066f7c[[#This Row],[Contrac end date C]],"M")</f>
        <v>5</v>
      </c>
      <c r="AJ860" t="str">
        <f>TEXT(Member_export_20241206_173759_f48b0b31c0417006138ce4576f294a066f7c[[#This Row],[Member since]],"DDDD")</f>
        <v>martes</v>
      </c>
      <c r="AK860">
        <f>MONTH(Member_export_20241206_173759_f48b0b31c0417006138ce4576f294a066f7c[[#This Row],[Member since]])</f>
        <v>7</v>
      </c>
      <c r="AL860">
        <f>YEAR(Member_export_20241206_173759_f48b0b31c0417006138ce4576f294a066f7c[[#This Row],[Member since]])</f>
        <v>2024</v>
      </c>
    </row>
    <row r="861" spans="1:38" x14ac:dyDescent="0.55000000000000004">
      <c r="A861">
        <v>79788</v>
      </c>
      <c r="B861">
        <v>45989347</v>
      </c>
      <c r="C861" t="s">
        <v>3028</v>
      </c>
      <c r="D861" t="s">
        <v>9</v>
      </c>
      <c r="E861" t="s">
        <v>9</v>
      </c>
      <c r="F861" t="s">
        <v>174</v>
      </c>
      <c r="G861" t="s">
        <v>611</v>
      </c>
      <c r="H861" t="s">
        <v>4022</v>
      </c>
      <c r="I861" s="1">
        <v>27764</v>
      </c>
      <c r="J861" t="s">
        <v>6114</v>
      </c>
      <c r="K861" t="s">
        <v>6115</v>
      </c>
      <c r="L861">
        <v>28914</v>
      </c>
      <c r="M861" t="s">
        <v>4016</v>
      </c>
      <c r="N861" t="s">
        <v>9</v>
      </c>
      <c r="O861">
        <v>626174994</v>
      </c>
      <c r="P861" t="s">
        <v>612</v>
      </c>
      <c r="Q861" t="s">
        <v>113</v>
      </c>
      <c r="R861" t="s">
        <v>6116</v>
      </c>
      <c r="S861" t="s">
        <v>4017</v>
      </c>
      <c r="T861" s="1">
        <v>45222</v>
      </c>
      <c r="U861" t="s">
        <v>9</v>
      </c>
      <c r="V861" t="s">
        <v>4023</v>
      </c>
      <c r="W861" t="s">
        <v>4024</v>
      </c>
      <c r="X861" t="s">
        <v>30</v>
      </c>
      <c r="Y861" s="1">
        <v>45231</v>
      </c>
      <c r="Z861" s="1">
        <v>45657</v>
      </c>
      <c r="AA861">
        <v>4900</v>
      </c>
      <c r="AB861" t="s">
        <v>4017</v>
      </c>
      <c r="AC861">
        <f>MIN(COUNTIF(B:B,Member_export_20241206_173759_f48b0b31c0417006138ce4576f294a066f7c[[#This Row],[Member ID]]),1)-1</f>
        <v>0</v>
      </c>
      <c r="AD86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6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61" s="1">
        <v>45657</v>
      </c>
      <c r="AG861" s="1">
        <f>Member_export_20241206_173759_f48b0b31c0417006138ce4576f294a066f7c[[#This Row],[Price]]/100</f>
        <v>49</v>
      </c>
      <c r="AH861" s="6">
        <f ca="1">DATEDIF(Member_export_20241206_173759_f48b0b31c0417006138ce4576f294a066f7c[[#This Row],[Birthday]],TODAY(),"Y")</f>
        <v>48</v>
      </c>
      <c r="AI861" s="6">
        <f>DATEDIF(Member_export_20241206_173759_f48b0b31c0417006138ce4576f294a066f7c[[#This Row],[Member since]],Member_export_20241206_173759_f48b0b31c0417006138ce4576f294a066f7c[[#This Row],[Contrac end date C]],"M")</f>
        <v>14</v>
      </c>
      <c r="AJ861" t="str">
        <f>TEXT(Member_export_20241206_173759_f48b0b31c0417006138ce4576f294a066f7c[[#This Row],[Member since]],"DDDD")</f>
        <v>lunes</v>
      </c>
      <c r="AK861">
        <f>MONTH(Member_export_20241206_173759_f48b0b31c0417006138ce4576f294a066f7c[[#This Row],[Member since]])</f>
        <v>10</v>
      </c>
      <c r="AL861">
        <f>YEAR(Member_export_20241206_173759_f48b0b31c0417006138ce4576f294a066f7c[[#This Row],[Member since]])</f>
        <v>2023</v>
      </c>
    </row>
    <row r="862" spans="1:38" x14ac:dyDescent="0.55000000000000004">
      <c r="A862">
        <v>79788</v>
      </c>
      <c r="B862">
        <v>45988182</v>
      </c>
      <c r="C862" t="s">
        <v>3742</v>
      </c>
      <c r="D862" t="s">
        <v>9</v>
      </c>
      <c r="E862" t="s">
        <v>9</v>
      </c>
      <c r="F862" t="s">
        <v>174</v>
      </c>
      <c r="G862" t="s">
        <v>2297</v>
      </c>
      <c r="H862" t="s">
        <v>4022</v>
      </c>
      <c r="I862" s="1">
        <v>37393</v>
      </c>
      <c r="J862" t="s">
        <v>6117</v>
      </c>
      <c r="K862" t="s">
        <v>4317</v>
      </c>
      <c r="L862">
        <v>28914</v>
      </c>
      <c r="M862" t="s">
        <v>4016</v>
      </c>
      <c r="N862" t="s">
        <v>9</v>
      </c>
      <c r="O862">
        <v>644217778</v>
      </c>
      <c r="P862" t="s">
        <v>2298</v>
      </c>
      <c r="Q862" t="s">
        <v>22</v>
      </c>
      <c r="R862" t="s">
        <v>6118</v>
      </c>
      <c r="S862" t="s">
        <v>4017</v>
      </c>
      <c r="T862" s="1">
        <v>43710</v>
      </c>
      <c r="U862" t="s">
        <v>9</v>
      </c>
      <c r="V862" t="s">
        <v>4023</v>
      </c>
      <c r="W862" t="s">
        <v>4029</v>
      </c>
      <c r="X862" t="s">
        <v>30</v>
      </c>
      <c r="Y862" s="1">
        <v>43739</v>
      </c>
      <c r="Z862" s="1">
        <v>45657</v>
      </c>
      <c r="AA862">
        <v>4900</v>
      </c>
      <c r="AB862" t="s">
        <v>4017</v>
      </c>
      <c r="AC862">
        <f>MIN(COUNTIF(B:B,Member_export_20241206_173759_f48b0b31c0417006138ce4576f294a066f7c[[#This Row],[Member ID]]),1)-1</f>
        <v>0</v>
      </c>
      <c r="AD86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6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62" s="1">
        <v>45657</v>
      </c>
      <c r="AG862" s="1">
        <f>Member_export_20241206_173759_f48b0b31c0417006138ce4576f294a066f7c[[#This Row],[Price]]/100</f>
        <v>49</v>
      </c>
      <c r="AH862" s="6">
        <f ca="1">DATEDIF(Member_export_20241206_173759_f48b0b31c0417006138ce4576f294a066f7c[[#This Row],[Birthday]],TODAY(),"Y")</f>
        <v>22</v>
      </c>
      <c r="AI862" s="6">
        <f>DATEDIF(Member_export_20241206_173759_f48b0b31c0417006138ce4576f294a066f7c[[#This Row],[Member since]],Member_export_20241206_173759_f48b0b31c0417006138ce4576f294a066f7c[[#This Row],[Contrac end date C]],"M")</f>
        <v>63</v>
      </c>
      <c r="AJ862" t="str">
        <f>TEXT(Member_export_20241206_173759_f48b0b31c0417006138ce4576f294a066f7c[[#This Row],[Member since]],"DDDD")</f>
        <v>lunes</v>
      </c>
      <c r="AK862">
        <f>MONTH(Member_export_20241206_173759_f48b0b31c0417006138ce4576f294a066f7c[[#This Row],[Member since]])</f>
        <v>9</v>
      </c>
      <c r="AL862">
        <f>YEAR(Member_export_20241206_173759_f48b0b31c0417006138ce4576f294a066f7c[[#This Row],[Member since]])</f>
        <v>2019</v>
      </c>
    </row>
    <row r="863" spans="1:38" x14ac:dyDescent="0.55000000000000004">
      <c r="A863">
        <v>79788</v>
      </c>
      <c r="B863">
        <v>45989448</v>
      </c>
      <c r="C863" t="s">
        <v>3387</v>
      </c>
      <c r="D863" t="s">
        <v>9</v>
      </c>
      <c r="E863" t="s">
        <v>9</v>
      </c>
      <c r="F863" t="s">
        <v>174</v>
      </c>
      <c r="G863" t="s">
        <v>1512</v>
      </c>
      <c r="H863" t="s">
        <v>4022</v>
      </c>
      <c r="I863" s="1">
        <v>27800</v>
      </c>
      <c r="J863" t="s">
        <v>6119</v>
      </c>
      <c r="K863" t="s">
        <v>6120</v>
      </c>
      <c r="L863">
        <v>28914</v>
      </c>
      <c r="M863" t="s">
        <v>4016</v>
      </c>
      <c r="N863" t="s">
        <v>9</v>
      </c>
      <c r="O863">
        <v>699505990</v>
      </c>
      <c r="P863" t="s">
        <v>1193</v>
      </c>
      <c r="Q863" t="s">
        <v>45</v>
      </c>
      <c r="R863" t="s">
        <v>4703</v>
      </c>
      <c r="S863" t="s">
        <v>4017</v>
      </c>
      <c r="T863" s="1">
        <v>43354</v>
      </c>
      <c r="U863" t="s">
        <v>9</v>
      </c>
      <c r="V863" t="s">
        <v>4068</v>
      </c>
      <c r="W863" t="s">
        <v>4024</v>
      </c>
      <c r="X863" t="s">
        <v>12</v>
      </c>
      <c r="Y863" s="1">
        <v>43374</v>
      </c>
      <c r="Z863" s="1">
        <v>45657</v>
      </c>
      <c r="AA863">
        <v>5200</v>
      </c>
      <c r="AB863" t="s">
        <v>4017</v>
      </c>
      <c r="AC863">
        <f>MIN(COUNTIF(B:B,Member_export_20241206_173759_f48b0b31c0417006138ce4576f294a066f7c[[#This Row],[Member ID]]),1)-1</f>
        <v>0</v>
      </c>
      <c r="AD863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86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63" s="1">
        <v>45657</v>
      </c>
      <c r="AG863" s="1">
        <f>Member_export_20241206_173759_f48b0b31c0417006138ce4576f294a066f7c[[#This Row],[Price]]/100</f>
        <v>52</v>
      </c>
      <c r="AH863" s="6">
        <f ca="1">DATEDIF(Member_export_20241206_173759_f48b0b31c0417006138ce4576f294a066f7c[[#This Row],[Birthday]],TODAY(),"Y")</f>
        <v>48</v>
      </c>
      <c r="AI863" s="6">
        <f>DATEDIF(Member_export_20241206_173759_f48b0b31c0417006138ce4576f294a066f7c[[#This Row],[Member since]],Member_export_20241206_173759_f48b0b31c0417006138ce4576f294a066f7c[[#This Row],[Contrac end date C]],"M")</f>
        <v>75</v>
      </c>
      <c r="AJ863" t="str">
        <f>TEXT(Member_export_20241206_173759_f48b0b31c0417006138ce4576f294a066f7c[[#This Row],[Member since]],"DDDD")</f>
        <v>martes</v>
      </c>
      <c r="AK863">
        <f>MONTH(Member_export_20241206_173759_f48b0b31c0417006138ce4576f294a066f7c[[#This Row],[Member since]])</f>
        <v>9</v>
      </c>
      <c r="AL863">
        <f>YEAR(Member_export_20241206_173759_f48b0b31c0417006138ce4576f294a066f7c[[#This Row],[Member since]])</f>
        <v>2018</v>
      </c>
    </row>
    <row r="864" spans="1:38" x14ac:dyDescent="0.55000000000000004">
      <c r="A864">
        <v>79788</v>
      </c>
      <c r="B864">
        <v>45987912</v>
      </c>
      <c r="C864" t="s">
        <v>2984</v>
      </c>
      <c r="D864" t="s">
        <v>9</v>
      </c>
      <c r="E864" t="s">
        <v>9</v>
      </c>
      <c r="F864" t="s">
        <v>174</v>
      </c>
      <c r="G864" t="s">
        <v>485</v>
      </c>
      <c r="H864" t="s">
        <v>4022</v>
      </c>
      <c r="I864" s="1">
        <v>35033</v>
      </c>
      <c r="J864" t="s">
        <v>6121</v>
      </c>
      <c r="K864" t="s">
        <v>5633</v>
      </c>
      <c r="L864">
        <v>28914</v>
      </c>
      <c r="M864" t="s">
        <v>4016</v>
      </c>
      <c r="N864" t="s">
        <v>9</v>
      </c>
      <c r="O864">
        <v>670911525</v>
      </c>
      <c r="P864" t="s">
        <v>486</v>
      </c>
      <c r="Q864" t="s">
        <v>45</v>
      </c>
      <c r="R864" t="s">
        <v>1575</v>
      </c>
      <c r="S864" t="s">
        <v>4017</v>
      </c>
      <c r="T864" s="1">
        <v>43578</v>
      </c>
      <c r="U864" t="s">
        <v>9</v>
      </c>
      <c r="V864" t="s">
        <v>4023</v>
      </c>
      <c r="W864" t="s">
        <v>4024</v>
      </c>
      <c r="X864" t="s">
        <v>30</v>
      </c>
      <c r="Y864" s="1">
        <v>45566</v>
      </c>
      <c r="Z864" s="1">
        <v>45657</v>
      </c>
      <c r="AA864">
        <v>4900</v>
      </c>
      <c r="AB864" t="s">
        <v>4017</v>
      </c>
      <c r="AC864">
        <f>MIN(COUNTIF(B:B,Member_export_20241206_173759_f48b0b31c0417006138ce4576f294a066f7c[[#This Row],[Member ID]]),1)-1</f>
        <v>0</v>
      </c>
      <c r="AD86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6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64" s="1">
        <v>45657</v>
      </c>
      <c r="AG864" s="1">
        <f>Member_export_20241206_173759_f48b0b31c0417006138ce4576f294a066f7c[[#This Row],[Price]]/100</f>
        <v>49</v>
      </c>
      <c r="AH864" s="6">
        <f ca="1">DATEDIF(Member_export_20241206_173759_f48b0b31c0417006138ce4576f294a066f7c[[#This Row],[Birthday]],TODAY(),"Y")</f>
        <v>29</v>
      </c>
      <c r="AI864" s="6">
        <f>DATEDIF(Member_export_20241206_173759_f48b0b31c0417006138ce4576f294a066f7c[[#This Row],[Member since]],Member_export_20241206_173759_f48b0b31c0417006138ce4576f294a066f7c[[#This Row],[Contrac end date C]],"M")</f>
        <v>68</v>
      </c>
      <c r="AJ864" t="str">
        <f>TEXT(Member_export_20241206_173759_f48b0b31c0417006138ce4576f294a066f7c[[#This Row],[Member since]],"DDDD")</f>
        <v>martes</v>
      </c>
      <c r="AK864">
        <f>MONTH(Member_export_20241206_173759_f48b0b31c0417006138ce4576f294a066f7c[[#This Row],[Member since]])</f>
        <v>4</v>
      </c>
      <c r="AL864">
        <f>YEAR(Member_export_20241206_173759_f48b0b31c0417006138ce4576f294a066f7c[[#This Row],[Member since]])</f>
        <v>2019</v>
      </c>
    </row>
    <row r="865" spans="1:38" x14ac:dyDescent="0.55000000000000004">
      <c r="A865">
        <v>79788</v>
      </c>
      <c r="B865">
        <v>46764544</v>
      </c>
      <c r="C865" t="s">
        <v>3448</v>
      </c>
      <c r="D865" t="s">
        <v>9</v>
      </c>
      <c r="E865" t="s">
        <v>9</v>
      </c>
      <c r="F865" t="s">
        <v>174</v>
      </c>
      <c r="G865" t="s">
        <v>1646</v>
      </c>
      <c r="H865" t="s">
        <v>4022</v>
      </c>
      <c r="I865" s="1">
        <v>30739</v>
      </c>
      <c r="J865" t="s">
        <v>6122</v>
      </c>
      <c r="K865" t="s">
        <v>6123</v>
      </c>
      <c r="L865">
        <v>28914</v>
      </c>
      <c r="M865" t="s">
        <v>4016</v>
      </c>
      <c r="N865" t="s">
        <v>9</v>
      </c>
      <c r="O865">
        <v>684058544</v>
      </c>
      <c r="P865" t="s">
        <v>1648</v>
      </c>
      <c r="Q865" t="s">
        <v>22</v>
      </c>
      <c r="R865" t="s">
        <v>1647</v>
      </c>
      <c r="S865" t="s">
        <v>4017</v>
      </c>
      <c r="T865" s="1">
        <v>45384</v>
      </c>
      <c r="U865" t="s">
        <v>9</v>
      </c>
      <c r="V865" t="s">
        <v>9</v>
      </c>
      <c r="W865" t="s">
        <v>9</v>
      </c>
      <c r="X865" t="s">
        <v>30</v>
      </c>
      <c r="Y865" s="1">
        <v>45444</v>
      </c>
      <c r="Z865" s="1">
        <v>45657</v>
      </c>
      <c r="AA865">
        <v>4900</v>
      </c>
      <c r="AB865" t="s">
        <v>4017</v>
      </c>
      <c r="AC865">
        <f>MIN(COUNTIF(B:B,Member_export_20241206_173759_f48b0b31c0417006138ce4576f294a066f7c[[#This Row],[Member ID]]),1)-1</f>
        <v>0</v>
      </c>
      <c r="AD865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865" t="str">
        <f>IF(Member_export_20241206_173759_f48b0b31c0417006138ce4576f294a066f7c[[#This Row],[Source]]="","DESCONOCIDA",Member_export_20241206_173759_f48b0b31c0417006138ce4576f294a066f7c[[#This Row],[Source]])</f>
        <v>DESCONOCIDA</v>
      </c>
      <c r="AF865" s="1">
        <v>45657</v>
      </c>
      <c r="AG865" s="1">
        <f>Member_export_20241206_173759_f48b0b31c0417006138ce4576f294a066f7c[[#This Row],[Price]]/100</f>
        <v>49</v>
      </c>
      <c r="AH865" s="6">
        <f ca="1">DATEDIF(Member_export_20241206_173759_f48b0b31c0417006138ce4576f294a066f7c[[#This Row],[Birthday]],TODAY(),"Y")</f>
        <v>40</v>
      </c>
      <c r="AI865" s="6">
        <f>DATEDIF(Member_export_20241206_173759_f48b0b31c0417006138ce4576f294a066f7c[[#This Row],[Member since]],Member_export_20241206_173759_f48b0b31c0417006138ce4576f294a066f7c[[#This Row],[Contrac end date C]],"M")</f>
        <v>8</v>
      </c>
      <c r="AJ865" t="str">
        <f>TEXT(Member_export_20241206_173759_f48b0b31c0417006138ce4576f294a066f7c[[#This Row],[Member since]],"DDDD")</f>
        <v>martes</v>
      </c>
      <c r="AK865">
        <f>MONTH(Member_export_20241206_173759_f48b0b31c0417006138ce4576f294a066f7c[[#This Row],[Member since]])</f>
        <v>4</v>
      </c>
      <c r="AL865">
        <f>YEAR(Member_export_20241206_173759_f48b0b31c0417006138ce4576f294a066f7c[[#This Row],[Member since]])</f>
        <v>2024</v>
      </c>
    </row>
    <row r="866" spans="1:38" x14ac:dyDescent="0.55000000000000004">
      <c r="A866">
        <v>79788</v>
      </c>
      <c r="B866">
        <v>45988234</v>
      </c>
      <c r="C866" t="s">
        <v>3430</v>
      </c>
      <c r="D866" t="s">
        <v>9</v>
      </c>
      <c r="E866" t="s">
        <v>9</v>
      </c>
      <c r="F866" t="s">
        <v>1066</v>
      </c>
      <c r="G866" t="s">
        <v>1606</v>
      </c>
      <c r="H866" t="s">
        <v>4022</v>
      </c>
      <c r="I866" s="1">
        <v>39190</v>
      </c>
      <c r="J866" t="s">
        <v>6124</v>
      </c>
      <c r="K866" t="s">
        <v>6125</v>
      </c>
      <c r="L866">
        <v>28914</v>
      </c>
      <c r="M866" t="s">
        <v>4016</v>
      </c>
      <c r="N866" t="s">
        <v>9</v>
      </c>
      <c r="O866">
        <v>633348124</v>
      </c>
      <c r="P866" t="s">
        <v>1607</v>
      </c>
      <c r="Q866" t="s">
        <v>45</v>
      </c>
      <c r="R866" t="s">
        <v>6126</v>
      </c>
      <c r="S866" t="s">
        <v>4017</v>
      </c>
      <c r="T866" s="1">
        <v>45182</v>
      </c>
      <c r="U866" t="s">
        <v>9</v>
      </c>
      <c r="V866" t="s">
        <v>4023</v>
      </c>
      <c r="W866" t="s">
        <v>4029</v>
      </c>
      <c r="X866" t="s">
        <v>12</v>
      </c>
      <c r="Y866" s="1">
        <v>25569</v>
      </c>
      <c r="Z866" s="1">
        <v>45657</v>
      </c>
      <c r="AA866">
        <v>5200</v>
      </c>
      <c r="AB866" t="s">
        <v>4017</v>
      </c>
      <c r="AC866">
        <f>MIN(COUNTIF(B:B,Member_export_20241206_173759_f48b0b31c0417006138ce4576f294a066f7c[[#This Row],[Member ID]]),1)-1</f>
        <v>0</v>
      </c>
      <c r="AD86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6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66" s="1">
        <v>45657</v>
      </c>
      <c r="AG866" s="1">
        <f>Member_export_20241206_173759_f48b0b31c0417006138ce4576f294a066f7c[[#This Row],[Price]]/100</f>
        <v>52</v>
      </c>
      <c r="AH866" s="6">
        <f ca="1">DATEDIF(Member_export_20241206_173759_f48b0b31c0417006138ce4576f294a066f7c[[#This Row],[Birthday]],TODAY(),"Y")</f>
        <v>17</v>
      </c>
      <c r="AI866" s="6">
        <f>DATEDIF(Member_export_20241206_173759_f48b0b31c0417006138ce4576f294a066f7c[[#This Row],[Member since]],Member_export_20241206_173759_f48b0b31c0417006138ce4576f294a066f7c[[#This Row],[Contrac end date C]],"M")</f>
        <v>15</v>
      </c>
      <c r="AJ866" t="str">
        <f>TEXT(Member_export_20241206_173759_f48b0b31c0417006138ce4576f294a066f7c[[#This Row],[Member since]],"DDDD")</f>
        <v>miércoles</v>
      </c>
      <c r="AK866">
        <f>MONTH(Member_export_20241206_173759_f48b0b31c0417006138ce4576f294a066f7c[[#This Row],[Member since]])</f>
        <v>9</v>
      </c>
      <c r="AL866">
        <f>YEAR(Member_export_20241206_173759_f48b0b31c0417006138ce4576f294a066f7c[[#This Row],[Member since]])</f>
        <v>2023</v>
      </c>
    </row>
    <row r="867" spans="1:38" x14ac:dyDescent="0.55000000000000004">
      <c r="A867">
        <v>79788</v>
      </c>
      <c r="B867">
        <v>45989115</v>
      </c>
      <c r="C867" t="s">
        <v>3202</v>
      </c>
      <c r="D867" t="s">
        <v>9</v>
      </c>
      <c r="E867" t="s">
        <v>9</v>
      </c>
      <c r="F867" t="s">
        <v>1066</v>
      </c>
      <c r="G867" t="s">
        <v>1067</v>
      </c>
      <c r="H867" t="s">
        <v>4022</v>
      </c>
      <c r="I867" s="1">
        <v>25839</v>
      </c>
      <c r="J867" t="s">
        <v>6127</v>
      </c>
      <c r="K867" t="s">
        <v>6128</v>
      </c>
      <c r="L867">
        <v>28914</v>
      </c>
      <c r="M867" t="s">
        <v>4016</v>
      </c>
      <c r="N867" t="s">
        <v>9</v>
      </c>
      <c r="O867">
        <v>628086847</v>
      </c>
      <c r="P867" t="s">
        <v>1068</v>
      </c>
      <c r="Q867" t="s">
        <v>113</v>
      </c>
      <c r="R867" t="s">
        <v>6129</v>
      </c>
      <c r="S867" t="s">
        <v>4017</v>
      </c>
      <c r="T867" s="1">
        <v>43343</v>
      </c>
      <c r="U867" t="s">
        <v>9</v>
      </c>
      <c r="V867" t="s">
        <v>4023</v>
      </c>
      <c r="W867" t="s">
        <v>4024</v>
      </c>
      <c r="X867" t="s">
        <v>30</v>
      </c>
      <c r="Y867" s="1">
        <v>45474</v>
      </c>
      <c r="Z867" s="1">
        <v>45657</v>
      </c>
      <c r="AA867">
        <v>4900</v>
      </c>
      <c r="AB867" t="s">
        <v>4017</v>
      </c>
      <c r="AC867">
        <f>MIN(COUNTIF(B:B,Member_export_20241206_173759_f48b0b31c0417006138ce4576f294a066f7c[[#This Row],[Member ID]]),1)-1</f>
        <v>0</v>
      </c>
      <c r="AD86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6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67" s="1">
        <v>45657</v>
      </c>
      <c r="AG867" s="1">
        <f>Member_export_20241206_173759_f48b0b31c0417006138ce4576f294a066f7c[[#This Row],[Price]]/100</f>
        <v>49</v>
      </c>
      <c r="AH867" s="6">
        <f ca="1">DATEDIF(Member_export_20241206_173759_f48b0b31c0417006138ce4576f294a066f7c[[#This Row],[Birthday]],TODAY(),"Y")</f>
        <v>54</v>
      </c>
      <c r="AI867" s="6">
        <f>DATEDIF(Member_export_20241206_173759_f48b0b31c0417006138ce4576f294a066f7c[[#This Row],[Member since]],Member_export_20241206_173759_f48b0b31c0417006138ce4576f294a066f7c[[#This Row],[Contrac end date C]],"M")</f>
        <v>76</v>
      </c>
      <c r="AJ867" t="str">
        <f>TEXT(Member_export_20241206_173759_f48b0b31c0417006138ce4576f294a066f7c[[#This Row],[Member since]],"DDDD")</f>
        <v>viernes</v>
      </c>
      <c r="AK867">
        <f>MONTH(Member_export_20241206_173759_f48b0b31c0417006138ce4576f294a066f7c[[#This Row],[Member since]])</f>
        <v>8</v>
      </c>
      <c r="AL867">
        <f>YEAR(Member_export_20241206_173759_f48b0b31c0417006138ce4576f294a066f7c[[#This Row],[Member since]])</f>
        <v>2018</v>
      </c>
    </row>
    <row r="868" spans="1:38" x14ac:dyDescent="0.55000000000000004">
      <c r="A868">
        <v>79788</v>
      </c>
      <c r="B868">
        <v>45988606</v>
      </c>
      <c r="C868" t="s">
        <v>3821</v>
      </c>
      <c r="D868" t="s">
        <v>9</v>
      </c>
      <c r="E868" t="s">
        <v>9</v>
      </c>
      <c r="F868" t="s">
        <v>1066</v>
      </c>
      <c r="G868" t="s">
        <v>2461</v>
      </c>
      <c r="H868" t="s">
        <v>4022</v>
      </c>
      <c r="I868" s="1">
        <v>39209</v>
      </c>
      <c r="J868" t="s">
        <v>6130</v>
      </c>
      <c r="K868" t="s">
        <v>6131</v>
      </c>
      <c r="L868">
        <v>28914</v>
      </c>
      <c r="M868" t="s">
        <v>4016</v>
      </c>
      <c r="N868" t="s">
        <v>9</v>
      </c>
      <c r="O868">
        <v>610234013</v>
      </c>
      <c r="P868" t="s">
        <v>2462</v>
      </c>
      <c r="Q868" t="s">
        <v>11</v>
      </c>
      <c r="R868" t="s">
        <v>6132</v>
      </c>
      <c r="S868" t="s">
        <v>4017</v>
      </c>
      <c r="T868" s="1">
        <v>45191</v>
      </c>
      <c r="U868" t="s">
        <v>9</v>
      </c>
      <c r="V868" t="s">
        <v>4023</v>
      </c>
      <c r="W868" t="s">
        <v>4024</v>
      </c>
      <c r="X868" t="s">
        <v>30</v>
      </c>
      <c r="Y868" s="1">
        <v>45200</v>
      </c>
      <c r="Z868" s="1">
        <v>45657</v>
      </c>
      <c r="AA868">
        <v>4900</v>
      </c>
      <c r="AB868" t="s">
        <v>4017</v>
      </c>
      <c r="AC868">
        <f>MIN(COUNTIF(B:B,Member_export_20241206_173759_f48b0b31c0417006138ce4576f294a066f7c[[#This Row],[Member ID]]),1)-1</f>
        <v>0</v>
      </c>
      <c r="AD86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6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68" s="1">
        <v>45657</v>
      </c>
      <c r="AG868" s="1">
        <f>Member_export_20241206_173759_f48b0b31c0417006138ce4576f294a066f7c[[#This Row],[Price]]/100</f>
        <v>49</v>
      </c>
      <c r="AH868" s="6">
        <f ca="1">DATEDIF(Member_export_20241206_173759_f48b0b31c0417006138ce4576f294a066f7c[[#This Row],[Birthday]],TODAY(),"Y")</f>
        <v>17</v>
      </c>
      <c r="AI868" s="6">
        <f>DATEDIF(Member_export_20241206_173759_f48b0b31c0417006138ce4576f294a066f7c[[#This Row],[Member since]],Member_export_20241206_173759_f48b0b31c0417006138ce4576f294a066f7c[[#This Row],[Contrac end date C]],"M")</f>
        <v>15</v>
      </c>
      <c r="AJ868" t="str">
        <f>TEXT(Member_export_20241206_173759_f48b0b31c0417006138ce4576f294a066f7c[[#This Row],[Member since]],"DDDD")</f>
        <v>viernes</v>
      </c>
      <c r="AK868">
        <f>MONTH(Member_export_20241206_173759_f48b0b31c0417006138ce4576f294a066f7c[[#This Row],[Member since]])</f>
        <v>9</v>
      </c>
      <c r="AL868">
        <f>YEAR(Member_export_20241206_173759_f48b0b31c0417006138ce4576f294a066f7c[[#This Row],[Member since]])</f>
        <v>2023</v>
      </c>
    </row>
    <row r="869" spans="1:38" x14ac:dyDescent="0.55000000000000004">
      <c r="A869">
        <v>79788</v>
      </c>
      <c r="B869">
        <v>45987179</v>
      </c>
      <c r="C869" t="s">
        <v>3023</v>
      </c>
      <c r="D869" t="s">
        <v>9</v>
      </c>
      <c r="E869" t="s">
        <v>9</v>
      </c>
      <c r="F869" t="s">
        <v>597</v>
      </c>
      <c r="G869" t="s">
        <v>598</v>
      </c>
      <c r="H869" t="s">
        <v>4022</v>
      </c>
      <c r="I869" s="1">
        <v>29137</v>
      </c>
      <c r="J869" t="s">
        <v>6133</v>
      </c>
      <c r="K869" t="s">
        <v>4705</v>
      </c>
      <c r="L869">
        <v>28914</v>
      </c>
      <c r="M869" t="s">
        <v>4016</v>
      </c>
      <c r="N869" t="s">
        <v>9</v>
      </c>
      <c r="O869">
        <v>697313094</v>
      </c>
      <c r="P869" t="s">
        <v>401</v>
      </c>
      <c r="Q869" t="s">
        <v>22</v>
      </c>
      <c r="R869" t="s">
        <v>599</v>
      </c>
      <c r="S869" t="s">
        <v>4017</v>
      </c>
      <c r="T869" s="1">
        <v>44896</v>
      </c>
      <c r="U869" t="s">
        <v>9</v>
      </c>
      <c r="V869" t="s">
        <v>4023</v>
      </c>
      <c r="W869" t="s">
        <v>4029</v>
      </c>
      <c r="X869" t="s">
        <v>30</v>
      </c>
      <c r="Y869" s="1">
        <v>44896</v>
      </c>
      <c r="Z869" s="1">
        <v>45657</v>
      </c>
      <c r="AA869">
        <v>4900</v>
      </c>
      <c r="AB869" t="s">
        <v>4017</v>
      </c>
      <c r="AC869">
        <f>MIN(COUNTIF(B:B,Member_export_20241206_173759_f48b0b31c0417006138ce4576f294a066f7c[[#This Row],[Member ID]]),1)-1</f>
        <v>0</v>
      </c>
      <c r="AD86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6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69" s="1">
        <v>45657</v>
      </c>
      <c r="AG869" s="1">
        <f>Member_export_20241206_173759_f48b0b31c0417006138ce4576f294a066f7c[[#This Row],[Price]]/100</f>
        <v>49</v>
      </c>
      <c r="AH869" s="6">
        <f ca="1">DATEDIF(Member_export_20241206_173759_f48b0b31c0417006138ce4576f294a066f7c[[#This Row],[Birthday]],TODAY(),"Y")</f>
        <v>45</v>
      </c>
      <c r="AI869" s="6">
        <f>DATEDIF(Member_export_20241206_173759_f48b0b31c0417006138ce4576f294a066f7c[[#This Row],[Member since]],Member_export_20241206_173759_f48b0b31c0417006138ce4576f294a066f7c[[#This Row],[Contrac end date C]],"M")</f>
        <v>24</v>
      </c>
      <c r="AJ869" t="str">
        <f>TEXT(Member_export_20241206_173759_f48b0b31c0417006138ce4576f294a066f7c[[#This Row],[Member since]],"DDDD")</f>
        <v>jueves</v>
      </c>
      <c r="AK869">
        <f>MONTH(Member_export_20241206_173759_f48b0b31c0417006138ce4576f294a066f7c[[#This Row],[Member since]])</f>
        <v>12</v>
      </c>
      <c r="AL869">
        <f>YEAR(Member_export_20241206_173759_f48b0b31c0417006138ce4576f294a066f7c[[#This Row],[Member since]])</f>
        <v>2022</v>
      </c>
    </row>
    <row r="870" spans="1:38" x14ac:dyDescent="0.55000000000000004">
      <c r="A870">
        <v>79788</v>
      </c>
      <c r="B870">
        <v>45987188</v>
      </c>
      <c r="C870" t="s">
        <v>3454</v>
      </c>
      <c r="D870" t="s">
        <v>9</v>
      </c>
      <c r="E870" t="s">
        <v>9</v>
      </c>
      <c r="F870" t="s">
        <v>937</v>
      </c>
      <c r="G870" t="s">
        <v>1660</v>
      </c>
      <c r="H870" t="s">
        <v>4025</v>
      </c>
      <c r="I870" s="1">
        <v>39284</v>
      </c>
      <c r="J870" t="s">
        <v>6134</v>
      </c>
      <c r="K870" t="s">
        <v>6135</v>
      </c>
      <c r="L870">
        <v>28914</v>
      </c>
      <c r="M870" t="s">
        <v>4016</v>
      </c>
      <c r="N870" t="s">
        <v>9</v>
      </c>
      <c r="O870">
        <v>660660316</v>
      </c>
      <c r="P870" t="s">
        <v>1661</v>
      </c>
      <c r="Q870" t="s">
        <v>22</v>
      </c>
      <c r="R870" t="s">
        <v>6136</v>
      </c>
      <c r="S870" t="s">
        <v>4017</v>
      </c>
      <c r="T870" s="1">
        <v>45174</v>
      </c>
      <c r="U870" t="s">
        <v>9</v>
      </c>
      <c r="V870" t="s">
        <v>4023</v>
      </c>
      <c r="W870" t="s">
        <v>4029</v>
      </c>
      <c r="X870" t="s">
        <v>12</v>
      </c>
      <c r="Y870" s="1">
        <v>45200</v>
      </c>
      <c r="Z870" s="1">
        <v>45657</v>
      </c>
      <c r="AA870">
        <v>5200</v>
      </c>
      <c r="AB870" t="s">
        <v>4017</v>
      </c>
      <c r="AC870">
        <f>MIN(COUNTIF(B:B,Member_export_20241206_173759_f48b0b31c0417006138ce4576f294a066f7c[[#This Row],[Member ID]]),1)-1</f>
        <v>0</v>
      </c>
      <c r="AD87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7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70" s="1">
        <v>45657</v>
      </c>
      <c r="AG870" s="1">
        <f>Member_export_20241206_173759_f48b0b31c0417006138ce4576f294a066f7c[[#This Row],[Price]]/100</f>
        <v>52</v>
      </c>
      <c r="AH870" s="6">
        <f ca="1">DATEDIF(Member_export_20241206_173759_f48b0b31c0417006138ce4576f294a066f7c[[#This Row],[Birthday]],TODAY(),"Y")</f>
        <v>17</v>
      </c>
      <c r="AI870" s="6">
        <f>DATEDIF(Member_export_20241206_173759_f48b0b31c0417006138ce4576f294a066f7c[[#This Row],[Member since]],Member_export_20241206_173759_f48b0b31c0417006138ce4576f294a066f7c[[#This Row],[Contrac end date C]],"M")</f>
        <v>15</v>
      </c>
      <c r="AJ870" t="str">
        <f>TEXT(Member_export_20241206_173759_f48b0b31c0417006138ce4576f294a066f7c[[#This Row],[Member since]],"DDDD")</f>
        <v>martes</v>
      </c>
      <c r="AK870">
        <f>MONTH(Member_export_20241206_173759_f48b0b31c0417006138ce4576f294a066f7c[[#This Row],[Member since]])</f>
        <v>9</v>
      </c>
      <c r="AL870">
        <f>YEAR(Member_export_20241206_173759_f48b0b31c0417006138ce4576f294a066f7c[[#This Row],[Member since]])</f>
        <v>2023</v>
      </c>
    </row>
    <row r="871" spans="1:38" x14ac:dyDescent="0.55000000000000004">
      <c r="A871">
        <v>79788</v>
      </c>
      <c r="B871">
        <v>48280007</v>
      </c>
      <c r="C871" t="s">
        <v>3151</v>
      </c>
      <c r="D871" t="s">
        <v>9</v>
      </c>
      <c r="E871" t="s">
        <v>9</v>
      </c>
      <c r="F871" t="s">
        <v>937</v>
      </c>
      <c r="G871" t="s">
        <v>938</v>
      </c>
      <c r="H871" t="s">
        <v>4025</v>
      </c>
      <c r="I871" s="1">
        <v>39719</v>
      </c>
      <c r="J871" t="s">
        <v>6137</v>
      </c>
      <c r="K871" t="s">
        <v>6138</v>
      </c>
      <c r="L871">
        <v>28914</v>
      </c>
      <c r="M871" t="s">
        <v>4016</v>
      </c>
      <c r="N871" t="s">
        <v>9</v>
      </c>
      <c r="O871">
        <v>699708116</v>
      </c>
      <c r="P871" t="s">
        <v>939</v>
      </c>
      <c r="Q871" t="s">
        <v>277</v>
      </c>
      <c r="R871" t="s">
        <v>9</v>
      </c>
      <c r="S871" t="s">
        <v>4017</v>
      </c>
      <c r="T871" s="1">
        <v>45555</v>
      </c>
      <c r="U871" t="s">
        <v>9</v>
      </c>
      <c r="V871" t="s">
        <v>4023</v>
      </c>
      <c r="W871" t="s">
        <v>4024</v>
      </c>
      <c r="X871" t="s">
        <v>30</v>
      </c>
      <c r="Y871" s="1">
        <v>45566</v>
      </c>
      <c r="Z871" s="1">
        <v>45657</v>
      </c>
      <c r="AA871">
        <v>4900</v>
      </c>
      <c r="AB871" t="s">
        <v>4017</v>
      </c>
      <c r="AC871">
        <f>MIN(COUNTIF(B:B,Member_export_20241206_173759_f48b0b31c0417006138ce4576f294a066f7c[[#This Row],[Member ID]]),1)-1</f>
        <v>0</v>
      </c>
      <c r="AD87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7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71" s="1">
        <v>45657</v>
      </c>
      <c r="AG871" s="1">
        <f>Member_export_20241206_173759_f48b0b31c0417006138ce4576f294a066f7c[[#This Row],[Price]]/100</f>
        <v>49</v>
      </c>
      <c r="AH871" s="6">
        <f ca="1">DATEDIF(Member_export_20241206_173759_f48b0b31c0417006138ce4576f294a066f7c[[#This Row],[Birthday]],TODAY(),"Y")</f>
        <v>16</v>
      </c>
      <c r="AI871" s="6">
        <f>DATEDIF(Member_export_20241206_173759_f48b0b31c0417006138ce4576f294a066f7c[[#This Row],[Member since]],Member_export_20241206_173759_f48b0b31c0417006138ce4576f294a066f7c[[#This Row],[Contrac end date C]],"M")</f>
        <v>3</v>
      </c>
      <c r="AJ871" t="str">
        <f>TEXT(Member_export_20241206_173759_f48b0b31c0417006138ce4576f294a066f7c[[#This Row],[Member since]],"DDDD")</f>
        <v>viernes</v>
      </c>
      <c r="AK871">
        <f>MONTH(Member_export_20241206_173759_f48b0b31c0417006138ce4576f294a066f7c[[#This Row],[Member since]])</f>
        <v>9</v>
      </c>
      <c r="AL871">
        <f>YEAR(Member_export_20241206_173759_f48b0b31c0417006138ce4576f294a066f7c[[#This Row],[Member since]])</f>
        <v>2024</v>
      </c>
    </row>
    <row r="872" spans="1:38" x14ac:dyDescent="0.55000000000000004">
      <c r="A872">
        <v>79788</v>
      </c>
      <c r="B872">
        <v>45989052</v>
      </c>
      <c r="C872" t="s">
        <v>3470</v>
      </c>
      <c r="D872" t="s">
        <v>9</v>
      </c>
      <c r="E872" t="s">
        <v>9</v>
      </c>
      <c r="F872" t="s">
        <v>44</v>
      </c>
      <c r="G872" t="s">
        <v>1695</v>
      </c>
      <c r="H872" t="s">
        <v>4022</v>
      </c>
      <c r="I872" s="1">
        <v>32640</v>
      </c>
      <c r="J872" t="s">
        <v>6139</v>
      </c>
      <c r="K872" t="s">
        <v>6140</v>
      </c>
      <c r="L872">
        <v>28914</v>
      </c>
      <c r="M872" t="s">
        <v>4016</v>
      </c>
      <c r="N872" t="s">
        <v>9</v>
      </c>
      <c r="O872">
        <v>677455690</v>
      </c>
      <c r="P872" t="s">
        <v>1697</v>
      </c>
      <c r="Q872" t="s">
        <v>361</v>
      </c>
      <c r="R872" t="s">
        <v>1696</v>
      </c>
      <c r="S872" t="s">
        <v>4017</v>
      </c>
      <c r="T872" s="1">
        <v>44867</v>
      </c>
      <c r="U872" t="s">
        <v>9</v>
      </c>
      <c r="V872" t="s">
        <v>4068</v>
      </c>
      <c r="W872" t="s">
        <v>4029</v>
      </c>
      <c r="X872" t="s">
        <v>12</v>
      </c>
      <c r="Y872" s="1">
        <v>44896</v>
      </c>
      <c r="Z872" s="1">
        <v>45657</v>
      </c>
      <c r="AA872">
        <v>5200</v>
      </c>
      <c r="AB872" t="s">
        <v>4017</v>
      </c>
      <c r="AC872">
        <f>MIN(COUNTIF(B:B,Member_export_20241206_173759_f48b0b31c0417006138ce4576f294a066f7c[[#This Row],[Member ID]]),1)-1</f>
        <v>0</v>
      </c>
      <c r="AD872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87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72" s="1">
        <v>45657</v>
      </c>
      <c r="AG872" s="1">
        <f>Member_export_20241206_173759_f48b0b31c0417006138ce4576f294a066f7c[[#This Row],[Price]]/100</f>
        <v>52</v>
      </c>
      <c r="AH872" s="6">
        <f ca="1">DATEDIF(Member_export_20241206_173759_f48b0b31c0417006138ce4576f294a066f7c[[#This Row],[Birthday]],TODAY(),"Y")</f>
        <v>35</v>
      </c>
      <c r="AI872" s="6">
        <f>DATEDIF(Member_export_20241206_173759_f48b0b31c0417006138ce4576f294a066f7c[[#This Row],[Member since]],Member_export_20241206_173759_f48b0b31c0417006138ce4576f294a066f7c[[#This Row],[Contrac end date C]],"M")</f>
        <v>25</v>
      </c>
      <c r="AJ872" t="str">
        <f>TEXT(Member_export_20241206_173759_f48b0b31c0417006138ce4576f294a066f7c[[#This Row],[Member since]],"DDDD")</f>
        <v>miércoles</v>
      </c>
      <c r="AK872">
        <f>MONTH(Member_export_20241206_173759_f48b0b31c0417006138ce4576f294a066f7c[[#This Row],[Member since]])</f>
        <v>11</v>
      </c>
      <c r="AL872">
        <f>YEAR(Member_export_20241206_173759_f48b0b31c0417006138ce4576f294a066f7c[[#This Row],[Member since]])</f>
        <v>2022</v>
      </c>
    </row>
    <row r="873" spans="1:38" x14ac:dyDescent="0.55000000000000004">
      <c r="A873">
        <v>79788</v>
      </c>
      <c r="B873">
        <v>45989495</v>
      </c>
      <c r="C873" t="s">
        <v>3559</v>
      </c>
      <c r="D873" t="s">
        <v>9</v>
      </c>
      <c r="E873" t="s">
        <v>9</v>
      </c>
      <c r="F873" t="s">
        <v>44</v>
      </c>
      <c r="G873" t="s">
        <v>1887</v>
      </c>
      <c r="H873" t="s">
        <v>4022</v>
      </c>
      <c r="I873" s="1">
        <v>38510</v>
      </c>
      <c r="J873" t="s">
        <v>6141</v>
      </c>
      <c r="K873" t="s">
        <v>4760</v>
      </c>
      <c r="L873">
        <v>28914</v>
      </c>
      <c r="M873" t="s">
        <v>4016</v>
      </c>
      <c r="N873" t="s">
        <v>9</v>
      </c>
      <c r="O873">
        <v>695077504</v>
      </c>
      <c r="P873" t="s">
        <v>1889</v>
      </c>
      <c r="Q873" t="s">
        <v>22</v>
      </c>
      <c r="R873" t="s">
        <v>1888</v>
      </c>
      <c r="S873" t="s">
        <v>4017</v>
      </c>
      <c r="T873" s="1">
        <v>45201</v>
      </c>
      <c r="U873" t="s">
        <v>9</v>
      </c>
      <c r="V873" t="s">
        <v>4023</v>
      </c>
      <c r="W873" t="s">
        <v>4024</v>
      </c>
      <c r="X873" t="s">
        <v>12</v>
      </c>
      <c r="Y873" s="1">
        <v>45231</v>
      </c>
      <c r="Z873" s="1">
        <v>45657</v>
      </c>
      <c r="AA873">
        <v>5200</v>
      </c>
      <c r="AB873" t="s">
        <v>4017</v>
      </c>
      <c r="AC873">
        <f>MIN(COUNTIF(B:B,Member_export_20241206_173759_f48b0b31c0417006138ce4576f294a066f7c[[#This Row],[Member ID]]),1)-1</f>
        <v>0</v>
      </c>
      <c r="AD87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7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73" s="1">
        <v>45657</v>
      </c>
      <c r="AG873" s="1">
        <f>Member_export_20241206_173759_f48b0b31c0417006138ce4576f294a066f7c[[#This Row],[Price]]/100</f>
        <v>52</v>
      </c>
      <c r="AH873" s="6">
        <f ca="1">DATEDIF(Member_export_20241206_173759_f48b0b31c0417006138ce4576f294a066f7c[[#This Row],[Birthday]],TODAY(),"Y")</f>
        <v>19</v>
      </c>
      <c r="AI873" s="6">
        <f>DATEDIF(Member_export_20241206_173759_f48b0b31c0417006138ce4576f294a066f7c[[#This Row],[Member since]],Member_export_20241206_173759_f48b0b31c0417006138ce4576f294a066f7c[[#This Row],[Contrac end date C]],"M")</f>
        <v>14</v>
      </c>
      <c r="AJ873" t="str">
        <f>TEXT(Member_export_20241206_173759_f48b0b31c0417006138ce4576f294a066f7c[[#This Row],[Member since]],"DDDD")</f>
        <v>lunes</v>
      </c>
      <c r="AK873">
        <f>MONTH(Member_export_20241206_173759_f48b0b31c0417006138ce4576f294a066f7c[[#This Row],[Member since]])</f>
        <v>10</v>
      </c>
      <c r="AL873">
        <f>YEAR(Member_export_20241206_173759_f48b0b31c0417006138ce4576f294a066f7c[[#This Row],[Member since]])</f>
        <v>2023</v>
      </c>
    </row>
    <row r="874" spans="1:38" x14ac:dyDescent="0.55000000000000004">
      <c r="A874">
        <v>79788</v>
      </c>
      <c r="B874">
        <v>45989534</v>
      </c>
      <c r="C874" t="s">
        <v>3067</v>
      </c>
      <c r="D874" t="s">
        <v>9</v>
      </c>
      <c r="E874" t="s">
        <v>9</v>
      </c>
      <c r="F874" t="s">
        <v>44</v>
      </c>
      <c r="G874" t="s">
        <v>717</v>
      </c>
      <c r="H874" t="s">
        <v>4015</v>
      </c>
      <c r="I874" s="1">
        <v>29364</v>
      </c>
      <c r="J874" t="s">
        <v>6142</v>
      </c>
      <c r="K874" t="s">
        <v>6143</v>
      </c>
      <c r="L874">
        <v>28914</v>
      </c>
      <c r="M874" t="s">
        <v>4016</v>
      </c>
      <c r="N874" t="s">
        <v>9</v>
      </c>
      <c r="O874">
        <v>620425637</v>
      </c>
      <c r="P874" t="s">
        <v>719</v>
      </c>
      <c r="Q874" t="s">
        <v>361</v>
      </c>
      <c r="R874" t="s">
        <v>718</v>
      </c>
      <c r="S874" t="s">
        <v>4017</v>
      </c>
      <c r="T874" s="1">
        <v>44571</v>
      </c>
      <c r="U874" t="s">
        <v>9</v>
      </c>
      <c r="V874" t="s">
        <v>4023</v>
      </c>
      <c r="W874" t="s">
        <v>4029</v>
      </c>
      <c r="X874" t="s">
        <v>12</v>
      </c>
      <c r="Y874" s="1">
        <v>44593</v>
      </c>
      <c r="Z874" s="1">
        <v>45657</v>
      </c>
      <c r="AA874">
        <v>5200</v>
      </c>
      <c r="AB874" t="s">
        <v>4017</v>
      </c>
      <c r="AC874">
        <f>MIN(COUNTIF(B:B,Member_export_20241206_173759_f48b0b31c0417006138ce4576f294a066f7c[[#This Row],[Member ID]]),1)-1</f>
        <v>0</v>
      </c>
      <c r="AD87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7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74" s="1">
        <v>45657</v>
      </c>
      <c r="AG874" s="1">
        <f>Member_export_20241206_173759_f48b0b31c0417006138ce4576f294a066f7c[[#This Row],[Price]]/100</f>
        <v>52</v>
      </c>
      <c r="AH874" s="6">
        <f ca="1">DATEDIF(Member_export_20241206_173759_f48b0b31c0417006138ce4576f294a066f7c[[#This Row],[Birthday]],TODAY(),"Y")</f>
        <v>44</v>
      </c>
      <c r="AI874" s="6">
        <f>DATEDIF(Member_export_20241206_173759_f48b0b31c0417006138ce4576f294a066f7c[[#This Row],[Member since]],Member_export_20241206_173759_f48b0b31c0417006138ce4576f294a066f7c[[#This Row],[Contrac end date C]],"M")</f>
        <v>35</v>
      </c>
      <c r="AJ874" t="str">
        <f>TEXT(Member_export_20241206_173759_f48b0b31c0417006138ce4576f294a066f7c[[#This Row],[Member since]],"DDDD")</f>
        <v>lunes</v>
      </c>
      <c r="AK874">
        <f>MONTH(Member_export_20241206_173759_f48b0b31c0417006138ce4576f294a066f7c[[#This Row],[Member since]])</f>
        <v>1</v>
      </c>
      <c r="AL874">
        <f>YEAR(Member_export_20241206_173759_f48b0b31c0417006138ce4576f294a066f7c[[#This Row],[Member since]])</f>
        <v>2022</v>
      </c>
    </row>
    <row r="875" spans="1:38" x14ac:dyDescent="0.55000000000000004">
      <c r="A875">
        <v>79788</v>
      </c>
      <c r="B875">
        <v>45987080</v>
      </c>
      <c r="C875" t="s">
        <v>2995</v>
      </c>
      <c r="D875" t="s">
        <v>9</v>
      </c>
      <c r="E875" t="s">
        <v>9</v>
      </c>
      <c r="F875" t="s">
        <v>44</v>
      </c>
      <c r="G875" t="s">
        <v>515</v>
      </c>
      <c r="H875" t="s">
        <v>4022</v>
      </c>
      <c r="I875" s="1">
        <v>28479</v>
      </c>
      <c r="J875" t="s">
        <v>6144</v>
      </c>
      <c r="K875" t="s">
        <v>6145</v>
      </c>
      <c r="L875">
        <v>28914</v>
      </c>
      <c r="M875" t="s">
        <v>4016</v>
      </c>
      <c r="N875" t="s">
        <v>9</v>
      </c>
      <c r="O875">
        <v>665693155</v>
      </c>
      <c r="P875" t="s">
        <v>516</v>
      </c>
      <c r="Q875" t="s">
        <v>22</v>
      </c>
      <c r="R875" t="s">
        <v>6146</v>
      </c>
      <c r="S875" t="s">
        <v>4017</v>
      </c>
      <c r="T875" s="1">
        <v>44806</v>
      </c>
      <c r="U875" t="s">
        <v>9</v>
      </c>
      <c r="V875" t="s">
        <v>4023</v>
      </c>
      <c r="W875" t="s">
        <v>4029</v>
      </c>
      <c r="X875" t="s">
        <v>12</v>
      </c>
      <c r="Y875" s="1">
        <v>44835</v>
      </c>
      <c r="Z875" s="1">
        <v>45657</v>
      </c>
      <c r="AA875">
        <v>5200</v>
      </c>
      <c r="AB875" t="s">
        <v>4017</v>
      </c>
      <c r="AC875">
        <f>MIN(COUNTIF(B:B,Member_export_20241206_173759_f48b0b31c0417006138ce4576f294a066f7c[[#This Row],[Member ID]]),1)-1</f>
        <v>0</v>
      </c>
      <c r="AD87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7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75" s="1">
        <v>45657</v>
      </c>
      <c r="AG875" s="1">
        <f>Member_export_20241206_173759_f48b0b31c0417006138ce4576f294a066f7c[[#This Row],[Price]]/100</f>
        <v>52</v>
      </c>
      <c r="AH875" s="6">
        <f ca="1">DATEDIF(Member_export_20241206_173759_f48b0b31c0417006138ce4576f294a066f7c[[#This Row],[Birthday]],TODAY(),"Y")</f>
        <v>46</v>
      </c>
      <c r="AI875" s="6">
        <f>DATEDIF(Member_export_20241206_173759_f48b0b31c0417006138ce4576f294a066f7c[[#This Row],[Member since]],Member_export_20241206_173759_f48b0b31c0417006138ce4576f294a066f7c[[#This Row],[Contrac end date C]],"M")</f>
        <v>27</v>
      </c>
      <c r="AJ875" t="str">
        <f>TEXT(Member_export_20241206_173759_f48b0b31c0417006138ce4576f294a066f7c[[#This Row],[Member since]],"DDDD")</f>
        <v>viernes</v>
      </c>
      <c r="AK875">
        <f>MONTH(Member_export_20241206_173759_f48b0b31c0417006138ce4576f294a066f7c[[#This Row],[Member since]])</f>
        <v>9</v>
      </c>
      <c r="AL875">
        <f>YEAR(Member_export_20241206_173759_f48b0b31c0417006138ce4576f294a066f7c[[#This Row],[Member since]])</f>
        <v>2022</v>
      </c>
    </row>
    <row r="876" spans="1:38" x14ac:dyDescent="0.55000000000000004">
      <c r="A876">
        <v>79788</v>
      </c>
      <c r="B876">
        <v>45988616</v>
      </c>
      <c r="C876" t="s">
        <v>3144</v>
      </c>
      <c r="D876" t="s">
        <v>9</v>
      </c>
      <c r="E876" t="s">
        <v>9</v>
      </c>
      <c r="F876" t="s">
        <v>44</v>
      </c>
      <c r="G876" t="s">
        <v>923</v>
      </c>
      <c r="H876" t="s">
        <v>4022</v>
      </c>
      <c r="I876" s="1">
        <v>38995</v>
      </c>
      <c r="J876" t="s">
        <v>6147</v>
      </c>
      <c r="K876" t="s">
        <v>4185</v>
      </c>
      <c r="L876">
        <v>28914</v>
      </c>
      <c r="M876" t="s">
        <v>4016</v>
      </c>
      <c r="N876" t="s">
        <v>9</v>
      </c>
      <c r="O876">
        <v>674444045</v>
      </c>
      <c r="P876" t="s">
        <v>924</v>
      </c>
      <c r="Q876" t="s">
        <v>22</v>
      </c>
      <c r="R876" t="s">
        <v>6148</v>
      </c>
      <c r="S876" t="s">
        <v>4017</v>
      </c>
      <c r="T876" s="1">
        <v>45169</v>
      </c>
      <c r="U876" t="s">
        <v>9</v>
      </c>
      <c r="V876" t="s">
        <v>4023</v>
      </c>
      <c r="W876" t="s">
        <v>4029</v>
      </c>
      <c r="X876" t="s">
        <v>12</v>
      </c>
      <c r="Y876" s="1">
        <v>45170</v>
      </c>
      <c r="Z876" s="1">
        <v>45657</v>
      </c>
      <c r="AA876">
        <v>5200</v>
      </c>
      <c r="AB876" t="s">
        <v>4017</v>
      </c>
      <c r="AC876">
        <f>MIN(COUNTIF(B:B,Member_export_20241206_173759_f48b0b31c0417006138ce4576f294a066f7c[[#This Row],[Member ID]]),1)-1</f>
        <v>0</v>
      </c>
      <c r="AD87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7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76" s="1">
        <v>45657</v>
      </c>
      <c r="AG876" s="1">
        <f>Member_export_20241206_173759_f48b0b31c0417006138ce4576f294a066f7c[[#This Row],[Price]]/100</f>
        <v>52</v>
      </c>
      <c r="AH876" s="6">
        <f ca="1">DATEDIF(Member_export_20241206_173759_f48b0b31c0417006138ce4576f294a066f7c[[#This Row],[Birthday]],TODAY(),"Y")</f>
        <v>18</v>
      </c>
      <c r="AI876" s="6">
        <f>DATEDIF(Member_export_20241206_173759_f48b0b31c0417006138ce4576f294a066f7c[[#This Row],[Member since]],Member_export_20241206_173759_f48b0b31c0417006138ce4576f294a066f7c[[#This Row],[Contrac end date C]],"M")</f>
        <v>16</v>
      </c>
      <c r="AJ876" t="str">
        <f>TEXT(Member_export_20241206_173759_f48b0b31c0417006138ce4576f294a066f7c[[#This Row],[Member since]],"DDDD")</f>
        <v>jueves</v>
      </c>
      <c r="AK876">
        <f>MONTH(Member_export_20241206_173759_f48b0b31c0417006138ce4576f294a066f7c[[#This Row],[Member since]])</f>
        <v>8</v>
      </c>
      <c r="AL876">
        <f>YEAR(Member_export_20241206_173759_f48b0b31c0417006138ce4576f294a066f7c[[#This Row],[Member since]])</f>
        <v>2023</v>
      </c>
    </row>
    <row r="877" spans="1:38" x14ac:dyDescent="0.55000000000000004">
      <c r="A877">
        <v>79788</v>
      </c>
      <c r="B877">
        <v>45989447</v>
      </c>
      <c r="C877" t="s">
        <v>3005</v>
      </c>
      <c r="D877" t="s">
        <v>9</v>
      </c>
      <c r="E877" t="s">
        <v>9</v>
      </c>
      <c r="F877" t="s">
        <v>44</v>
      </c>
      <c r="G877" t="s">
        <v>543</v>
      </c>
      <c r="H877" t="s">
        <v>4022</v>
      </c>
      <c r="I877" s="1">
        <v>38297</v>
      </c>
      <c r="J877" t="s">
        <v>6149</v>
      </c>
      <c r="K877" t="s">
        <v>5178</v>
      </c>
      <c r="L877">
        <v>28914</v>
      </c>
      <c r="M877" t="s">
        <v>4016</v>
      </c>
      <c r="N877" t="s">
        <v>9</v>
      </c>
      <c r="O877">
        <v>679608632</v>
      </c>
      <c r="P877" t="s">
        <v>544</v>
      </c>
      <c r="Q877" t="s">
        <v>45</v>
      </c>
      <c r="R877" t="s">
        <v>6150</v>
      </c>
      <c r="S877" t="s">
        <v>4017</v>
      </c>
      <c r="T877" s="1">
        <v>44753</v>
      </c>
      <c r="U877" t="s">
        <v>9</v>
      </c>
      <c r="V877" t="s">
        <v>4023</v>
      </c>
      <c r="W877" t="s">
        <v>4024</v>
      </c>
      <c r="X877" t="s">
        <v>48</v>
      </c>
      <c r="Y877" s="1">
        <v>44774</v>
      </c>
      <c r="Z877" s="1">
        <v>45657</v>
      </c>
      <c r="AA877">
        <v>3900</v>
      </c>
      <c r="AB877" t="s">
        <v>4017</v>
      </c>
      <c r="AC877">
        <f>MIN(COUNTIF(B:B,Member_export_20241206_173759_f48b0b31c0417006138ce4576f294a066f7c[[#This Row],[Member ID]]),1)-1</f>
        <v>0</v>
      </c>
      <c r="AD87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7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77" s="1">
        <v>45657</v>
      </c>
      <c r="AG877" s="1">
        <f>Member_export_20241206_173759_f48b0b31c0417006138ce4576f294a066f7c[[#This Row],[Price]]/100</f>
        <v>39</v>
      </c>
      <c r="AH877" s="6">
        <f ca="1">DATEDIF(Member_export_20241206_173759_f48b0b31c0417006138ce4576f294a066f7c[[#This Row],[Birthday]],TODAY(),"Y")</f>
        <v>20</v>
      </c>
      <c r="AI877" s="6">
        <f>DATEDIF(Member_export_20241206_173759_f48b0b31c0417006138ce4576f294a066f7c[[#This Row],[Member since]],Member_export_20241206_173759_f48b0b31c0417006138ce4576f294a066f7c[[#This Row],[Contrac end date C]],"M")</f>
        <v>29</v>
      </c>
      <c r="AJ877" t="str">
        <f>TEXT(Member_export_20241206_173759_f48b0b31c0417006138ce4576f294a066f7c[[#This Row],[Member since]],"DDDD")</f>
        <v>lunes</v>
      </c>
      <c r="AK877">
        <f>MONTH(Member_export_20241206_173759_f48b0b31c0417006138ce4576f294a066f7c[[#This Row],[Member since]])</f>
        <v>7</v>
      </c>
      <c r="AL877">
        <f>YEAR(Member_export_20241206_173759_f48b0b31c0417006138ce4576f294a066f7c[[#This Row],[Member since]])</f>
        <v>2022</v>
      </c>
    </row>
    <row r="878" spans="1:38" x14ac:dyDescent="0.55000000000000004">
      <c r="A878">
        <v>79788</v>
      </c>
      <c r="B878">
        <v>49078493</v>
      </c>
      <c r="C878" t="s">
        <v>3872</v>
      </c>
      <c r="D878" t="s">
        <v>9</v>
      </c>
      <c r="E878" t="s">
        <v>9</v>
      </c>
      <c r="F878" t="s">
        <v>44</v>
      </c>
      <c r="G878" t="s">
        <v>2570</v>
      </c>
      <c r="H878" t="s">
        <v>4022</v>
      </c>
      <c r="I878" s="1">
        <v>29615</v>
      </c>
      <c r="J878" t="s">
        <v>6151</v>
      </c>
      <c r="K878" t="s">
        <v>4685</v>
      </c>
      <c r="L878">
        <v>28914</v>
      </c>
      <c r="M878" t="s">
        <v>4016</v>
      </c>
      <c r="N878" t="s">
        <v>9</v>
      </c>
      <c r="O878">
        <v>666477267</v>
      </c>
      <c r="P878" t="s">
        <v>2571</v>
      </c>
      <c r="Q878" t="s">
        <v>9</v>
      </c>
      <c r="R878" t="s">
        <v>9</v>
      </c>
      <c r="S878" t="s">
        <v>4017</v>
      </c>
      <c r="T878" s="1">
        <v>45586</v>
      </c>
      <c r="U878" t="s">
        <v>9</v>
      </c>
      <c r="V878" t="s">
        <v>4023</v>
      </c>
      <c r="W878" t="s">
        <v>4024</v>
      </c>
      <c r="X878" t="s">
        <v>30</v>
      </c>
      <c r="Y878" s="1">
        <v>45597</v>
      </c>
      <c r="Z878" s="1">
        <v>45657</v>
      </c>
      <c r="AA878">
        <v>4900</v>
      </c>
      <c r="AB878" t="s">
        <v>4017</v>
      </c>
      <c r="AC878">
        <f>MIN(COUNTIF(B:B,Member_export_20241206_173759_f48b0b31c0417006138ce4576f294a066f7c[[#This Row],[Member ID]]),1)-1</f>
        <v>0</v>
      </c>
      <c r="AD87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7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78" s="1">
        <v>45657</v>
      </c>
      <c r="AG878" s="1">
        <f>Member_export_20241206_173759_f48b0b31c0417006138ce4576f294a066f7c[[#This Row],[Price]]/100</f>
        <v>49</v>
      </c>
      <c r="AH878" s="6">
        <f ca="1">DATEDIF(Member_export_20241206_173759_f48b0b31c0417006138ce4576f294a066f7c[[#This Row],[Birthday]],TODAY(),"Y")</f>
        <v>43</v>
      </c>
      <c r="AI878" s="6">
        <f>DATEDIF(Member_export_20241206_173759_f48b0b31c0417006138ce4576f294a066f7c[[#This Row],[Member since]],Member_export_20241206_173759_f48b0b31c0417006138ce4576f294a066f7c[[#This Row],[Contrac end date C]],"M")</f>
        <v>2</v>
      </c>
      <c r="AJ878" t="str">
        <f>TEXT(Member_export_20241206_173759_f48b0b31c0417006138ce4576f294a066f7c[[#This Row],[Member since]],"DDDD")</f>
        <v>lunes</v>
      </c>
      <c r="AK878">
        <f>MONTH(Member_export_20241206_173759_f48b0b31c0417006138ce4576f294a066f7c[[#This Row],[Member since]])</f>
        <v>10</v>
      </c>
      <c r="AL878">
        <f>YEAR(Member_export_20241206_173759_f48b0b31c0417006138ce4576f294a066f7c[[#This Row],[Member since]])</f>
        <v>2024</v>
      </c>
    </row>
    <row r="879" spans="1:38" x14ac:dyDescent="0.55000000000000004">
      <c r="A879">
        <v>79788</v>
      </c>
      <c r="B879">
        <v>45989798</v>
      </c>
      <c r="C879" t="s">
        <v>3262</v>
      </c>
      <c r="D879" t="s">
        <v>9</v>
      </c>
      <c r="E879" t="s">
        <v>9</v>
      </c>
      <c r="F879" t="s">
        <v>44</v>
      </c>
      <c r="G879" t="s">
        <v>1213</v>
      </c>
      <c r="H879" t="s">
        <v>4022</v>
      </c>
      <c r="I879" s="1">
        <v>32114</v>
      </c>
      <c r="J879" t="s">
        <v>6152</v>
      </c>
      <c r="K879" t="s">
        <v>6153</v>
      </c>
      <c r="L879">
        <v>28911</v>
      </c>
      <c r="M879" t="s">
        <v>4016</v>
      </c>
      <c r="N879" t="s">
        <v>9</v>
      </c>
      <c r="O879">
        <v>638978997</v>
      </c>
      <c r="P879" t="s">
        <v>1214</v>
      </c>
      <c r="Q879" t="s">
        <v>361</v>
      </c>
      <c r="R879" t="s">
        <v>6154</v>
      </c>
      <c r="S879" t="s">
        <v>4017</v>
      </c>
      <c r="T879" s="1">
        <v>45352</v>
      </c>
      <c r="U879" t="s">
        <v>9</v>
      </c>
      <c r="V879" t="s">
        <v>4023</v>
      </c>
      <c r="W879" t="s">
        <v>4024</v>
      </c>
      <c r="X879" t="s">
        <v>30</v>
      </c>
      <c r="Y879" s="1">
        <v>45352</v>
      </c>
      <c r="Z879" s="1">
        <v>45657</v>
      </c>
      <c r="AA879">
        <v>4900</v>
      </c>
      <c r="AB879" t="s">
        <v>4017</v>
      </c>
      <c r="AC879">
        <f>MIN(COUNTIF(B:B,Member_export_20241206_173759_f48b0b31c0417006138ce4576f294a066f7c[[#This Row],[Member ID]]),1)-1</f>
        <v>0</v>
      </c>
      <c r="AD87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7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79" s="1">
        <v>45657</v>
      </c>
      <c r="AG879" s="1">
        <f>Member_export_20241206_173759_f48b0b31c0417006138ce4576f294a066f7c[[#This Row],[Price]]/100</f>
        <v>49</v>
      </c>
      <c r="AH879" s="6">
        <f ca="1">DATEDIF(Member_export_20241206_173759_f48b0b31c0417006138ce4576f294a066f7c[[#This Row],[Birthday]],TODAY(),"Y")</f>
        <v>37</v>
      </c>
      <c r="AI879" s="6">
        <f>DATEDIF(Member_export_20241206_173759_f48b0b31c0417006138ce4576f294a066f7c[[#This Row],[Member since]],Member_export_20241206_173759_f48b0b31c0417006138ce4576f294a066f7c[[#This Row],[Contrac end date C]],"M")</f>
        <v>9</v>
      </c>
      <c r="AJ879" t="str">
        <f>TEXT(Member_export_20241206_173759_f48b0b31c0417006138ce4576f294a066f7c[[#This Row],[Member since]],"DDDD")</f>
        <v>viernes</v>
      </c>
      <c r="AK879">
        <f>MONTH(Member_export_20241206_173759_f48b0b31c0417006138ce4576f294a066f7c[[#This Row],[Member since]])</f>
        <v>3</v>
      </c>
      <c r="AL879">
        <f>YEAR(Member_export_20241206_173759_f48b0b31c0417006138ce4576f294a066f7c[[#This Row],[Member since]])</f>
        <v>2024</v>
      </c>
    </row>
    <row r="880" spans="1:38" x14ac:dyDescent="0.55000000000000004">
      <c r="A880">
        <v>79788</v>
      </c>
      <c r="B880">
        <v>45988522</v>
      </c>
      <c r="C880" t="s">
        <v>2980</v>
      </c>
      <c r="D880" t="s">
        <v>9</v>
      </c>
      <c r="E880" t="s">
        <v>9</v>
      </c>
      <c r="F880" t="s">
        <v>44</v>
      </c>
      <c r="G880" t="s">
        <v>473</v>
      </c>
      <c r="H880" t="s">
        <v>4015</v>
      </c>
      <c r="I880" s="1">
        <v>35525</v>
      </c>
      <c r="J880" t="s">
        <v>6155</v>
      </c>
      <c r="K880" t="s">
        <v>6006</v>
      </c>
      <c r="L880">
        <v>28914</v>
      </c>
      <c r="M880" t="s">
        <v>4016</v>
      </c>
      <c r="N880" t="s">
        <v>9</v>
      </c>
      <c r="O880">
        <v>682753415</v>
      </c>
      <c r="P880" t="s">
        <v>475</v>
      </c>
      <c r="Q880" t="s">
        <v>476</v>
      </c>
      <c r="R880" t="s">
        <v>474</v>
      </c>
      <c r="S880" t="s">
        <v>4017</v>
      </c>
      <c r="T880" s="1">
        <v>45099</v>
      </c>
      <c r="U880" t="s">
        <v>9</v>
      </c>
      <c r="V880" t="s">
        <v>9</v>
      </c>
      <c r="W880" t="s">
        <v>9</v>
      </c>
      <c r="X880" t="s">
        <v>30</v>
      </c>
      <c r="Y880" s="1">
        <v>45108</v>
      </c>
      <c r="Z880" s="1">
        <v>45657</v>
      </c>
      <c r="AA880">
        <v>4900</v>
      </c>
      <c r="AB880" t="s">
        <v>4017</v>
      </c>
      <c r="AC880">
        <f>MIN(COUNTIF(B:B,Member_export_20241206_173759_f48b0b31c0417006138ce4576f294a066f7c[[#This Row],[Member ID]]),1)-1</f>
        <v>0</v>
      </c>
      <c r="AD880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880" t="str">
        <f>IF(Member_export_20241206_173759_f48b0b31c0417006138ce4576f294a066f7c[[#This Row],[Source]]="","DESCONOCIDA",Member_export_20241206_173759_f48b0b31c0417006138ce4576f294a066f7c[[#This Row],[Source]])</f>
        <v>DESCONOCIDA</v>
      </c>
      <c r="AF880" s="1">
        <v>45657</v>
      </c>
      <c r="AG880" s="1">
        <f>Member_export_20241206_173759_f48b0b31c0417006138ce4576f294a066f7c[[#This Row],[Price]]/100</f>
        <v>49</v>
      </c>
      <c r="AH880" s="6">
        <f ca="1">DATEDIF(Member_export_20241206_173759_f48b0b31c0417006138ce4576f294a066f7c[[#This Row],[Birthday]],TODAY(),"Y")</f>
        <v>27</v>
      </c>
      <c r="AI880" s="6">
        <f>DATEDIF(Member_export_20241206_173759_f48b0b31c0417006138ce4576f294a066f7c[[#This Row],[Member since]],Member_export_20241206_173759_f48b0b31c0417006138ce4576f294a066f7c[[#This Row],[Contrac end date C]],"M")</f>
        <v>18</v>
      </c>
      <c r="AJ880" t="str">
        <f>TEXT(Member_export_20241206_173759_f48b0b31c0417006138ce4576f294a066f7c[[#This Row],[Member since]],"DDDD")</f>
        <v>jueves</v>
      </c>
      <c r="AK880">
        <f>MONTH(Member_export_20241206_173759_f48b0b31c0417006138ce4576f294a066f7c[[#This Row],[Member since]])</f>
        <v>6</v>
      </c>
      <c r="AL880">
        <f>YEAR(Member_export_20241206_173759_f48b0b31c0417006138ce4576f294a066f7c[[#This Row],[Member since]])</f>
        <v>2023</v>
      </c>
    </row>
    <row r="881" spans="1:38" x14ac:dyDescent="0.55000000000000004">
      <c r="A881">
        <v>79788</v>
      </c>
      <c r="B881">
        <v>45989252</v>
      </c>
      <c r="C881" t="s">
        <v>3528</v>
      </c>
      <c r="D881" t="s">
        <v>9</v>
      </c>
      <c r="E881" t="s">
        <v>9</v>
      </c>
      <c r="F881" t="s">
        <v>44</v>
      </c>
      <c r="G881" t="s">
        <v>468</v>
      </c>
      <c r="H881" t="s">
        <v>4022</v>
      </c>
      <c r="I881" s="1">
        <v>36562</v>
      </c>
      <c r="J881" t="s">
        <v>6156</v>
      </c>
      <c r="K881" t="s">
        <v>4307</v>
      </c>
      <c r="L881">
        <v>28914</v>
      </c>
      <c r="M881" t="s">
        <v>4016</v>
      </c>
      <c r="N881" t="s">
        <v>9</v>
      </c>
      <c r="O881">
        <v>653074406</v>
      </c>
      <c r="P881" t="s">
        <v>469</v>
      </c>
      <c r="Q881" t="s">
        <v>396</v>
      </c>
      <c r="R881" t="s">
        <v>4308</v>
      </c>
      <c r="S881" t="s">
        <v>4017</v>
      </c>
      <c r="T881" s="1">
        <v>43375</v>
      </c>
      <c r="U881" t="s">
        <v>9</v>
      </c>
      <c r="V881" t="s">
        <v>4023</v>
      </c>
      <c r="W881" t="s">
        <v>4024</v>
      </c>
      <c r="X881" t="s">
        <v>48</v>
      </c>
      <c r="Y881" s="1">
        <v>43405</v>
      </c>
      <c r="Z881" s="1">
        <v>45657</v>
      </c>
      <c r="AA881">
        <v>3900</v>
      </c>
      <c r="AB881" t="s">
        <v>4017</v>
      </c>
      <c r="AC881">
        <f>MIN(COUNTIF(B:B,Member_export_20241206_173759_f48b0b31c0417006138ce4576f294a066f7c[[#This Row],[Member ID]]),1)-1</f>
        <v>0</v>
      </c>
      <c r="AD88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8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81" s="1">
        <v>45657</v>
      </c>
      <c r="AG881" s="1">
        <f>Member_export_20241206_173759_f48b0b31c0417006138ce4576f294a066f7c[[#This Row],[Price]]/100</f>
        <v>39</v>
      </c>
      <c r="AH881" s="6">
        <f ca="1">DATEDIF(Member_export_20241206_173759_f48b0b31c0417006138ce4576f294a066f7c[[#This Row],[Birthday]],TODAY(),"Y")</f>
        <v>24</v>
      </c>
      <c r="AI881" s="6">
        <f>DATEDIF(Member_export_20241206_173759_f48b0b31c0417006138ce4576f294a066f7c[[#This Row],[Member since]],Member_export_20241206_173759_f48b0b31c0417006138ce4576f294a066f7c[[#This Row],[Contrac end date C]],"M")</f>
        <v>74</v>
      </c>
      <c r="AJ881" t="str">
        <f>TEXT(Member_export_20241206_173759_f48b0b31c0417006138ce4576f294a066f7c[[#This Row],[Member since]],"DDDD")</f>
        <v>martes</v>
      </c>
      <c r="AK881">
        <f>MONTH(Member_export_20241206_173759_f48b0b31c0417006138ce4576f294a066f7c[[#This Row],[Member since]])</f>
        <v>10</v>
      </c>
      <c r="AL881">
        <f>YEAR(Member_export_20241206_173759_f48b0b31c0417006138ce4576f294a066f7c[[#This Row],[Member since]])</f>
        <v>2018</v>
      </c>
    </row>
    <row r="882" spans="1:38" x14ac:dyDescent="0.55000000000000004">
      <c r="A882">
        <v>79788</v>
      </c>
      <c r="B882">
        <v>45987210</v>
      </c>
      <c r="C882" t="s">
        <v>3038</v>
      </c>
      <c r="D882" t="s">
        <v>9</v>
      </c>
      <c r="E882" t="s">
        <v>9</v>
      </c>
      <c r="F882" t="s">
        <v>44</v>
      </c>
      <c r="G882" t="s">
        <v>641</v>
      </c>
      <c r="H882" t="s">
        <v>4022</v>
      </c>
      <c r="I882" s="1">
        <v>38706</v>
      </c>
      <c r="J882" t="s">
        <v>6157</v>
      </c>
      <c r="K882" t="s">
        <v>6158</v>
      </c>
      <c r="L882">
        <v>28914</v>
      </c>
      <c r="M882" t="s">
        <v>4016</v>
      </c>
      <c r="N882" t="s">
        <v>9</v>
      </c>
      <c r="O882">
        <v>684279659</v>
      </c>
      <c r="P882" t="s">
        <v>642</v>
      </c>
      <c r="Q882" t="s">
        <v>11</v>
      </c>
      <c r="R882" t="s">
        <v>6159</v>
      </c>
      <c r="S882" t="s">
        <v>4017</v>
      </c>
      <c r="T882" s="1">
        <v>44837</v>
      </c>
      <c r="U882" t="s">
        <v>9</v>
      </c>
      <c r="V882" t="s">
        <v>4023</v>
      </c>
      <c r="W882" t="s">
        <v>4029</v>
      </c>
      <c r="X882" t="s">
        <v>30</v>
      </c>
      <c r="Y882" s="1">
        <v>44866</v>
      </c>
      <c r="Z882" s="1">
        <v>45657</v>
      </c>
      <c r="AA882">
        <v>4900</v>
      </c>
      <c r="AB882" t="s">
        <v>4017</v>
      </c>
      <c r="AC882">
        <f>MIN(COUNTIF(B:B,Member_export_20241206_173759_f48b0b31c0417006138ce4576f294a066f7c[[#This Row],[Member ID]]),1)-1</f>
        <v>0</v>
      </c>
      <c r="AD88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8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82" s="1">
        <v>45657</v>
      </c>
      <c r="AG882" s="1">
        <f>Member_export_20241206_173759_f48b0b31c0417006138ce4576f294a066f7c[[#This Row],[Price]]/100</f>
        <v>49</v>
      </c>
      <c r="AH882" s="6">
        <f ca="1">DATEDIF(Member_export_20241206_173759_f48b0b31c0417006138ce4576f294a066f7c[[#This Row],[Birthday]],TODAY(),"Y")</f>
        <v>18</v>
      </c>
      <c r="AI882" s="6">
        <f>DATEDIF(Member_export_20241206_173759_f48b0b31c0417006138ce4576f294a066f7c[[#This Row],[Member since]],Member_export_20241206_173759_f48b0b31c0417006138ce4576f294a066f7c[[#This Row],[Contrac end date C]],"M")</f>
        <v>26</v>
      </c>
      <c r="AJ882" t="str">
        <f>TEXT(Member_export_20241206_173759_f48b0b31c0417006138ce4576f294a066f7c[[#This Row],[Member since]],"DDDD")</f>
        <v>lunes</v>
      </c>
      <c r="AK882">
        <f>MONTH(Member_export_20241206_173759_f48b0b31c0417006138ce4576f294a066f7c[[#This Row],[Member since]])</f>
        <v>10</v>
      </c>
      <c r="AL882">
        <f>YEAR(Member_export_20241206_173759_f48b0b31c0417006138ce4576f294a066f7c[[#This Row],[Member since]])</f>
        <v>2022</v>
      </c>
    </row>
    <row r="883" spans="1:38" x14ac:dyDescent="0.55000000000000004">
      <c r="A883">
        <v>79788</v>
      </c>
      <c r="B883">
        <v>47999188</v>
      </c>
      <c r="C883" t="s">
        <v>3690</v>
      </c>
      <c r="D883" t="s">
        <v>9</v>
      </c>
      <c r="E883" t="s">
        <v>9</v>
      </c>
      <c r="F883" t="s">
        <v>44</v>
      </c>
      <c r="G883" t="s">
        <v>2192</v>
      </c>
      <c r="H883" t="s">
        <v>4022</v>
      </c>
      <c r="I883" s="1">
        <v>39709</v>
      </c>
      <c r="J883" t="s">
        <v>6160</v>
      </c>
      <c r="K883" t="s">
        <v>6161</v>
      </c>
      <c r="L883">
        <v>28914</v>
      </c>
      <c r="M883" t="s">
        <v>4016</v>
      </c>
      <c r="N883" t="s">
        <v>9</v>
      </c>
      <c r="O883">
        <v>638512000</v>
      </c>
      <c r="P883" t="s">
        <v>1015</v>
      </c>
      <c r="Q883" t="s">
        <v>261</v>
      </c>
      <c r="R883" t="s">
        <v>9</v>
      </c>
      <c r="S883" t="s">
        <v>4017</v>
      </c>
      <c r="T883" s="1">
        <v>45537</v>
      </c>
      <c r="U883" t="s">
        <v>9</v>
      </c>
      <c r="V883" t="s">
        <v>4023</v>
      </c>
      <c r="W883" t="s">
        <v>4024</v>
      </c>
      <c r="X883" t="s">
        <v>48</v>
      </c>
      <c r="Y883" s="1">
        <v>45566</v>
      </c>
      <c r="Z883" s="1">
        <v>45657</v>
      </c>
      <c r="AA883">
        <v>3900</v>
      </c>
      <c r="AB883" t="s">
        <v>4017</v>
      </c>
      <c r="AC883">
        <f>MIN(COUNTIF(B:B,Member_export_20241206_173759_f48b0b31c0417006138ce4576f294a066f7c[[#This Row],[Member ID]]),1)-1</f>
        <v>0</v>
      </c>
      <c r="AD88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8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83" s="1">
        <v>45657</v>
      </c>
      <c r="AG883" s="1">
        <f>Member_export_20241206_173759_f48b0b31c0417006138ce4576f294a066f7c[[#This Row],[Price]]/100</f>
        <v>39</v>
      </c>
      <c r="AH883" s="6">
        <f ca="1">DATEDIF(Member_export_20241206_173759_f48b0b31c0417006138ce4576f294a066f7c[[#This Row],[Birthday]],TODAY(),"Y")</f>
        <v>16</v>
      </c>
      <c r="AI883" s="6">
        <f>DATEDIF(Member_export_20241206_173759_f48b0b31c0417006138ce4576f294a066f7c[[#This Row],[Member since]],Member_export_20241206_173759_f48b0b31c0417006138ce4576f294a066f7c[[#This Row],[Contrac end date C]],"M")</f>
        <v>3</v>
      </c>
      <c r="AJ883" t="str">
        <f>TEXT(Member_export_20241206_173759_f48b0b31c0417006138ce4576f294a066f7c[[#This Row],[Member since]],"DDDD")</f>
        <v>lunes</v>
      </c>
      <c r="AK883">
        <f>MONTH(Member_export_20241206_173759_f48b0b31c0417006138ce4576f294a066f7c[[#This Row],[Member since]])</f>
        <v>9</v>
      </c>
      <c r="AL883">
        <f>YEAR(Member_export_20241206_173759_f48b0b31c0417006138ce4576f294a066f7c[[#This Row],[Member since]])</f>
        <v>2024</v>
      </c>
    </row>
    <row r="884" spans="1:38" x14ac:dyDescent="0.55000000000000004">
      <c r="A884">
        <v>79788</v>
      </c>
      <c r="B884">
        <v>48170078</v>
      </c>
      <c r="C884" t="s">
        <v>3996</v>
      </c>
      <c r="D884" t="s">
        <v>9</v>
      </c>
      <c r="E884" t="s">
        <v>9</v>
      </c>
      <c r="F884" t="s">
        <v>44</v>
      </c>
      <c r="G884" t="s">
        <v>2822</v>
      </c>
      <c r="H884" t="s">
        <v>4022</v>
      </c>
      <c r="I884" s="1">
        <v>34090</v>
      </c>
      <c r="J884" t="s">
        <v>6162</v>
      </c>
      <c r="K884" t="s">
        <v>6163</v>
      </c>
      <c r="L884">
        <v>28025</v>
      </c>
      <c r="M884" t="s">
        <v>4051</v>
      </c>
      <c r="N884" t="s">
        <v>9</v>
      </c>
      <c r="O884">
        <v>626928655</v>
      </c>
      <c r="P884" t="s">
        <v>2823</v>
      </c>
      <c r="Q884" t="s">
        <v>2824</v>
      </c>
      <c r="R884" t="s">
        <v>9</v>
      </c>
      <c r="S884" t="s">
        <v>4017</v>
      </c>
      <c r="T884" s="1">
        <v>45547</v>
      </c>
      <c r="U884" t="s">
        <v>9</v>
      </c>
      <c r="V884" t="s">
        <v>4023</v>
      </c>
      <c r="W884" t="s">
        <v>4057</v>
      </c>
      <c r="X884" t="s">
        <v>12</v>
      </c>
      <c r="Y884" s="1">
        <v>45566</v>
      </c>
      <c r="Z884" s="1">
        <v>45657</v>
      </c>
      <c r="AA884">
        <v>5200</v>
      </c>
      <c r="AB884" t="s">
        <v>4017</v>
      </c>
      <c r="AC884">
        <f>MIN(COUNTIF(B:B,Member_export_20241206_173759_f48b0b31c0417006138ce4576f294a066f7c[[#This Row],[Member ID]]),1)-1</f>
        <v>0</v>
      </c>
      <c r="AD88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84" t="str">
        <f>IF(Member_export_20241206_173759_f48b0b31c0417006138ce4576f294a066f7c[[#This Row],[Source]]="","DESCONOCIDA",Member_export_20241206_173759_f48b0b31c0417006138ce4576f294a066f7c[[#This Row],[Source]])</f>
        <v>BÚSQUEDA POR INTERNET</v>
      </c>
      <c r="AF884" s="1">
        <v>45657</v>
      </c>
      <c r="AG884" s="1">
        <f>Member_export_20241206_173759_f48b0b31c0417006138ce4576f294a066f7c[[#This Row],[Price]]/100</f>
        <v>52</v>
      </c>
      <c r="AH884" s="6">
        <f ca="1">DATEDIF(Member_export_20241206_173759_f48b0b31c0417006138ce4576f294a066f7c[[#This Row],[Birthday]],TODAY(),"Y")</f>
        <v>31</v>
      </c>
      <c r="AI884" s="6">
        <f>DATEDIF(Member_export_20241206_173759_f48b0b31c0417006138ce4576f294a066f7c[[#This Row],[Member since]],Member_export_20241206_173759_f48b0b31c0417006138ce4576f294a066f7c[[#This Row],[Contrac end date C]],"M")</f>
        <v>3</v>
      </c>
      <c r="AJ884" t="str">
        <f>TEXT(Member_export_20241206_173759_f48b0b31c0417006138ce4576f294a066f7c[[#This Row],[Member since]],"DDDD")</f>
        <v>jueves</v>
      </c>
      <c r="AK884">
        <f>MONTH(Member_export_20241206_173759_f48b0b31c0417006138ce4576f294a066f7c[[#This Row],[Member since]])</f>
        <v>9</v>
      </c>
      <c r="AL884">
        <f>YEAR(Member_export_20241206_173759_f48b0b31c0417006138ce4576f294a066f7c[[#This Row],[Member since]])</f>
        <v>2024</v>
      </c>
    </row>
    <row r="885" spans="1:38" x14ac:dyDescent="0.55000000000000004">
      <c r="A885">
        <v>79788</v>
      </c>
      <c r="B885">
        <v>45989316</v>
      </c>
      <c r="C885" t="s">
        <v>3370</v>
      </c>
      <c r="D885" t="s">
        <v>9</v>
      </c>
      <c r="E885" t="s">
        <v>9</v>
      </c>
      <c r="F885" t="s">
        <v>44</v>
      </c>
      <c r="G885" t="s">
        <v>519</v>
      </c>
      <c r="H885" t="s">
        <v>4022</v>
      </c>
      <c r="I885" s="1">
        <v>28677</v>
      </c>
      <c r="J885" t="s">
        <v>6164</v>
      </c>
      <c r="K885" t="s">
        <v>4324</v>
      </c>
      <c r="L885">
        <v>28914</v>
      </c>
      <c r="M885" t="s">
        <v>4016</v>
      </c>
      <c r="N885" t="s">
        <v>9</v>
      </c>
      <c r="O885">
        <v>606593834</v>
      </c>
      <c r="P885" t="s">
        <v>1475</v>
      </c>
      <c r="Q885" t="s">
        <v>18</v>
      </c>
      <c r="R885" t="s">
        <v>1474</v>
      </c>
      <c r="S885" t="s">
        <v>4017</v>
      </c>
      <c r="T885" s="1">
        <v>44617</v>
      </c>
      <c r="U885" t="s">
        <v>9</v>
      </c>
      <c r="V885" t="s">
        <v>4023</v>
      </c>
      <c r="W885" t="s">
        <v>4029</v>
      </c>
      <c r="X885" t="s">
        <v>30</v>
      </c>
      <c r="Y885" s="1">
        <v>44621</v>
      </c>
      <c r="Z885" s="1">
        <v>45657</v>
      </c>
      <c r="AA885">
        <v>4900</v>
      </c>
      <c r="AB885" t="s">
        <v>4017</v>
      </c>
      <c r="AC885">
        <f>MIN(COUNTIF(B:B,Member_export_20241206_173759_f48b0b31c0417006138ce4576f294a066f7c[[#This Row],[Member ID]]),1)-1</f>
        <v>0</v>
      </c>
      <c r="AD88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8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85" s="1">
        <v>45657</v>
      </c>
      <c r="AG885" s="1">
        <f>Member_export_20241206_173759_f48b0b31c0417006138ce4576f294a066f7c[[#This Row],[Price]]/100</f>
        <v>49</v>
      </c>
      <c r="AH885" s="6">
        <f ca="1">DATEDIF(Member_export_20241206_173759_f48b0b31c0417006138ce4576f294a066f7c[[#This Row],[Birthday]],TODAY(),"Y")</f>
        <v>46</v>
      </c>
      <c r="AI885" s="6">
        <f>DATEDIF(Member_export_20241206_173759_f48b0b31c0417006138ce4576f294a066f7c[[#This Row],[Member since]],Member_export_20241206_173759_f48b0b31c0417006138ce4576f294a066f7c[[#This Row],[Contrac end date C]],"M")</f>
        <v>34</v>
      </c>
      <c r="AJ885" t="str">
        <f>TEXT(Member_export_20241206_173759_f48b0b31c0417006138ce4576f294a066f7c[[#This Row],[Member since]],"DDDD")</f>
        <v>viernes</v>
      </c>
      <c r="AK885">
        <f>MONTH(Member_export_20241206_173759_f48b0b31c0417006138ce4576f294a066f7c[[#This Row],[Member since]])</f>
        <v>2</v>
      </c>
      <c r="AL885">
        <f>YEAR(Member_export_20241206_173759_f48b0b31c0417006138ce4576f294a066f7c[[#This Row],[Member since]])</f>
        <v>2022</v>
      </c>
    </row>
    <row r="886" spans="1:38" x14ac:dyDescent="0.55000000000000004">
      <c r="A886">
        <v>79788</v>
      </c>
      <c r="B886">
        <v>45988683</v>
      </c>
      <c r="C886" t="s">
        <v>3963</v>
      </c>
      <c r="D886" t="s">
        <v>9</v>
      </c>
      <c r="E886" t="s">
        <v>9</v>
      </c>
      <c r="F886" t="s">
        <v>44</v>
      </c>
      <c r="G886" t="s">
        <v>2477</v>
      </c>
      <c r="H886" t="s">
        <v>4022</v>
      </c>
      <c r="I886" s="1">
        <v>38253</v>
      </c>
      <c r="J886" t="s">
        <v>6165</v>
      </c>
      <c r="K886" t="s">
        <v>4145</v>
      </c>
      <c r="L886">
        <v>28914</v>
      </c>
      <c r="M886" t="s">
        <v>4016</v>
      </c>
      <c r="N886" t="s">
        <v>9</v>
      </c>
      <c r="O886">
        <v>601434123</v>
      </c>
      <c r="P886" t="s">
        <v>2752</v>
      </c>
      <c r="Q886" t="s">
        <v>45</v>
      </c>
      <c r="R886" t="s">
        <v>4659</v>
      </c>
      <c r="S886" t="s">
        <v>4017</v>
      </c>
      <c r="T886" s="1">
        <v>44476</v>
      </c>
      <c r="U886" t="s">
        <v>9</v>
      </c>
      <c r="V886" t="s">
        <v>4023</v>
      </c>
      <c r="W886" t="s">
        <v>4024</v>
      </c>
      <c r="X886" t="s">
        <v>48</v>
      </c>
      <c r="Y886" s="1">
        <v>44501</v>
      </c>
      <c r="Z886" s="1">
        <v>45657</v>
      </c>
      <c r="AA886">
        <v>3900</v>
      </c>
      <c r="AB886" t="s">
        <v>4017</v>
      </c>
      <c r="AC886">
        <f>MIN(COUNTIF(B:B,Member_export_20241206_173759_f48b0b31c0417006138ce4576f294a066f7c[[#This Row],[Member ID]]),1)-1</f>
        <v>0</v>
      </c>
      <c r="AD88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8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86" s="1">
        <v>45657</v>
      </c>
      <c r="AG886" s="1">
        <f>Member_export_20241206_173759_f48b0b31c0417006138ce4576f294a066f7c[[#This Row],[Price]]/100</f>
        <v>39</v>
      </c>
      <c r="AH886" s="6">
        <f ca="1">DATEDIF(Member_export_20241206_173759_f48b0b31c0417006138ce4576f294a066f7c[[#This Row],[Birthday]],TODAY(),"Y")</f>
        <v>20</v>
      </c>
      <c r="AI886" s="6">
        <f>DATEDIF(Member_export_20241206_173759_f48b0b31c0417006138ce4576f294a066f7c[[#This Row],[Member since]],Member_export_20241206_173759_f48b0b31c0417006138ce4576f294a066f7c[[#This Row],[Contrac end date C]],"M")</f>
        <v>38</v>
      </c>
      <c r="AJ886" t="str">
        <f>TEXT(Member_export_20241206_173759_f48b0b31c0417006138ce4576f294a066f7c[[#This Row],[Member since]],"DDDD")</f>
        <v>jueves</v>
      </c>
      <c r="AK886">
        <f>MONTH(Member_export_20241206_173759_f48b0b31c0417006138ce4576f294a066f7c[[#This Row],[Member since]])</f>
        <v>10</v>
      </c>
      <c r="AL886">
        <f>YEAR(Member_export_20241206_173759_f48b0b31c0417006138ce4576f294a066f7c[[#This Row],[Member since]])</f>
        <v>2021</v>
      </c>
    </row>
    <row r="887" spans="1:38" x14ac:dyDescent="0.55000000000000004">
      <c r="A887">
        <v>79788</v>
      </c>
      <c r="B887">
        <v>46764255</v>
      </c>
      <c r="C887" t="s">
        <v>3700</v>
      </c>
      <c r="D887" t="s">
        <v>9</v>
      </c>
      <c r="E887" t="s">
        <v>9</v>
      </c>
      <c r="F887" t="s">
        <v>44</v>
      </c>
      <c r="G887" t="s">
        <v>2208</v>
      </c>
      <c r="H887" t="s">
        <v>4022</v>
      </c>
      <c r="I887" s="1">
        <v>35818</v>
      </c>
      <c r="J887" t="s">
        <v>6166</v>
      </c>
      <c r="K887" t="s">
        <v>6167</v>
      </c>
      <c r="M887" t="s">
        <v>4016</v>
      </c>
      <c r="N887" t="s">
        <v>9</v>
      </c>
      <c r="O887">
        <v>649197228</v>
      </c>
      <c r="P887" t="s">
        <v>2210</v>
      </c>
      <c r="Q887" t="s">
        <v>277</v>
      </c>
      <c r="R887" t="s">
        <v>2209</v>
      </c>
      <c r="S887" t="s">
        <v>4017</v>
      </c>
      <c r="T887" s="1">
        <v>45398</v>
      </c>
      <c r="U887" t="s">
        <v>9</v>
      </c>
      <c r="V887" t="s">
        <v>4023</v>
      </c>
      <c r="W887" t="s">
        <v>4024</v>
      </c>
      <c r="X887" t="s">
        <v>48</v>
      </c>
      <c r="Y887" s="1">
        <v>45444</v>
      </c>
      <c r="Z887" s="1">
        <v>45657</v>
      </c>
      <c r="AA887">
        <v>3900</v>
      </c>
      <c r="AB887" t="s">
        <v>4017</v>
      </c>
      <c r="AC887">
        <f>MIN(COUNTIF(B:B,Member_export_20241206_173759_f48b0b31c0417006138ce4576f294a066f7c[[#This Row],[Member ID]]),1)-1</f>
        <v>0</v>
      </c>
      <c r="AD88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8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87" s="1">
        <v>45657</v>
      </c>
      <c r="AG887" s="1">
        <f>Member_export_20241206_173759_f48b0b31c0417006138ce4576f294a066f7c[[#This Row],[Price]]/100</f>
        <v>39</v>
      </c>
      <c r="AH887" s="6">
        <f ca="1">DATEDIF(Member_export_20241206_173759_f48b0b31c0417006138ce4576f294a066f7c[[#This Row],[Birthday]],TODAY(),"Y")</f>
        <v>26</v>
      </c>
      <c r="AI887" s="6">
        <f>DATEDIF(Member_export_20241206_173759_f48b0b31c0417006138ce4576f294a066f7c[[#This Row],[Member since]],Member_export_20241206_173759_f48b0b31c0417006138ce4576f294a066f7c[[#This Row],[Contrac end date C]],"M")</f>
        <v>8</v>
      </c>
      <c r="AJ887" t="str">
        <f>TEXT(Member_export_20241206_173759_f48b0b31c0417006138ce4576f294a066f7c[[#This Row],[Member since]],"DDDD")</f>
        <v>martes</v>
      </c>
      <c r="AK887">
        <f>MONTH(Member_export_20241206_173759_f48b0b31c0417006138ce4576f294a066f7c[[#This Row],[Member since]])</f>
        <v>4</v>
      </c>
      <c r="AL887">
        <f>YEAR(Member_export_20241206_173759_f48b0b31c0417006138ce4576f294a066f7c[[#This Row],[Member since]])</f>
        <v>2024</v>
      </c>
    </row>
    <row r="888" spans="1:38" x14ac:dyDescent="0.55000000000000004">
      <c r="A888">
        <v>79788</v>
      </c>
      <c r="B888">
        <v>48135421</v>
      </c>
      <c r="C888" t="s">
        <v>3116</v>
      </c>
      <c r="D888" t="s">
        <v>9</v>
      </c>
      <c r="E888" t="s">
        <v>9</v>
      </c>
      <c r="F888" t="s">
        <v>44</v>
      </c>
      <c r="G888" t="s">
        <v>848</v>
      </c>
      <c r="H888" t="s">
        <v>4022</v>
      </c>
      <c r="I888" s="1">
        <v>39218</v>
      </c>
      <c r="J888" t="s">
        <v>6168</v>
      </c>
      <c r="K888" t="s">
        <v>6169</v>
      </c>
      <c r="L888">
        <v>28914</v>
      </c>
      <c r="M888" t="s">
        <v>4016</v>
      </c>
      <c r="N888" t="s">
        <v>9</v>
      </c>
      <c r="O888">
        <v>622571204</v>
      </c>
      <c r="P888" t="s">
        <v>849</v>
      </c>
      <c r="Q888" t="s">
        <v>45</v>
      </c>
      <c r="R888" t="s">
        <v>9</v>
      </c>
      <c r="S888" t="s">
        <v>4017</v>
      </c>
      <c r="T888" s="1">
        <v>45545</v>
      </c>
      <c r="U888" t="s">
        <v>9</v>
      </c>
      <c r="V888" t="s">
        <v>4023</v>
      </c>
      <c r="W888" t="s">
        <v>4024</v>
      </c>
      <c r="X888" t="s">
        <v>12</v>
      </c>
      <c r="Y888" s="1">
        <v>45566</v>
      </c>
      <c r="Z888" s="1">
        <v>45657</v>
      </c>
      <c r="AA888">
        <v>5200</v>
      </c>
      <c r="AB888" t="s">
        <v>4017</v>
      </c>
      <c r="AC888">
        <f>MIN(COUNTIF(B:B,Member_export_20241206_173759_f48b0b31c0417006138ce4576f294a066f7c[[#This Row],[Member ID]]),1)-1</f>
        <v>0</v>
      </c>
      <c r="AD88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8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88" s="1">
        <v>45657</v>
      </c>
      <c r="AG888" s="1">
        <f>Member_export_20241206_173759_f48b0b31c0417006138ce4576f294a066f7c[[#This Row],[Price]]/100</f>
        <v>52</v>
      </c>
      <c r="AH888" s="6">
        <f ca="1">DATEDIF(Member_export_20241206_173759_f48b0b31c0417006138ce4576f294a066f7c[[#This Row],[Birthday]],TODAY(),"Y")</f>
        <v>17</v>
      </c>
      <c r="AI888" s="6">
        <f>DATEDIF(Member_export_20241206_173759_f48b0b31c0417006138ce4576f294a066f7c[[#This Row],[Member since]],Member_export_20241206_173759_f48b0b31c0417006138ce4576f294a066f7c[[#This Row],[Contrac end date C]],"M")</f>
        <v>3</v>
      </c>
      <c r="AJ888" t="str">
        <f>TEXT(Member_export_20241206_173759_f48b0b31c0417006138ce4576f294a066f7c[[#This Row],[Member since]],"DDDD")</f>
        <v>martes</v>
      </c>
      <c r="AK888">
        <f>MONTH(Member_export_20241206_173759_f48b0b31c0417006138ce4576f294a066f7c[[#This Row],[Member since]])</f>
        <v>9</v>
      </c>
      <c r="AL888">
        <f>YEAR(Member_export_20241206_173759_f48b0b31c0417006138ce4576f294a066f7c[[#This Row],[Member since]])</f>
        <v>2024</v>
      </c>
    </row>
    <row r="889" spans="1:38" x14ac:dyDescent="0.55000000000000004">
      <c r="A889">
        <v>79788</v>
      </c>
      <c r="B889">
        <v>45988355</v>
      </c>
      <c r="C889" t="s">
        <v>3449</v>
      </c>
      <c r="D889" t="s">
        <v>9</v>
      </c>
      <c r="E889" t="s">
        <v>9</v>
      </c>
      <c r="F889" t="s">
        <v>44</v>
      </c>
      <c r="G889" t="s">
        <v>591</v>
      </c>
      <c r="H889" t="s">
        <v>4022</v>
      </c>
      <c r="I889" s="1">
        <v>25335</v>
      </c>
      <c r="J889" t="s">
        <v>6171</v>
      </c>
      <c r="K889" t="s">
        <v>6172</v>
      </c>
      <c r="L889">
        <v>28912</v>
      </c>
      <c r="M889" t="s">
        <v>4016</v>
      </c>
      <c r="N889" t="s">
        <v>9</v>
      </c>
      <c r="O889">
        <v>691670832</v>
      </c>
      <c r="P889" t="s">
        <v>1649</v>
      </c>
      <c r="Q889" t="s">
        <v>11</v>
      </c>
      <c r="R889" t="s">
        <v>6173</v>
      </c>
      <c r="S889" t="s">
        <v>4017</v>
      </c>
      <c r="T889" s="1">
        <v>45230</v>
      </c>
      <c r="U889" t="s">
        <v>9</v>
      </c>
      <c r="V889" t="s">
        <v>4023</v>
      </c>
      <c r="W889" t="s">
        <v>4024</v>
      </c>
      <c r="X889" t="s">
        <v>30</v>
      </c>
      <c r="Y889" s="1">
        <v>45231</v>
      </c>
      <c r="Z889" s="1">
        <v>45657</v>
      </c>
      <c r="AA889">
        <v>4900</v>
      </c>
      <c r="AB889" t="s">
        <v>4017</v>
      </c>
      <c r="AC889">
        <f>MIN(COUNTIF(B:B,Member_export_20241206_173759_f48b0b31c0417006138ce4576f294a066f7c[[#This Row],[Member ID]]),1)-1</f>
        <v>0</v>
      </c>
      <c r="AD88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8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89" s="1">
        <v>45657</v>
      </c>
      <c r="AG889" s="1">
        <f>Member_export_20241206_173759_f48b0b31c0417006138ce4576f294a066f7c[[#This Row],[Price]]/100</f>
        <v>49</v>
      </c>
      <c r="AH889" s="6">
        <f ca="1">DATEDIF(Member_export_20241206_173759_f48b0b31c0417006138ce4576f294a066f7c[[#This Row],[Birthday]],TODAY(),"Y")</f>
        <v>55</v>
      </c>
      <c r="AI889" s="6">
        <f>DATEDIF(Member_export_20241206_173759_f48b0b31c0417006138ce4576f294a066f7c[[#This Row],[Member since]],Member_export_20241206_173759_f48b0b31c0417006138ce4576f294a066f7c[[#This Row],[Contrac end date C]],"M")</f>
        <v>14</v>
      </c>
      <c r="AJ889" t="str">
        <f>TEXT(Member_export_20241206_173759_f48b0b31c0417006138ce4576f294a066f7c[[#This Row],[Member since]],"DDDD")</f>
        <v>martes</v>
      </c>
      <c r="AK889">
        <f>MONTH(Member_export_20241206_173759_f48b0b31c0417006138ce4576f294a066f7c[[#This Row],[Member since]])</f>
        <v>10</v>
      </c>
      <c r="AL889">
        <f>YEAR(Member_export_20241206_173759_f48b0b31c0417006138ce4576f294a066f7c[[#This Row],[Member since]])</f>
        <v>2023</v>
      </c>
    </row>
    <row r="890" spans="1:38" x14ac:dyDescent="0.55000000000000004">
      <c r="A890">
        <v>79788</v>
      </c>
      <c r="B890">
        <v>45989185</v>
      </c>
      <c r="C890" t="s">
        <v>3404</v>
      </c>
      <c r="D890" t="s">
        <v>9</v>
      </c>
      <c r="E890" t="s">
        <v>9</v>
      </c>
      <c r="F890" t="s">
        <v>44</v>
      </c>
      <c r="G890" t="s">
        <v>1550</v>
      </c>
      <c r="H890" t="s">
        <v>4022</v>
      </c>
      <c r="I890" s="1">
        <v>34977</v>
      </c>
      <c r="J890" t="s">
        <v>6174</v>
      </c>
      <c r="K890" t="s">
        <v>6175</v>
      </c>
      <c r="L890">
        <v>28918</v>
      </c>
      <c r="M890" t="s">
        <v>4051</v>
      </c>
      <c r="N890" t="s">
        <v>9</v>
      </c>
      <c r="O890">
        <v>659594388</v>
      </c>
      <c r="P890" t="s">
        <v>1122</v>
      </c>
      <c r="Q890" t="s">
        <v>22</v>
      </c>
      <c r="R890" t="s">
        <v>1551</v>
      </c>
      <c r="S890" t="s">
        <v>4017</v>
      </c>
      <c r="T890" s="1">
        <v>45054</v>
      </c>
      <c r="U890" t="s">
        <v>9</v>
      </c>
      <c r="V890" t="s">
        <v>4023</v>
      </c>
      <c r="W890" t="s">
        <v>4024</v>
      </c>
      <c r="X890" t="s">
        <v>30</v>
      </c>
      <c r="Y890" s="1">
        <v>45566</v>
      </c>
      <c r="Z890" s="1">
        <v>45657</v>
      </c>
      <c r="AA890">
        <v>4900</v>
      </c>
      <c r="AB890" t="s">
        <v>4017</v>
      </c>
      <c r="AC890">
        <f>MIN(COUNTIF(B:B,Member_export_20241206_173759_f48b0b31c0417006138ce4576f294a066f7c[[#This Row],[Member ID]]),1)-1</f>
        <v>0</v>
      </c>
      <c r="AD89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9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90" s="1">
        <v>45657</v>
      </c>
      <c r="AG890" s="1">
        <f>Member_export_20241206_173759_f48b0b31c0417006138ce4576f294a066f7c[[#This Row],[Price]]/100</f>
        <v>49</v>
      </c>
      <c r="AH890" s="6">
        <f ca="1">DATEDIF(Member_export_20241206_173759_f48b0b31c0417006138ce4576f294a066f7c[[#This Row],[Birthday]],TODAY(),"Y")</f>
        <v>29</v>
      </c>
      <c r="AI890" s="6">
        <f>DATEDIF(Member_export_20241206_173759_f48b0b31c0417006138ce4576f294a066f7c[[#This Row],[Member since]],Member_export_20241206_173759_f48b0b31c0417006138ce4576f294a066f7c[[#This Row],[Contrac end date C]],"M")</f>
        <v>19</v>
      </c>
      <c r="AJ890" t="str">
        <f>TEXT(Member_export_20241206_173759_f48b0b31c0417006138ce4576f294a066f7c[[#This Row],[Member since]],"DDDD")</f>
        <v>lunes</v>
      </c>
      <c r="AK890">
        <f>MONTH(Member_export_20241206_173759_f48b0b31c0417006138ce4576f294a066f7c[[#This Row],[Member since]])</f>
        <v>5</v>
      </c>
      <c r="AL890">
        <f>YEAR(Member_export_20241206_173759_f48b0b31c0417006138ce4576f294a066f7c[[#This Row],[Member since]])</f>
        <v>2023</v>
      </c>
    </row>
    <row r="891" spans="1:38" x14ac:dyDescent="0.55000000000000004">
      <c r="A891">
        <v>79788</v>
      </c>
      <c r="B891">
        <v>45988897</v>
      </c>
      <c r="C891" t="s">
        <v>3264</v>
      </c>
      <c r="D891" t="s">
        <v>9</v>
      </c>
      <c r="E891" t="s">
        <v>9</v>
      </c>
      <c r="F891" t="s">
        <v>44</v>
      </c>
      <c r="G891" t="s">
        <v>1217</v>
      </c>
      <c r="H891" t="s">
        <v>4022</v>
      </c>
      <c r="I891" s="1">
        <v>35999</v>
      </c>
      <c r="J891" t="s">
        <v>6177</v>
      </c>
      <c r="K891" t="s">
        <v>5615</v>
      </c>
      <c r="L891">
        <v>28914</v>
      </c>
      <c r="M891" t="s">
        <v>4016</v>
      </c>
      <c r="N891" t="s">
        <v>9</v>
      </c>
      <c r="O891">
        <v>644354623</v>
      </c>
      <c r="P891" t="s">
        <v>1218</v>
      </c>
      <c r="Q891" t="s">
        <v>18</v>
      </c>
      <c r="R891" t="s">
        <v>6178</v>
      </c>
      <c r="S891" t="s">
        <v>4017</v>
      </c>
      <c r="T891" s="1">
        <v>44774</v>
      </c>
      <c r="U891" t="s">
        <v>9</v>
      </c>
      <c r="V891" t="s">
        <v>4023</v>
      </c>
      <c r="W891" t="s">
        <v>4029</v>
      </c>
      <c r="X891" t="s">
        <v>30</v>
      </c>
      <c r="Y891" s="1">
        <v>44774</v>
      </c>
      <c r="Z891" s="1">
        <v>45657</v>
      </c>
      <c r="AA891">
        <v>4900</v>
      </c>
      <c r="AB891" t="s">
        <v>4017</v>
      </c>
      <c r="AC891">
        <f>MIN(COUNTIF(B:B,Member_export_20241206_173759_f48b0b31c0417006138ce4576f294a066f7c[[#This Row],[Member ID]]),1)-1</f>
        <v>0</v>
      </c>
      <c r="AD89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9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91" s="1">
        <v>45657</v>
      </c>
      <c r="AG891" s="1">
        <f>Member_export_20241206_173759_f48b0b31c0417006138ce4576f294a066f7c[[#This Row],[Price]]/100</f>
        <v>49</v>
      </c>
      <c r="AH891" s="6">
        <f ca="1">DATEDIF(Member_export_20241206_173759_f48b0b31c0417006138ce4576f294a066f7c[[#This Row],[Birthday]],TODAY(),"Y")</f>
        <v>26</v>
      </c>
      <c r="AI891" s="6">
        <f>DATEDIF(Member_export_20241206_173759_f48b0b31c0417006138ce4576f294a066f7c[[#This Row],[Member since]],Member_export_20241206_173759_f48b0b31c0417006138ce4576f294a066f7c[[#This Row],[Contrac end date C]],"M")</f>
        <v>28</v>
      </c>
      <c r="AJ891" t="str">
        <f>TEXT(Member_export_20241206_173759_f48b0b31c0417006138ce4576f294a066f7c[[#This Row],[Member since]],"DDDD")</f>
        <v>lunes</v>
      </c>
      <c r="AK891">
        <f>MONTH(Member_export_20241206_173759_f48b0b31c0417006138ce4576f294a066f7c[[#This Row],[Member since]])</f>
        <v>8</v>
      </c>
      <c r="AL891">
        <f>YEAR(Member_export_20241206_173759_f48b0b31c0417006138ce4576f294a066f7c[[#This Row],[Member since]])</f>
        <v>2022</v>
      </c>
    </row>
    <row r="892" spans="1:38" x14ac:dyDescent="0.55000000000000004">
      <c r="A892">
        <v>79788</v>
      </c>
      <c r="B892">
        <v>46764309</v>
      </c>
      <c r="C892" t="s">
        <v>3317</v>
      </c>
      <c r="D892" t="s">
        <v>9</v>
      </c>
      <c r="E892" t="s">
        <v>9</v>
      </c>
      <c r="F892" t="s">
        <v>44</v>
      </c>
      <c r="G892" t="s">
        <v>1340</v>
      </c>
      <c r="H892" t="s">
        <v>4022</v>
      </c>
      <c r="I892" s="1">
        <v>36297</v>
      </c>
      <c r="J892" t="s">
        <v>6179</v>
      </c>
      <c r="K892" t="s">
        <v>6180</v>
      </c>
      <c r="L892">
        <v>28914</v>
      </c>
      <c r="M892" t="s">
        <v>4016</v>
      </c>
      <c r="N892" t="s">
        <v>9</v>
      </c>
      <c r="O892">
        <v>635504148</v>
      </c>
      <c r="P892" t="s">
        <v>434</v>
      </c>
      <c r="Q892" t="s">
        <v>22</v>
      </c>
      <c r="R892" t="s">
        <v>1341</v>
      </c>
      <c r="S892" t="s">
        <v>4017</v>
      </c>
      <c r="T892" s="1">
        <v>45436</v>
      </c>
      <c r="U892" t="s">
        <v>9</v>
      </c>
      <c r="V892" t="s">
        <v>4023</v>
      </c>
      <c r="W892" t="s">
        <v>4024</v>
      </c>
      <c r="X892" t="s">
        <v>48</v>
      </c>
      <c r="Y892" s="1">
        <v>45444</v>
      </c>
      <c r="Z892" s="1">
        <v>45657</v>
      </c>
      <c r="AA892">
        <v>3900</v>
      </c>
      <c r="AB892" t="s">
        <v>4017</v>
      </c>
      <c r="AC892">
        <f>MIN(COUNTIF(B:B,Member_export_20241206_173759_f48b0b31c0417006138ce4576f294a066f7c[[#This Row],[Member ID]]),1)-1</f>
        <v>0</v>
      </c>
      <c r="AD89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9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92" s="1">
        <v>45657</v>
      </c>
      <c r="AG892" s="1">
        <f>Member_export_20241206_173759_f48b0b31c0417006138ce4576f294a066f7c[[#This Row],[Price]]/100</f>
        <v>39</v>
      </c>
      <c r="AH892" s="6">
        <f ca="1">DATEDIF(Member_export_20241206_173759_f48b0b31c0417006138ce4576f294a066f7c[[#This Row],[Birthday]],TODAY(),"Y")</f>
        <v>25</v>
      </c>
      <c r="AI892" s="6">
        <f>DATEDIF(Member_export_20241206_173759_f48b0b31c0417006138ce4576f294a066f7c[[#This Row],[Member since]],Member_export_20241206_173759_f48b0b31c0417006138ce4576f294a066f7c[[#This Row],[Contrac end date C]],"M")</f>
        <v>7</v>
      </c>
      <c r="AJ892" t="str">
        <f>TEXT(Member_export_20241206_173759_f48b0b31c0417006138ce4576f294a066f7c[[#This Row],[Member since]],"DDDD")</f>
        <v>viernes</v>
      </c>
      <c r="AK892">
        <f>MONTH(Member_export_20241206_173759_f48b0b31c0417006138ce4576f294a066f7c[[#This Row],[Member since]])</f>
        <v>5</v>
      </c>
      <c r="AL892">
        <f>YEAR(Member_export_20241206_173759_f48b0b31c0417006138ce4576f294a066f7c[[#This Row],[Member since]])</f>
        <v>2024</v>
      </c>
    </row>
    <row r="893" spans="1:38" x14ac:dyDescent="0.55000000000000004">
      <c r="A893">
        <v>79788</v>
      </c>
      <c r="B893">
        <v>45987934</v>
      </c>
      <c r="C893" t="s">
        <v>3065</v>
      </c>
      <c r="D893" t="s">
        <v>9</v>
      </c>
      <c r="E893" t="s">
        <v>9</v>
      </c>
      <c r="F893" t="s">
        <v>44</v>
      </c>
      <c r="G893" t="s">
        <v>714</v>
      </c>
      <c r="H893" t="s">
        <v>4022</v>
      </c>
      <c r="I893" s="1">
        <v>39298</v>
      </c>
      <c r="J893" t="s">
        <v>6181</v>
      </c>
      <c r="K893" t="s">
        <v>4480</v>
      </c>
      <c r="L893">
        <v>28914</v>
      </c>
      <c r="M893" t="s">
        <v>4016</v>
      </c>
      <c r="N893" t="s">
        <v>9</v>
      </c>
      <c r="O893">
        <v>684131162</v>
      </c>
      <c r="P893" t="s">
        <v>337</v>
      </c>
      <c r="Q893" t="s">
        <v>22</v>
      </c>
      <c r="R893" t="s">
        <v>6182</v>
      </c>
      <c r="S893" t="s">
        <v>4017</v>
      </c>
      <c r="T893" s="1">
        <v>45201</v>
      </c>
      <c r="U893" t="s">
        <v>9</v>
      </c>
      <c r="V893" t="s">
        <v>4023</v>
      </c>
      <c r="W893" t="s">
        <v>4029</v>
      </c>
      <c r="X893" t="s">
        <v>30</v>
      </c>
      <c r="Y893" s="1">
        <v>45231</v>
      </c>
      <c r="Z893" s="1">
        <v>45657</v>
      </c>
      <c r="AA893">
        <v>4900</v>
      </c>
      <c r="AB893" t="s">
        <v>4017</v>
      </c>
      <c r="AC893">
        <f>MIN(COUNTIF(B:B,Member_export_20241206_173759_f48b0b31c0417006138ce4576f294a066f7c[[#This Row],[Member ID]]),1)-1</f>
        <v>0</v>
      </c>
      <c r="AD89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9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93" s="1">
        <v>45657</v>
      </c>
      <c r="AG893" s="1">
        <f>Member_export_20241206_173759_f48b0b31c0417006138ce4576f294a066f7c[[#This Row],[Price]]/100</f>
        <v>49</v>
      </c>
      <c r="AH893" s="6">
        <f ca="1">DATEDIF(Member_export_20241206_173759_f48b0b31c0417006138ce4576f294a066f7c[[#This Row],[Birthday]],TODAY(),"Y")</f>
        <v>17</v>
      </c>
      <c r="AI893" s="6">
        <f>DATEDIF(Member_export_20241206_173759_f48b0b31c0417006138ce4576f294a066f7c[[#This Row],[Member since]],Member_export_20241206_173759_f48b0b31c0417006138ce4576f294a066f7c[[#This Row],[Contrac end date C]],"M")</f>
        <v>14</v>
      </c>
      <c r="AJ893" t="str">
        <f>TEXT(Member_export_20241206_173759_f48b0b31c0417006138ce4576f294a066f7c[[#This Row],[Member since]],"DDDD")</f>
        <v>lunes</v>
      </c>
      <c r="AK893">
        <f>MONTH(Member_export_20241206_173759_f48b0b31c0417006138ce4576f294a066f7c[[#This Row],[Member since]])</f>
        <v>10</v>
      </c>
      <c r="AL893">
        <f>YEAR(Member_export_20241206_173759_f48b0b31c0417006138ce4576f294a066f7c[[#This Row],[Member since]])</f>
        <v>2023</v>
      </c>
    </row>
    <row r="894" spans="1:38" x14ac:dyDescent="0.55000000000000004">
      <c r="A894">
        <v>79788</v>
      </c>
      <c r="B894">
        <v>45988676</v>
      </c>
      <c r="C894" t="s">
        <v>3130</v>
      </c>
      <c r="D894" t="s">
        <v>9</v>
      </c>
      <c r="E894" t="s">
        <v>9</v>
      </c>
      <c r="F894" t="s">
        <v>44</v>
      </c>
      <c r="G894" t="s">
        <v>882</v>
      </c>
      <c r="H894" t="s">
        <v>4022</v>
      </c>
      <c r="I894" s="1">
        <v>39153</v>
      </c>
      <c r="J894" t="s">
        <v>6183</v>
      </c>
      <c r="K894" t="s">
        <v>4140</v>
      </c>
      <c r="L894">
        <v>28914</v>
      </c>
      <c r="M894" t="s">
        <v>4016</v>
      </c>
      <c r="N894" t="s">
        <v>9</v>
      </c>
      <c r="O894">
        <v>653997317</v>
      </c>
      <c r="P894" t="s">
        <v>883</v>
      </c>
      <c r="Q894" t="s">
        <v>458</v>
      </c>
      <c r="R894" t="s">
        <v>6184</v>
      </c>
      <c r="S894" t="s">
        <v>4017</v>
      </c>
      <c r="T894" s="1">
        <v>45115</v>
      </c>
      <c r="U894" t="s">
        <v>9</v>
      </c>
      <c r="V894" t="s">
        <v>4023</v>
      </c>
      <c r="W894" t="s">
        <v>4024</v>
      </c>
      <c r="X894" t="s">
        <v>12</v>
      </c>
      <c r="Y894" s="1">
        <v>45566</v>
      </c>
      <c r="Z894" s="1">
        <v>45657</v>
      </c>
      <c r="AA894">
        <v>5200</v>
      </c>
      <c r="AB894" t="s">
        <v>4017</v>
      </c>
      <c r="AC894">
        <f>MIN(COUNTIF(B:B,Member_export_20241206_173759_f48b0b31c0417006138ce4576f294a066f7c[[#This Row],[Member ID]]),1)-1</f>
        <v>0</v>
      </c>
      <c r="AD89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9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94" s="1">
        <v>45657</v>
      </c>
      <c r="AG894" s="1">
        <f>Member_export_20241206_173759_f48b0b31c0417006138ce4576f294a066f7c[[#This Row],[Price]]/100</f>
        <v>52</v>
      </c>
      <c r="AH894" s="6">
        <f ca="1">DATEDIF(Member_export_20241206_173759_f48b0b31c0417006138ce4576f294a066f7c[[#This Row],[Birthday]],TODAY(),"Y")</f>
        <v>17</v>
      </c>
      <c r="AI894" s="6">
        <f>DATEDIF(Member_export_20241206_173759_f48b0b31c0417006138ce4576f294a066f7c[[#This Row],[Member since]],Member_export_20241206_173759_f48b0b31c0417006138ce4576f294a066f7c[[#This Row],[Contrac end date C]],"M")</f>
        <v>17</v>
      </c>
      <c r="AJ894" t="str">
        <f>TEXT(Member_export_20241206_173759_f48b0b31c0417006138ce4576f294a066f7c[[#This Row],[Member since]],"DDDD")</f>
        <v>sábado</v>
      </c>
      <c r="AK894">
        <f>MONTH(Member_export_20241206_173759_f48b0b31c0417006138ce4576f294a066f7c[[#This Row],[Member since]])</f>
        <v>7</v>
      </c>
      <c r="AL894">
        <f>YEAR(Member_export_20241206_173759_f48b0b31c0417006138ce4576f294a066f7c[[#This Row],[Member since]])</f>
        <v>2023</v>
      </c>
    </row>
    <row r="895" spans="1:38" x14ac:dyDescent="0.55000000000000004">
      <c r="A895">
        <v>79788</v>
      </c>
      <c r="B895">
        <v>48065113</v>
      </c>
      <c r="C895" t="s">
        <v>3637</v>
      </c>
      <c r="D895" t="s">
        <v>9</v>
      </c>
      <c r="E895" t="s">
        <v>9</v>
      </c>
      <c r="F895" t="s">
        <v>44</v>
      </c>
      <c r="G895" t="s">
        <v>2059</v>
      </c>
      <c r="H895" t="s">
        <v>4022</v>
      </c>
      <c r="I895" s="1">
        <v>35046</v>
      </c>
      <c r="J895" t="s">
        <v>6185</v>
      </c>
      <c r="K895" t="s">
        <v>6186</v>
      </c>
      <c r="L895">
        <v>28914</v>
      </c>
      <c r="M895" t="s">
        <v>4016</v>
      </c>
      <c r="N895" t="s">
        <v>9</v>
      </c>
      <c r="O895">
        <v>665105120</v>
      </c>
      <c r="P895" t="s">
        <v>2061</v>
      </c>
      <c r="Q895" t="s">
        <v>45</v>
      </c>
      <c r="R895" t="s">
        <v>2060</v>
      </c>
      <c r="S895" t="s">
        <v>4017</v>
      </c>
      <c r="T895" s="1">
        <v>45541</v>
      </c>
      <c r="U895" t="s">
        <v>9</v>
      </c>
      <c r="V895" t="s">
        <v>4023</v>
      </c>
      <c r="W895" t="s">
        <v>4029</v>
      </c>
      <c r="X895" t="s">
        <v>12</v>
      </c>
      <c r="Y895" s="1">
        <v>45566</v>
      </c>
      <c r="Z895" s="1">
        <v>45657</v>
      </c>
      <c r="AA895">
        <v>5200</v>
      </c>
      <c r="AB895" t="s">
        <v>4017</v>
      </c>
      <c r="AC895">
        <f>MIN(COUNTIF(B:B,Member_export_20241206_173759_f48b0b31c0417006138ce4576f294a066f7c[[#This Row],[Member ID]]),1)-1</f>
        <v>0</v>
      </c>
      <c r="AD89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9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95" s="1">
        <v>45657</v>
      </c>
      <c r="AG895" s="1">
        <f>Member_export_20241206_173759_f48b0b31c0417006138ce4576f294a066f7c[[#This Row],[Price]]/100</f>
        <v>52</v>
      </c>
      <c r="AH895" s="6">
        <f ca="1">DATEDIF(Member_export_20241206_173759_f48b0b31c0417006138ce4576f294a066f7c[[#This Row],[Birthday]],TODAY(),"Y")</f>
        <v>28</v>
      </c>
      <c r="AI895" s="6">
        <f>DATEDIF(Member_export_20241206_173759_f48b0b31c0417006138ce4576f294a066f7c[[#This Row],[Member since]],Member_export_20241206_173759_f48b0b31c0417006138ce4576f294a066f7c[[#This Row],[Contrac end date C]],"M")</f>
        <v>3</v>
      </c>
      <c r="AJ895" t="str">
        <f>TEXT(Member_export_20241206_173759_f48b0b31c0417006138ce4576f294a066f7c[[#This Row],[Member since]],"DDDD")</f>
        <v>viernes</v>
      </c>
      <c r="AK895">
        <f>MONTH(Member_export_20241206_173759_f48b0b31c0417006138ce4576f294a066f7c[[#This Row],[Member since]])</f>
        <v>9</v>
      </c>
      <c r="AL895">
        <f>YEAR(Member_export_20241206_173759_f48b0b31c0417006138ce4576f294a066f7c[[#This Row],[Member since]])</f>
        <v>2024</v>
      </c>
    </row>
    <row r="896" spans="1:38" x14ac:dyDescent="0.55000000000000004">
      <c r="A896">
        <v>79788</v>
      </c>
      <c r="B896">
        <v>45988877</v>
      </c>
      <c r="C896" t="s">
        <v>3457</v>
      </c>
      <c r="D896" t="s">
        <v>9</v>
      </c>
      <c r="E896" t="s">
        <v>9</v>
      </c>
      <c r="F896" t="s">
        <v>1667</v>
      </c>
      <c r="G896" t="s">
        <v>1668</v>
      </c>
      <c r="H896" t="s">
        <v>4022</v>
      </c>
      <c r="I896" s="1">
        <v>24518</v>
      </c>
      <c r="J896" t="s">
        <v>6187</v>
      </c>
      <c r="K896" t="s">
        <v>4516</v>
      </c>
      <c r="L896">
        <v>28914</v>
      </c>
      <c r="M896" t="s">
        <v>4016</v>
      </c>
      <c r="N896" t="s">
        <v>9</v>
      </c>
      <c r="O896">
        <v>671301731</v>
      </c>
      <c r="P896" t="s">
        <v>1402</v>
      </c>
      <c r="Q896" t="s">
        <v>113</v>
      </c>
      <c r="R896" t="s">
        <v>6188</v>
      </c>
      <c r="S896" t="s">
        <v>4017</v>
      </c>
      <c r="T896" s="1">
        <v>44446</v>
      </c>
      <c r="U896" t="s">
        <v>9</v>
      </c>
      <c r="V896" t="s">
        <v>4040</v>
      </c>
      <c r="W896" t="s">
        <v>4029</v>
      </c>
      <c r="X896" t="s">
        <v>48</v>
      </c>
      <c r="Y896" s="1">
        <v>45444</v>
      </c>
      <c r="Z896" s="1">
        <v>45657</v>
      </c>
      <c r="AA896">
        <v>3900</v>
      </c>
      <c r="AB896" t="s">
        <v>4017</v>
      </c>
      <c r="AC896">
        <f>MIN(COUNTIF(B:B,Member_export_20241206_173759_f48b0b31c0417006138ce4576f294a066f7c[[#This Row],[Member ID]]),1)-1</f>
        <v>0</v>
      </c>
      <c r="AD896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89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896" s="1">
        <v>45657</v>
      </c>
      <c r="AG896" s="1">
        <f>Member_export_20241206_173759_f48b0b31c0417006138ce4576f294a066f7c[[#This Row],[Price]]/100</f>
        <v>39</v>
      </c>
      <c r="AH896" s="6">
        <f ca="1">DATEDIF(Member_export_20241206_173759_f48b0b31c0417006138ce4576f294a066f7c[[#This Row],[Birthday]],TODAY(),"Y")</f>
        <v>57</v>
      </c>
      <c r="AI896" s="6">
        <f>DATEDIF(Member_export_20241206_173759_f48b0b31c0417006138ce4576f294a066f7c[[#This Row],[Member since]],Member_export_20241206_173759_f48b0b31c0417006138ce4576f294a066f7c[[#This Row],[Contrac end date C]],"M")</f>
        <v>39</v>
      </c>
      <c r="AJ896" t="str">
        <f>TEXT(Member_export_20241206_173759_f48b0b31c0417006138ce4576f294a066f7c[[#This Row],[Member since]],"DDDD")</f>
        <v>martes</v>
      </c>
      <c r="AK896">
        <f>MONTH(Member_export_20241206_173759_f48b0b31c0417006138ce4576f294a066f7c[[#This Row],[Member since]])</f>
        <v>9</v>
      </c>
      <c r="AL896">
        <f>YEAR(Member_export_20241206_173759_f48b0b31c0417006138ce4576f294a066f7c[[#This Row],[Member since]])</f>
        <v>2021</v>
      </c>
    </row>
    <row r="897" spans="1:38" x14ac:dyDescent="0.55000000000000004">
      <c r="A897">
        <v>79788</v>
      </c>
      <c r="B897">
        <v>48024878</v>
      </c>
      <c r="C897" t="s">
        <v>3403</v>
      </c>
      <c r="D897" t="s">
        <v>9</v>
      </c>
      <c r="E897" t="s">
        <v>9</v>
      </c>
      <c r="F897" t="s">
        <v>1546</v>
      </c>
      <c r="G897" t="s">
        <v>1547</v>
      </c>
      <c r="H897" t="s">
        <v>4022</v>
      </c>
      <c r="I897" s="1">
        <v>26215</v>
      </c>
      <c r="J897" t="s">
        <v>6189</v>
      </c>
      <c r="K897" t="s">
        <v>6190</v>
      </c>
      <c r="L897">
        <v>28914</v>
      </c>
      <c r="M897" t="s">
        <v>4016</v>
      </c>
      <c r="N897" t="s">
        <v>9</v>
      </c>
      <c r="O897">
        <v>649777787</v>
      </c>
      <c r="P897" t="s">
        <v>1549</v>
      </c>
      <c r="Q897" t="s">
        <v>18</v>
      </c>
      <c r="R897" t="s">
        <v>1548</v>
      </c>
      <c r="S897" t="s">
        <v>4017</v>
      </c>
      <c r="T897" s="1">
        <v>45538</v>
      </c>
      <c r="U897" t="s">
        <v>9</v>
      </c>
      <c r="V897" t="s">
        <v>4023</v>
      </c>
      <c r="W897" t="s">
        <v>4024</v>
      </c>
      <c r="X897" t="s">
        <v>12</v>
      </c>
      <c r="Y897" s="1">
        <v>45566</v>
      </c>
      <c r="Z897" s="1">
        <v>45657</v>
      </c>
      <c r="AA897">
        <v>5200</v>
      </c>
      <c r="AB897" t="s">
        <v>4017</v>
      </c>
      <c r="AC897">
        <f>MIN(COUNTIF(B:B,Member_export_20241206_173759_f48b0b31c0417006138ce4576f294a066f7c[[#This Row],[Member ID]]),1)-1</f>
        <v>0</v>
      </c>
      <c r="AD89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9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97" s="1">
        <v>45657</v>
      </c>
      <c r="AG897" s="1">
        <f>Member_export_20241206_173759_f48b0b31c0417006138ce4576f294a066f7c[[#This Row],[Price]]/100</f>
        <v>52</v>
      </c>
      <c r="AH897" s="6">
        <f ca="1">DATEDIF(Member_export_20241206_173759_f48b0b31c0417006138ce4576f294a066f7c[[#This Row],[Birthday]],TODAY(),"Y")</f>
        <v>53</v>
      </c>
      <c r="AI897" s="6">
        <f>DATEDIF(Member_export_20241206_173759_f48b0b31c0417006138ce4576f294a066f7c[[#This Row],[Member since]],Member_export_20241206_173759_f48b0b31c0417006138ce4576f294a066f7c[[#This Row],[Contrac end date C]],"M")</f>
        <v>3</v>
      </c>
      <c r="AJ897" t="str">
        <f>TEXT(Member_export_20241206_173759_f48b0b31c0417006138ce4576f294a066f7c[[#This Row],[Member since]],"DDDD")</f>
        <v>martes</v>
      </c>
      <c r="AK897">
        <f>MONTH(Member_export_20241206_173759_f48b0b31c0417006138ce4576f294a066f7c[[#This Row],[Member since]])</f>
        <v>9</v>
      </c>
      <c r="AL897">
        <f>YEAR(Member_export_20241206_173759_f48b0b31c0417006138ce4576f294a066f7c[[#This Row],[Member since]])</f>
        <v>2024</v>
      </c>
    </row>
    <row r="898" spans="1:38" x14ac:dyDescent="0.55000000000000004">
      <c r="A898">
        <v>79788</v>
      </c>
      <c r="B898">
        <v>45987381</v>
      </c>
      <c r="C898" t="s">
        <v>3102</v>
      </c>
      <c r="D898" t="s">
        <v>9</v>
      </c>
      <c r="E898" t="s">
        <v>9</v>
      </c>
      <c r="F898" t="s">
        <v>110</v>
      </c>
      <c r="G898" t="s">
        <v>814</v>
      </c>
      <c r="H898" t="s">
        <v>4025</v>
      </c>
      <c r="I898" s="1">
        <v>37165</v>
      </c>
      <c r="J898" t="s">
        <v>6191</v>
      </c>
      <c r="K898" t="s">
        <v>6192</v>
      </c>
      <c r="L898">
        <v>28914</v>
      </c>
      <c r="M898" t="s">
        <v>4016</v>
      </c>
      <c r="N898" t="s">
        <v>9</v>
      </c>
      <c r="O898">
        <v>622628182</v>
      </c>
      <c r="P898" t="s">
        <v>815</v>
      </c>
      <c r="Q898" t="s">
        <v>22</v>
      </c>
      <c r="R898" t="s">
        <v>6193</v>
      </c>
      <c r="S898" t="s">
        <v>4017</v>
      </c>
      <c r="T898" s="1">
        <v>45334</v>
      </c>
      <c r="U898" t="s">
        <v>9</v>
      </c>
      <c r="V898" t="s">
        <v>4023</v>
      </c>
      <c r="W898" t="s">
        <v>4024</v>
      </c>
      <c r="X898" t="s">
        <v>12</v>
      </c>
      <c r="Y898" s="1">
        <v>45352</v>
      </c>
      <c r="Z898" s="1">
        <v>45657</v>
      </c>
      <c r="AA898">
        <v>5200</v>
      </c>
      <c r="AB898" t="s">
        <v>4017</v>
      </c>
      <c r="AC898">
        <f>MIN(COUNTIF(B:B,Member_export_20241206_173759_f48b0b31c0417006138ce4576f294a066f7c[[#This Row],[Member ID]]),1)-1</f>
        <v>0</v>
      </c>
      <c r="AD89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9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98" s="1">
        <v>45657</v>
      </c>
      <c r="AG898" s="1">
        <f>Member_export_20241206_173759_f48b0b31c0417006138ce4576f294a066f7c[[#This Row],[Price]]/100</f>
        <v>52</v>
      </c>
      <c r="AH898" s="6">
        <f ca="1">DATEDIF(Member_export_20241206_173759_f48b0b31c0417006138ce4576f294a066f7c[[#This Row],[Birthday]],TODAY(),"Y")</f>
        <v>23</v>
      </c>
      <c r="AI898" s="6">
        <f>DATEDIF(Member_export_20241206_173759_f48b0b31c0417006138ce4576f294a066f7c[[#This Row],[Member since]],Member_export_20241206_173759_f48b0b31c0417006138ce4576f294a066f7c[[#This Row],[Contrac end date C]],"M")</f>
        <v>10</v>
      </c>
      <c r="AJ898" t="str">
        <f>TEXT(Member_export_20241206_173759_f48b0b31c0417006138ce4576f294a066f7c[[#This Row],[Member since]],"DDDD")</f>
        <v>lunes</v>
      </c>
      <c r="AK898">
        <f>MONTH(Member_export_20241206_173759_f48b0b31c0417006138ce4576f294a066f7c[[#This Row],[Member since]])</f>
        <v>2</v>
      </c>
      <c r="AL898">
        <f>YEAR(Member_export_20241206_173759_f48b0b31c0417006138ce4576f294a066f7c[[#This Row],[Member since]])</f>
        <v>2024</v>
      </c>
    </row>
    <row r="899" spans="1:38" x14ac:dyDescent="0.55000000000000004">
      <c r="A899">
        <v>79788</v>
      </c>
      <c r="B899">
        <v>45987251</v>
      </c>
      <c r="C899" t="s">
        <v>2985</v>
      </c>
      <c r="D899" t="s">
        <v>9</v>
      </c>
      <c r="E899" t="s">
        <v>9</v>
      </c>
      <c r="F899" t="s">
        <v>110</v>
      </c>
      <c r="G899" t="s">
        <v>487</v>
      </c>
      <c r="H899" t="s">
        <v>4025</v>
      </c>
      <c r="I899" s="1">
        <v>27465</v>
      </c>
      <c r="J899" t="s">
        <v>6194</v>
      </c>
      <c r="K899" t="s">
        <v>4185</v>
      </c>
      <c r="L899">
        <v>28914</v>
      </c>
      <c r="M899" t="s">
        <v>4016</v>
      </c>
      <c r="N899" t="s">
        <v>9</v>
      </c>
      <c r="O899">
        <v>679903512</v>
      </c>
      <c r="P899" t="s">
        <v>488</v>
      </c>
      <c r="Q899" t="s">
        <v>22</v>
      </c>
      <c r="R899" t="s">
        <v>6195</v>
      </c>
      <c r="S899" t="s">
        <v>4017</v>
      </c>
      <c r="T899" s="1">
        <v>43279</v>
      </c>
      <c r="U899" t="s">
        <v>9</v>
      </c>
      <c r="V899" t="s">
        <v>4023</v>
      </c>
      <c r="W899" t="s">
        <v>4024</v>
      </c>
      <c r="X899" t="s">
        <v>86</v>
      </c>
      <c r="Y899" s="1">
        <v>43282</v>
      </c>
      <c r="Z899" s="1">
        <v>45657</v>
      </c>
      <c r="AA899">
        <v>4300</v>
      </c>
      <c r="AB899" t="s">
        <v>4017</v>
      </c>
      <c r="AC899">
        <f>MIN(COUNTIF(B:B,Member_export_20241206_173759_f48b0b31c0417006138ce4576f294a066f7c[[#This Row],[Member ID]]),1)-1</f>
        <v>0</v>
      </c>
      <c r="AD89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89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899" s="1">
        <v>45657</v>
      </c>
      <c r="AG899" s="1">
        <f>Member_export_20241206_173759_f48b0b31c0417006138ce4576f294a066f7c[[#This Row],[Price]]/100</f>
        <v>43</v>
      </c>
      <c r="AH899" s="6">
        <f ca="1">DATEDIF(Member_export_20241206_173759_f48b0b31c0417006138ce4576f294a066f7c[[#This Row],[Birthday]],TODAY(),"Y")</f>
        <v>49</v>
      </c>
      <c r="AI899" s="6">
        <f>DATEDIF(Member_export_20241206_173759_f48b0b31c0417006138ce4576f294a066f7c[[#This Row],[Member since]],Member_export_20241206_173759_f48b0b31c0417006138ce4576f294a066f7c[[#This Row],[Contrac end date C]],"M")</f>
        <v>78</v>
      </c>
      <c r="AJ899" t="str">
        <f>TEXT(Member_export_20241206_173759_f48b0b31c0417006138ce4576f294a066f7c[[#This Row],[Member since]],"DDDD")</f>
        <v>jueves</v>
      </c>
      <c r="AK899">
        <f>MONTH(Member_export_20241206_173759_f48b0b31c0417006138ce4576f294a066f7c[[#This Row],[Member since]])</f>
        <v>6</v>
      </c>
      <c r="AL899">
        <f>YEAR(Member_export_20241206_173759_f48b0b31c0417006138ce4576f294a066f7c[[#This Row],[Member since]])</f>
        <v>2018</v>
      </c>
    </row>
    <row r="900" spans="1:38" x14ac:dyDescent="0.55000000000000004">
      <c r="A900">
        <v>79788</v>
      </c>
      <c r="B900">
        <v>48979441</v>
      </c>
      <c r="C900" t="s">
        <v>3725</v>
      </c>
      <c r="D900" t="s">
        <v>9</v>
      </c>
      <c r="E900" t="s">
        <v>9</v>
      </c>
      <c r="F900" t="s">
        <v>110</v>
      </c>
      <c r="G900" t="s">
        <v>2259</v>
      </c>
      <c r="H900" t="s">
        <v>4025</v>
      </c>
      <c r="I900" s="1">
        <v>33812</v>
      </c>
      <c r="J900" t="s">
        <v>6196</v>
      </c>
      <c r="K900" t="s">
        <v>6197</v>
      </c>
      <c r="L900">
        <v>28939</v>
      </c>
      <c r="M900" t="s">
        <v>6198</v>
      </c>
      <c r="N900" t="s">
        <v>9</v>
      </c>
      <c r="O900">
        <v>637152142</v>
      </c>
      <c r="P900" t="s">
        <v>2260</v>
      </c>
      <c r="Q900" t="s">
        <v>277</v>
      </c>
      <c r="R900" t="s">
        <v>9</v>
      </c>
      <c r="S900" t="s">
        <v>4017</v>
      </c>
      <c r="T900" s="1">
        <v>45579</v>
      </c>
      <c r="U900" t="s">
        <v>9</v>
      </c>
      <c r="V900" t="s">
        <v>4023</v>
      </c>
      <c r="W900" t="s">
        <v>4057</v>
      </c>
      <c r="X900" t="s">
        <v>12</v>
      </c>
      <c r="Y900" s="1">
        <v>45597</v>
      </c>
      <c r="Z900" s="1">
        <v>45657</v>
      </c>
      <c r="AA900">
        <v>5200</v>
      </c>
      <c r="AB900" t="s">
        <v>4017</v>
      </c>
      <c r="AC900">
        <f>MIN(COUNTIF(B:B,Member_export_20241206_173759_f48b0b31c0417006138ce4576f294a066f7c[[#This Row],[Member ID]]),1)-1</f>
        <v>0</v>
      </c>
      <c r="AD90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00" t="str">
        <f>IF(Member_export_20241206_173759_f48b0b31c0417006138ce4576f294a066f7c[[#This Row],[Source]]="","DESCONOCIDA",Member_export_20241206_173759_f48b0b31c0417006138ce4576f294a066f7c[[#This Row],[Source]])</f>
        <v>BÚSQUEDA POR INTERNET</v>
      </c>
      <c r="AF900" s="1">
        <v>45657</v>
      </c>
      <c r="AG900" s="1">
        <f>Member_export_20241206_173759_f48b0b31c0417006138ce4576f294a066f7c[[#This Row],[Price]]/100</f>
        <v>52</v>
      </c>
      <c r="AH900" s="6">
        <f ca="1">DATEDIF(Member_export_20241206_173759_f48b0b31c0417006138ce4576f294a066f7c[[#This Row],[Birthday]],TODAY(),"Y")</f>
        <v>32</v>
      </c>
      <c r="AI900" s="6">
        <f>DATEDIF(Member_export_20241206_173759_f48b0b31c0417006138ce4576f294a066f7c[[#This Row],[Member since]],Member_export_20241206_173759_f48b0b31c0417006138ce4576f294a066f7c[[#This Row],[Contrac end date C]],"M")</f>
        <v>2</v>
      </c>
      <c r="AJ900" t="str">
        <f>TEXT(Member_export_20241206_173759_f48b0b31c0417006138ce4576f294a066f7c[[#This Row],[Member since]],"DDDD")</f>
        <v>lunes</v>
      </c>
      <c r="AK900">
        <f>MONTH(Member_export_20241206_173759_f48b0b31c0417006138ce4576f294a066f7c[[#This Row],[Member since]])</f>
        <v>10</v>
      </c>
      <c r="AL900">
        <f>YEAR(Member_export_20241206_173759_f48b0b31c0417006138ce4576f294a066f7c[[#This Row],[Member since]])</f>
        <v>2024</v>
      </c>
    </row>
    <row r="901" spans="1:38" x14ac:dyDescent="0.55000000000000004">
      <c r="A901">
        <v>79788</v>
      </c>
      <c r="B901">
        <v>45987055</v>
      </c>
      <c r="C901" t="s">
        <v>2861</v>
      </c>
      <c r="D901" t="s">
        <v>9</v>
      </c>
      <c r="E901" t="s">
        <v>9</v>
      </c>
      <c r="F901" t="s">
        <v>110</v>
      </c>
      <c r="G901" t="s">
        <v>111</v>
      </c>
      <c r="H901" t="s">
        <v>4025</v>
      </c>
      <c r="I901" s="1">
        <v>26770</v>
      </c>
      <c r="J901" t="s">
        <v>6199</v>
      </c>
      <c r="K901" t="s">
        <v>6200</v>
      </c>
      <c r="L901">
        <v>28914</v>
      </c>
      <c r="M901" t="s">
        <v>4016</v>
      </c>
      <c r="N901" t="s">
        <v>9</v>
      </c>
      <c r="O901">
        <v>609106873</v>
      </c>
      <c r="P901" t="s">
        <v>112</v>
      </c>
      <c r="Q901" t="s">
        <v>113</v>
      </c>
      <c r="R901" t="s">
        <v>6201</v>
      </c>
      <c r="S901" t="s">
        <v>4017</v>
      </c>
      <c r="T901" s="1">
        <v>44622</v>
      </c>
      <c r="U901" t="s">
        <v>9</v>
      </c>
      <c r="V901" t="s">
        <v>4023</v>
      </c>
      <c r="W901" t="s">
        <v>4024</v>
      </c>
      <c r="X901" t="s">
        <v>30</v>
      </c>
      <c r="Y901" s="1">
        <v>44652</v>
      </c>
      <c r="Z901" s="1">
        <v>45657</v>
      </c>
      <c r="AA901">
        <v>4900</v>
      </c>
      <c r="AB901" t="s">
        <v>4017</v>
      </c>
      <c r="AC901">
        <f>MIN(COUNTIF(B:B,Member_export_20241206_173759_f48b0b31c0417006138ce4576f294a066f7c[[#This Row],[Member ID]]),1)-1</f>
        <v>0</v>
      </c>
      <c r="AD90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0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01" s="1">
        <v>45657</v>
      </c>
      <c r="AG901" s="1">
        <f>Member_export_20241206_173759_f48b0b31c0417006138ce4576f294a066f7c[[#This Row],[Price]]/100</f>
        <v>49</v>
      </c>
      <c r="AH901" s="6">
        <f ca="1">DATEDIF(Member_export_20241206_173759_f48b0b31c0417006138ce4576f294a066f7c[[#This Row],[Birthday]],TODAY(),"Y")</f>
        <v>51</v>
      </c>
      <c r="AI901" s="6">
        <f>DATEDIF(Member_export_20241206_173759_f48b0b31c0417006138ce4576f294a066f7c[[#This Row],[Member since]],Member_export_20241206_173759_f48b0b31c0417006138ce4576f294a066f7c[[#This Row],[Contrac end date C]],"M")</f>
        <v>33</v>
      </c>
      <c r="AJ901" t="str">
        <f>TEXT(Member_export_20241206_173759_f48b0b31c0417006138ce4576f294a066f7c[[#This Row],[Member since]],"DDDD")</f>
        <v>miércoles</v>
      </c>
      <c r="AK901">
        <f>MONTH(Member_export_20241206_173759_f48b0b31c0417006138ce4576f294a066f7c[[#This Row],[Member since]])</f>
        <v>3</v>
      </c>
      <c r="AL901">
        <f>YEAR(Member_export_20241206_173759_f48b0b31c0417006138ce4576f294a066f7c[[#This Row],[Member since]])</f>
        <v>2022</v>
      </c>
    </row>
    <row r="902" spans="1:38" x14ac:dyDescent="0.55000000000000004">
      <c r="A902">
        <v>79788</v>
      </c>
      <c r="B902">
        <v>48907504</v>
      </c>
      <c r="C902" t="s">
        <v>3766</v>
      </c>
      <c r="D902" t="s">
        <v>9</v>
      </c>
      <c r="E902" t="s">
        <v>9</v>
      </c>
      <c r="F902" t="s">
        <v>110</v>
      </c>
      <c r="G902" t="s">
        <v>2350</v>
      </c>
      <c r="H902" t="s">
        <v>4025</v>
      </c>
      <c r="I902" s="1">
        <v>34798</v>
      </c>
      <c r="J902" t="s">
        <v>6202</v>
      </c>
      <c r="K902" t="s">
        <v>6203</v>
      </c>
      <c r="L902">
        <v>28911</v>
      </c>
      <c r="M902" t="s">
        <v>4016</v>
      </c>
      <c r="N902" t="s">
        <v>9</v>
      </c>
      <c r="O902">
        <v>649339763</v>
      </c>
      <c r="P902" t="s">
        <v>2351</v>
      </c>
      <c r="Q902" t="s">
        <v>45</v>
      </c>
      <c r="R902" t="s">
        <v>9</v>
      </c>
      <c r="S902" t="s">
        <v>4017</v>
      </c>
      <c r="T902" s="1">
        <v>45573</v>
      </c>
      <c r="U902" t="s">
        <v>9</v>
      </c>
      <c r="V902" t="s">
        <v>4023</v>
      </c>
      <c r="W902" t="s">
        <v>4024</v>
      </c>
      <c r="X902" t="s">
        <v>30</v>
      </c>
      <c r="Y902" s="1">
        <v>45597</v>
      </c>
      <c r="Z902" s="1">
        <v>45657</v>
      </c>
      <c r="AA902">
        <v>4900</v>
      </c>
      <c r="AB902" t="s">
        <v>4017</v>
      </c>
      <c r="AC902">
        <f>MIN(COUNTIF(B:B,Member_export_20241206_173759_f48b0b31c0417006138ce4576f294a066f7c[[#This Row],[Member ID]]),1)-1</f>
        <v>0</v>
      </c>
      <c r="AD90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0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02" s="1">
        <v>45657</v>
      </c>
      <c r="AG902" s="1">
        <f>Member_export_20241206_173759_f48b0b31c0417006138ce4576f294a066f7c[[#This Row],[Price]]/100</f>
        <v>49</v>
      </c>
      <c r="AH902" s="6">
        <f ca="1">DATEDIF(Member_export_20241206_173759_f48b0b31c0417006138ce4576f294a066f7c[[#This Row],[Birthday]],TODAY(),"Y")</f>
        <v>29</v>
      </c>
      <c r="AI902" s="6">
        <f>DATEDIF(Member_export_20241206_173759_f48b0b31c0417006138ce4576f294a066f7c[[#This Row],[Member since]],Member_export_20241206_173759_f48b0b31c0417006138ce4576f294a066f7c[[#This Row],[Contrac end date C]],"M")</f>
        <v>2</v>
      </c>
      <c r="AJ902" t="str">
        <f>TEXT(Member_export_20241206_173759_f48b0b31c0417006138ce4576f294a066f7c[[#This Row],[Member since]],"DDDD")</f>
        <v>martes</v>
      </c>
      <c r="AK902">
        <f>MONTH(Member_export_20241206_173759_f48b0b31c0417006138ce4576f294a066f7c[[#This Row],[Member since]])</f>
        <v>10</v>
      </c>
      <c r="AL902">
        <f>YEAR(Member_export_20241206_173759_f48b0b31c0417006138ce4576f294a066f7c[[#This Row],[Member since]])</f>
        <v>2024</v>
      </c>
    </row>
    <row r="903" spans="1:38" x14ac:dyDescent="0.55000000000000004">
      <c r="A903">
        <v>79788</v>
      </c>
      <c r="B903">
        <v>45989264</v>
      </c>
      <c r="C903" t="s">
        <v>3397</v>
      </c>
      <c r="D903" t="s">
        <v>9</v>
      </c>
      <c r="E903" t="s">
        <v>9</v>
      </c>
      <c r="F903" t="s">
        <v>110</v>
      </c>
      <c r="G903" t="s">
        <v>1534</v>
      </c>
      <c r="H903" t="s">
        <v>4015</v>
      </c>
      <c r="I903" s="1">
        <v>29791</v>
      </c>
      <c r="J903" t="s">
        <v>6204</v>
      </c>
      <c r="K903" t="s">
        <v>6205</v>
      </c>
      <c r="L903">
        <v>28914</v>
      </c>
      <c r="M903" t="s">
        <v>4016</v>
      </c>
      <c r="N903" t="s">
        <v>9</v>
      </c>
      <c r="O903">
        <v>616038771</v>
      </c>
      <c r="P903" t="s">
        <v>1535</v>
      </c>
      <c r="Q903" t="s">
        <v>596</v>
      </c>
      <c r="R903" t="s">
        <v>6206</v>
      </c>
      <c r="S903" t="s">
        <v>4017</v>
      </c>
      <c r="T903" s="1">
        <v>44594</v>
      </c>
      <c r="U903" t="s">
        <v>9</v>
      </c>
      <c r="V903" t="s">
        <v>9</v>
      </c>
      <c r="W903" t="s">
        <v>9</v>
      </c>
      <c r="X903" t="s">
        <v>12</v>
      </c>
      <c r="Y903" s="1">
        <v>44621</v>
      </c>
      <c r="Z903" s="1">
        <v>45657</v>
      </c>
      <c r="AA903">
        <v>5200</v>
      </c>
      <c r="AB903" t="s">
        <v>4017</v>
      </c>
      <c r="AC903">
        <f>MIN(COUNTIF(B:B,Member_export_20241206_173759_f48b0b31c0417006138ce4576f294a066f7c[[#This Row],[Member ID]]),1)-1</f>
        <v>0</v>
      </c>
      <c r="AD903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903" t="str">
        <f>IF(Member_export_20241206_173759_f48b0b31c0417006138ce4576f294a066f7c[[#This Row],[Source]]="","DESCONOCIDA",Member_export_20241206_173759_f48b0b31c0417006138ce4576f294a066f7c[[#This Row],[Source]])</f>
        <v>DESCONOCIDA</v>
      </c>
      <c r="AF903" s="1">
        <v>45657</v>
      </c>
      <c r="AG903" s="1">
        <f>Member_export_20241206_173759_f48b0b31c0417006138ce4576f294a066f7c[[#This Row],[Price]]/100</f>
        <v>52</v>
      </c>
      <c r="AH903" s="6">
        <f ca="1">DATEDIF(Member_export_20241206_173759_f48b0b31c0417006138ce4576f294a066f7c[[#This Row],[Birthday]],TODAY(),"Y")</f>
        <v>43</v>
      </c>
      <c r="AI903" s="6">
        <f>DATEDIF(Member_export_20241206_173759_f48b0b31c0417006138ce4576f294a066f7c[[#This Row],[Member since]],Member_export_20241206_173759_f48b0b31c0417006138ce4576f294a066f7c[[#This Row],[Contrac end date C]],"M")</f>
        <v>34</v>
      </c>
      <c r="AJ903" t="str">
        <f>TEXT(Member_export_20241206_173759_f48b0b31c0417006138ce4576f294a066f7c[[#This Row],[Member since]],"DDDD")</f>
        <v>miércoles</v>
      </c>
      <c r="AK903">
        <f>MONTH(Member_export_20241206_173759_f48b0b31c0417006138ce4576f294a066f7c[[#This Row],[Member since]])</f>
        <v>2</v>
      </c>
      <c r="AL903">
        <f>YEAR(Member_export_20241206_173759_f48b0b31c0417006138ce4576f294a066f7c[[#This Row],[Member since]])</f>
        <v>2022</v>
      </c>
    </row>
    <row r="904" spans="1:38" x14ac:dyDescent="0.55000000000000004">
      <c r="A904">
        <v>79788</v>
      </c>
      <c r="B904">
        <v>49265132</v>
      </c>
      <c r="C904" t="s">
        <v>2871</v>
      </c>
      <c r="D904" t="s">
        <v>9</v>
      </c>
      <c r="E904" t="s">
        <v>9</v>
      </c>
      <c r="F904" t="s">
        <v>110</v>
      </c>
      <c r="G904" t="s">
        <v>141</v>
      </c>
      <c r="H904" t="s">
        <v>4025</v>
      </c>
      <c r="I904" s="1">
        <v>27862</v>
      </c>
      <c r="J904" t="s">
        <v>6207</v>
      </c>
      <c r="K904" t="s">
        <v>6208</v>
      </c>
      <c r="L904">
        <v>28914</v>
      </c>
      <c r="M904" t="s">
        <v>4016</v>
      </c>
      <c r="N904" t="s">
        <v>9</v>
      </c>
      <c r="O904">
        <v>649034180</v>
      </c>
      <c r="P904" t="s">
        <v>142</v>
      </c>
      <c r="Q904" t="s">
        <v>45</v>
      </c>
      <c r="R904" t="s">
        <v>9</v>
      </c>
      <c r="S904" t="s">
        <v>4017</v>
      </c>
      <c r="T904" s="1">
        <v>45600</v>
      </c>
      <c r="U904" t="s">
        <v>9</v>
      </c>
      <c r="V904" t="s">
        <v>4023</v>
      </c>
      <c r="W904" t="s">
        <v>4024</v>
      </c>
      <c r="X904" t="s">
        <v>12</v>
      </c>
      <c r="Y904" s="1">
        <v>45627</v>
      </c>
      <c r="Z904" s="1">
        <v>45657</v>
      </c>
      <c r="AA904">
        <v>5200</v>
      </c>
      <c r="AB904" t="s">
        <v>4017</v>
      </c>
      <c r="AC904">
        <f>MIN(COUNTIF(B:B,Member_export_20241206_173759_f48b0b31c0417006138ce4576f294a066f7c[[#This Row],[Member ID]]),1)-1</f>
        <v>0</v>
      </c>
      <c r="AD90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0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04" s="1">
        <v>45657</v>
      </c>
      <c r="AG904" s="1">
        <f>Member_export_20241206_173759_f48b0b31c0417006138ce4576f294a066f7c[[#This Row],[Price]]/100</f>
        <v>52</v>
      </c>
      <c r="AH904" s="6">
        <f ca="1">DATEDIF(Member_export_20241206_173759_f48b0b31c0417006138ce4576f294a066f7c[[#This Row],[Birthday]],TODAY(),"Y")</f>
        <v>48</v>
      </c>
      <c r="AI904" s="6">
        <f>DATEDIF(Member_export_20241206_173759_f48b0b31c0417006138ce4576f294a066f7c[[#This Row],[Member since]],Member_export_20241206_173759_f48b0b31c0417006138ce4576f294a066f7c[[#This Row],[Contrac end date C]],"M")</f>
        <v>1</v>
      </c>
      <c r="AJ904" t="str">
        <f>TEXT(Member_export_20241206_173759_f48b0b31c0417006138ce4576f294a066f7c[[#This Row],[Member since]],"DDDD")</f>
        <v>lunes</v>
      </c>
      <c r="AK904">
        <f>MONTH(Member_export_20241206_173759_f48b0b31c0417006138ce4576f294a066f7c[[#This Row],[Member since]])</f>
        <v>11</v>
      </c>
      <c r="AL904">
        <f>YEAR(Member_export_20241206_173759_f48b0b31c0417006138ce4576f294a066f7c[[#This Row],[Member since]])</f>
        <v>2024</v>
      </c>
    </row>
    <row r="905" spans="1:38" x14ac:dyDescent="0.55000000000000004">
      <c r="A905">
        <v>79788</v>
      </c>
      <c r="B905">
        <v>45987984</v>
      </c>
      <c r="C905" t="s">
        <v>3659</v>
      </c>
      <c r="D905" t="s">
        <v>9</v>
      </c>
      <c r="E905" t="s">
        <v>9</v>
      </c>
      <c r="F905" t="s">
        <v>110</v>
      </c>
      <c r="G905" t="s">
        <v>2110</v>
      </c>
      <c r="H905" t="s">
        <v>4025</v>
      </c>
      <c r="I905" s="1">
        <v>33253</v>
      </c>
      <c r="J905" t="s">
        <v>6209</v>
      </c>
      <c r="K905" t="s">
        <v>5938</v>
      </c>
      <c r="L905">
        <v>28914</v>
      </c>
      <c r="M905" t="s">
        <v>4051</v>
      </c>
      <c r="N905" t="s">
        <v>9</v>
      </c>
      <c r="O905">
        <v>605786246</v>
      </c>
      <c r="P905" t="s">
        <v>2111</v>
      </c>
      <c r="Q905" t="s">
        <v>2112</v>
      </c>
      <c r="R905" t="s">
        <v>6210</v>
      </c>
      <c r="S905" t="s">
        <v>4017</v>
      </c>
      <c r="T905" s="1">
        <v>44438</v>
      </c>
      <c r="U905" t="s">
        <v>9</v>
      </c>
      <c r="V905" t="s">
        <v>4023</v>
      </c>
      <c r="W905" t="s">
        <v>4029</v>
      </c>
      <c r="X905" t="s">
        <v>30</v>
      </c>
      <c r="Y905" s="1">
        <v>45444</v>
      </c>
      <c r="Z905" s="1">
        <v>45657</v>
      </c>
      <c r="AA905">
        <v>4900</v>
      </c>
      <c r="AB905" t="s">
        <v>4017</v>
      </c>
      <c r="AC905">
        <f>MIN(COUNTIF(B:B,Member_export_20241206_173759_f48b0b31c0417006138ce4576f294a066f7c[[#This Row],[Member ID]]),1)-1</f>
        <v>0</v>
      </c>
      <c r="AD90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0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05" s="1">
        <v>45657</v>
      </c>
      <c r="AG905" s="1">
        <f>Member_export_20241206_173759_f48b0b31c0417006138ce4576f294a066f7c[[#This Row],[Price]]/100</f>
        <v>49</v>
      </c>
      <c r="AH905" s="6">
        <f ca="1">DATEDIF(Member_export_20241206_173759_f48b0b31c0417006138ce4576f294a066f7c[[#This Row],[Birthday]],TODAY(),"Y")</f>
        <v>33</v>
      </c>
      <c r="AI905" s="6">
        <f>DATEDIF(Member_export_20241206_173759_f48b0b31c0417006138ce4576f294a066f7c[[#This Row],[Member since]],Member_export_20241206_173759_f48b0b31c0417006138ce4576f294a066f7c[[#This Row],[Contrac end date C]],"M")</f>
        <v>40</v>
      </c>
      <c r="AJ905" t="str">
        <f>TEXT(Member_export_20241206_173759_f48b0b31c0417006138ce4576f294a066f7c[[#This Row],[Member since]],"DDDD")</f>
        <v>lunes</v>
      </c>
      <c r="AK905">
        <f>MONTH(Member_export_20241206_173759_f48b0b31c0417006138ce4576f294a066f7c[[#This Row],[Member since]])</f>
        <v>8</v>
      </c>
      <c r="AL905">
        <f>YEAR(Member_export_20241206_173759_f48b0b31c0417006138ce4576f294a066f7c[[#This Row],[Member since]])</f>
        <v>2021</v>
      </c>
    </row>
    <row r="906" spans="1:38" x14ac:dyDescent="0.55000000000000004">
      <c r="A906">
        <v>79788</v>
      </c>
      <c r="B906">
        <v>45988219</v>
      </c>
      <c r="C906" t="s">
        <v>3421</v>
      </c>
      <c r="D906" t="s">
        <v>9</v>
      </c>
      <c r="E906" t="s">
        <v>9</v>
      </c>
      <c r="F906" t="s">
        <v>110</v>
      </c>
      <c r="G906" t="s">
        <v>918</v>
      </c>
      <c r="H906" t="s">
        <v>4025</v>
      </c>
      <c r="I906" s="1">
        <v>31261</v>
      </c>
      <c r="J906" t="s">
        <v>6211</v>
      </c>
      <c r="K906" t="s">
        <v>6212</v>
      </c>
      <c r="L906">
        <v>28911</v>
      </c>
      <c r="M906" t="s">
        <v>4016</v>
      </c>
      <c r="N906" t="s">
        <v>9</v>
      </c>
      <c r="O906">
        <v>677426808</v>
      </c>
      <c r="P906" t="s">
        <v>1581</v>
      </c>
      <c r="Q906" t="s">
        <v>53</v>
      </c>
      <c r="R906" t="s">
        <v>6213</v>
      </c>
      <c r="S906" t="s">
        <v>4017</v>
      </c>
      <c r="T906" s="1">
        <v>44867</v>
      </c>
      <c r="U906" t="s">
        <v>9</v>
      </c>
      <c r="V906" t="s">
        <v>4068</v>
      </c>
      <c r="W906" t="s">
        <v>4029</v>
      </c>
      <c r="X906" t="s">
        <v>30</v>
      </c>
      <c r="Y906" s="1">
        <v>44896</v>
      </c>
      <c r="Z906" s="1">
        <v>45657</v>
      </c>
      <c r="AA906">
        <v>4900</v>
      </c>
      <c r="AB906" t="s">
        <v>4017</v>
      </c>
      <c r="AC906">
        <f>MIN(COUNTIF(B:B,Member_export_20241206_173759_f48b0b31c0417006138ce4576f294a066f7c[[#This Row],[Member ID]]),1)-1</f>
        <v>0</v>
      </c>
      <c r="AD906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90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06" s="1">
        <v>45657</v>
      </c>
      <c r="AG906" s="1">
        <f>Member_export_20241206_173759_f48b0b31c0417006138ce4576f294a066f7c[[#This Row],[Price]]/100</f>
        <v>49</v>
      </c>
      <c r="AH906" s="6">
        <f ca="1">DATEDIF(Member_export_20241206_173759_f48b0b31c0417006138ce4576f294a066f7c[[#This Row],[Birthday]],TODAY(),"Y")</f>
        <v>39</v>
      </c>
      <c r="AI906" s="6">
        <f>DATEDIF(Member_export_20241206_173759_f48b0b31c0417006138ce4576f294a066f7c[[#This Row],[Member since]],Member_export_20241206_173759_f48b0b31c0417006138ce4576f294a066f7c[[#This Row],[Contrac end date C]],"M")</f>
        <v>25</v>
      </c>
      <c r="AJ906" t="str">
        <f>TEXT(Member_export_20241206_173759_f48b0b31c0417006138ce4576f294a066f7c[[#This Row],[Member since]],"DDDD")</f>
        <v>miércoles</v>
      </c>
      <c r="AK906">
        <f>MONTH(Member_export_20241206_173759_f48b0b31c0417006138ce4576f294a066f7c[[#This Row],[Member since]])</f>
        <v>11</v>
      </c>
      <c r="AL906">
        <f>YEAR(Member_export_20241206_173759_f48b0b31c0417006138ce4576f294a066f7c[[#This Row],[Member since]])</f>
        <v>2022</v>
      </c>
    </row>
    <row r="907" spans="1:38" x14ac:dyDescent="0.55000000000000004">
      <c r="A907">
        <v>79788</v>
      </c>
      <c r="B907">
        <v>45989671</v>
      </c>
      <c r="C907" t="s">
        <v>3589</v>
      </c>
      <c r="D907" t="s">
        <v>9</v>
      </c>
      <c r="E907" t="s">
        <v>9</v>
      </c>
      <c r="F907" t="s">
        <v>110</v>
      </c>
      <c r="G907" t="s">
        <v>1954</v>
      </c>
      <c r="H907" t="s">
        <v>4025</v>
      </c>
      <c r="I907" s="1">
        <v>32748</v>
      </c>
      <c r="J907" t="s">
        <v>6214</v>
      </c>
      <c r="K907" t="s">
        <v>4054</v>
      </c>
      <c r="L907">
        <v>28914</v>
      </c>
      <c r="M907" t="s">
        <v>4016</v>
      </c>
      <c r="N907" t="s">
        <v>9</v>
      </c>
      <c r="O907">
        <v>679645764</v>
      </c>
      <c r="P907" t="s">
        <v>1955</v>
      </c>
      <c r="Q907" t="s">
        <v>22</v>
      </c>
      <c r="R907" t="s">
        <v>6215</v>
      </c>
      <c r="S907" t="s">
        <v>4017</v>
      </c>
      <c r="T907" s="1">
        <v>44644</v>
      </c>
      <c r="U907" t="s">
        <v>9</v>
      </c>
      <c r="V907" t="s">
        <v>4023</v>
      </c>
      <c r="W907" t="s">
        <v>4024</v>
      </c>
      <c r="X907" t="s">
        <v>12</v>
      </c>
      <c r="Y907" s="1">
        <v>45627</v>
      </c>
      <c r="Z907" s="1">
        <v>45657</v>
      </c>
      <c r="AA907">
        <v>5200</v>
      </c>
      <c r="AB907" t="s">
        <v>4017</v>
      </c>
      <c r="AC907">
        <f>MIN(COUNTIF(B:B,Member_export_20241206_173759_f48b0b31c0417006138ce4576f294a066f7c[[#This Row],[Member ID]]),1)-1</f>
        <v>0</v>
      </c>
      <c r="AD90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0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07" s="1">
        <v>45657</v>
      </c>
      <c r="AG907" s="1">
        <f>Member_export_20241206_173759_f48b0b31c0417006138ce4576f294a066f7c[[#This Row],[Price]]/100</f>
        <v>52</v>
      </c>
      <c r="AH907" s="6">
        <f ca="1">DATEDIF(Member_export_20241206_173759_f48b0b31c0417006138ce4576f294a066f7c[[#This Row],[Birthday]],TODAY(),"Y")</f>
        <v>35</v>
      </c>
      <c r="AI907" s="6">
        <f>DATEDIF(Member_export_20241206_173759_f48b0b31c0417006138ce4576f294a066f7c[[#This Row],[Member since]],Member_export_20241206_173759_f48b0b31c0417006138ce4576f294a066f7c[[#This Row],[Contrac end date C]],"M")</f>
        <v>33</v>
      </c>
      <c r="AJ907" t="str">
        <f>TEXT(Member_export_20241206_173759_f48b0b31c0417006138ce4576f294a066f7c[[#This Row],[Member since]],"DDDD")</f>
        <v>jueves</v>
      </c>
      <c r="AK907">
        <f>MONTH(Member_export_20241206_173759_f48b0b31c0417006138ce4576f294a066f7c[[#This Row],[Member since]])</f>
        <v>3</v>
      </c>
      <c r="AL907">
        <f>YEAR(Member_export_20241206_173759_f48b0b31c0417006138ce4576f294a066f7c[[#This Row],[Member since]])</f>
        <v>2022</v>
      </c>
    </row>
    <row r="908" spans="1:38" x14ac:dyDescent="0.55000000000000004">
      <c r="A908">
        <v>79788</v>
      </c>
      <c r="B908">
        <v>46888809</v>
      </c>
      <c r="C908" t="s">
        <v>3176</v>
      </c>
      <c r="D908" t="s">
        <v>9</v>
      </c>
      <c r="E908" t="s">
        <v>9</v>
      </c>
      <c r="F908" t="s">
        <v>110</v>
      </c>
      <c r="G908" t="s">
        <v>199</v>
      </c>
      <c r="H908" t="s">
        <v>4025</v>
      </c>
      <c r="I908" s="1">
        <v>35559</v>
      </c>
      <c r="J908" t="s">
        <v>6216</v>
      </c>
      <c r="K908" t="s">
        <v>6105</v>
      </c>
      <c r="L908">
        <v>28914</v>
      </c>
      <c r="M908" t="s">
        <v>4016</v>
      </c>
      <c r="N908" t="s">
        <v>9</v>
      </c>
      <c r="O908">
        <v>614135475</v>
      </c>
      <c r="P908" t="s">
        <v>201</v>
      </c>
      <c r="Q908" t="s">
        <v>22</v>
      </c>
      <c r="R908" t="s">
        <v>1001</v>
      </c>
      <c r="S908" t="s">
        <v>4017</v>
      </c>
      <c r="T908" s="1">
        <v>45448</v>
      </c>
      <c r="U908" t="s">
        <v>9</v>
      </c>
      <c r="V908" t="s">
        <v>4023</v>
      </c>
      <c r="W908" t="s">
        <v>4029</v>
      </c>
      <c r="X908" t="s">
        <v>6904</v>
      </c>
      <c r="Y908" s="1"/>
      <c r="Z908" s="1"/>
      <c r="AB908" t="s">
        <v>6795</v>
      </c>
      <c r="AC908">
        <f>MIN(COUNTIF(B:B,Member_export_20241206_173759_f48b0b31c0417006138ce4576f294a066f7c[[#This Row],[Member ID]]),1)-1</f>
        <v>0</v>
      </c>
      <c r="AD90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0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08" s="1">
        <v>45657</v>
      </c>
      <c r="AG908" s="1">
        <f>Member_export_20241206_173759_f48b0b31c0417006138ce4576f294a066f7c[[#This Row],[Price]]/100</f>
        <v>0</v>
      </c>
      <c r="AH908" s="6">
        <f ca="1">DATEDIF(Member_export_20241206_173759_f48b0b31c0417006138ce4576f294a066f7c[[#This Row],[Birthday]],TODAY(),"Y")</f>
        <v>27</v>
      </c>
      <c r="AI908" s="6">
        <f>DATEDIF(Member_export_20241206_173759_f48b0b31c0417006138ce4576f294a066f7c[[#This Row],[Member since]],Member_export_20241206_173759_f48b0b31c0417006138ce4576f294a066f7c[[#This Row],[Contrac end date C]],"M")</f>
        <v>6</v>
      </c>
      <c r="AJ908" t="str">
        <f>TEXT(Member_export_20241206_173759_f48b0b31c0417006138ce4576f294a066f7c[[#This Row],[Member since]],"DDDD")</f>
        <v>miércoles</v>
      </c>
      <c r="AK908">
        <f>MONTH(Member_export_20241206_173759_f48b0b31c0417006138ce4576f294a066f7c[[#This Row],[Member since]])</f>
        <v>6</v>
      </c>
      <c r="AL908">
        <f>YEAR(Member_export_20241206_173759_f48b0b31c0417006138ce4576f294a066f7c[[#This Row],[Member since]])</f>
        <v>2024</v>
      </c>
    </row>
    <row r="909" spans="1:38" x14ac:dyDescent="0.55000000000000004">
      <c r="A909">
        <v>79788</v>
      </c>
      <c r="B909">
        <v>45987128</v>
      </c>
      <c r="C909" t="s">
        <v>3222</v>
      </c>
      <c r="D909" t="s">
        <v>9</v>
      </c>
      <c r="E909" t="s">
        <v>9</v>
      </c>
      <c r="F909" t="s">
        <v>110</v>
      </c>
      <c r="G909" t="s">
        <v>1118</v>
      </c>
      <c r="H909" t="s">
        <v>4025</v>
      </c>
      <c r="I909" s="1">
        <v>31182</v>
      </c>
      <c r="J909" t="s">
        <v>6217</v>
      </c>
      <c r="K909" t="s">
        <v>6218</v>
      </c>
      <c r="L909">
        <v>28914</v>
      </c>
      <c r="M909" t="s">
        <v>4016</v>
      </c>
      <c r="N909" t="s">
        <v>9</v>
      </c>
      <c r="O909">
        <v>695341695</v>
      </c>
      <c r="P909" t="s">
        <v>1120</v>
      </c>
      <c r="Q909" t="s">
        <v>18</v>
      </c>
      <c r="R909" t="s">
        <v>1119</v>
      </c>
      <c r="S909" t="s">
        <v>4017</v>
      </c>
      <c r="T909" s="1">
        <v>45247</v>
      </c>
      <c r="U909" t="s">
        <v>9</v>
      </c>
      <c r="V909" t="s">
        <v>4023</v>
      </c>
      <c r="W909" t="s">
        <v>4024</v>
      </c>
      <c r="X909" t="s">
        <v>12</v>
      </c>
      <c r="Y909" s="1">
        <v>45261</v>
      </c>
      <c r="Z909" s="1">
        <v>45657</v>
      </c>
      <c r="AA909">
        <v>5200</v>
      </c>
      <c r="AB909" t="s">
        <v>4017</v>
      </c>
      <c r="AC909">
        <f>MIN(COUNTIF(B:B,Member_export_20241206_173759_f48b0b31c0417006138ce4576f294a066f7c[[#This Row],[Member ID]]),1)-1</f>
        <v>0</v>
      </c>
      <c r="AD90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0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09" s="1">
        <v>45657</v>
      </c>
      <c r="AG909" s="1">
        <f>Member_export_20241206_173759_f48b0b31c0417006138ce4576f294a066f7c[[#This Row],[Price]]/100</f>
        <v>52</v>
      </c>
      <c r="AH909" s="6">
        <f ca="1">DATEDIF(Member_export_20241206_173759_f48b0b31c0417006138ce4576f294a066f7c[[#This Row],[Birthday]],TODAY(),"Y")</f>
        <v>39</v>
      </c>
      <c r="AI909" s="6">
        <f>DATEDIF(Member_export_20241206_173759_f48b0b31c0417006138ce4576f294a066f7c[[#This Row],[Member since]],Member_export_20241206_173759_f48b0b31c0417006138ce4576f294a066f7c[[#This Row],[Contrac end date C]],"M")</f>
        <v>13</v>
      </c>
      <c r="AJ909" t="str">
        <f>TEXT(Member_export_20241206_173759_f48b0b31c0417006138ce4576f294a066f7c[[#This Row],[Member since]],"DDDD")</f>
        <v>viernes</v>
      </c>
      <c r="AK909">
        <f>MONTH(Member_export_20241206_173759_f48b0b31c0417006138ce4576f294a066f7c[[#This Row],[Member since]])</f>
        <v>11</v>
      </c>
      <c r="AL909">
        <f>YEAR(Member_export_20241206_173759_f48b0b31c0417006138ce4576f294a066f7c[[#This Row],[Member since]])</f>
        <v>2023</v>
      </c>
    </row>
    <row r="910" spans="1:38" x14ac:dyDescent="0.55000000000000004">
      <c r="A910">
        <v>79788</v>
      </c>
      <c r="B910">
        <v>45988884</v>
      </c>
      <c r="C910" t="s">
        <v>3988</v>
      </c>
      <c r="D910" t="s">
        <v>9</v>
      </c>
      <c r="E910" t="s">
        <v>9</v>
      </c>
      <c r="F910" t="s">
        <v>110</v>
      </c>
      <c r="G910" t="s">
        <v>2804</v>
      </c>
      <c r="H910" t="s">
        <v>4025</v>
      </c>
      <c r="I910" s="1">
        <v>28595</v>
      </c>
      <c r="J910" t="s">
        <v>6219</v>
      </c>
      <c r="K910" t="s">
        <v>6220</v>
      </c>
      <c r="L910">
        <v>28914</v>
      </c>
      <c r="M910" t="s">
        <v>4016</v>
      </c>
      <c r="N910" t="s">
        <v>9</v>
      </c>
      <c r="O910">
        <v>686053067</v>
      </c>
      <c r="P910" t="s">
        <v>2806</v>
      </c>
      <c r="Q910" t="s">
        <v>18</v>
      </c>
      <c r="R910" t="s">
        <v>2805</v>
      </c>
      <c r="S910" t="s">
        <v>4017</v>
      </c>
      <c r="T910" s="1">
        <v>43362</v>
      </c>
      <c r="U910" t="s">
        <v>9</v>
      </c>
      <c r="V910" t="s">
        <v>4023</v>
      </c>
      <c r="W910" t="s">
        <v>4024</v>
      </c>
      <c r="X910" t="s">
        <v>12</v>
      </c>
      <c r="Y910" s="1">
        <v>43374</v>
      </c>
      <c r="Z910" s="1">
        <v>45657</v>
      </c>
      <c r="AA910">
        <v>5200</v>
      </c>
      <c r="AB910" t="s">
        <v>4017</v>
      </c>
      <c r="AC910">
        <f>MIN(COUNTIF(B:B,Member_export_20241206_173759_f48b0b31c0417006138ce4576f294a066f7c[[#This Row],[Member ID]]),1)-1</f>
        <v>0</v>
      </c>
      <c r="AD91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1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10" s="1">
        <v>45657</v>
      </c>
      <c r="AG910" s="1">
        <f>Member_export_20241206_173759_f48b0b31c0417006138ce4576f294a066f7c[[#This Row],[Price]]/100</f>
        <v>52</v>
      </c>
      <c r="AH910" s="6">
        <f ca="1">DATEDIF(Member_export_20241206_173759_f48b0b31c0417006138ce4576f294a066f7c[[#This Row],[Birthday]],TODAY(),"Y")</f>
        <v>46</v>
      </c>
      <c r="AI910" s="6">
        <f>DATEDIF(Member_export_20241206_173759_f48b0b31c0417006138ce4576f294a066f7c[[#This Row],[Member since]],Member_export_20241206_173759_f48b0b31c0417006138ce4576f294a066f7c[[#This Row],[Contrac end date C]],"M")</f>
        <v>75</v>
      </c>
      <c r="AJ910" t="str">
        <f>TEXT(Member_export_20241206_173759_f48b0b31c0417006138ce4576f294a066f7c[[#This Row],[Member since]],"DDDD")</f>
        <v>miércoles</v>
      </c>
      <c r="AK910">
        <f>MONTH(Member_export_20241206_173759_f48b0b31c0417006138ce4576f294a066f7c[[#This Row],[Member since]])</f>
        <v>9</v>
      </c>
      <c r="AL910">
        <f>YEAR(Member_export_20241206_173759_f48b0b31c0417006138ce4576f294a066f7c[[#This Row],[Member since]])</f>
        <v>2018</v>
      </c>
    </row>
    <row r="911" spans="1:38" x14ac:dyDescent="0.55000000000000004">
      <c r="A911">
        <v>79788</v>
      </c>
      <c r="B911">
        <v>45989799</v>
      </c>
      <c r="C911" t="s">
        <v>3803</v>
      </c>
      <c r="D911" t="s">
        <v>9</v>
      </c>
      <c r="E911" t="s">
        <v>9</v>
      </c>
      <c r="F911" t="s">
        <v>110</v>
      </c>
      <c r="G911" t="s">
        <v>2427</v>
      </c>
      <c r="H911" t="s">
        <v>4025</v>
      </c>
      <c r="I911" s="1">
        <v>29717</v>
      </c>
      <c r="J911" t="s">
        <v>6221</v>
      </c>
      <c r="K911" t="s">
        <v>6222</v>
      </c>
      <c r="L911">
        <v>28914</v>
      </c>
      <c r="M911" t="s">
        <v>4016</v>
      </c>
      <c r="N911" t="s">
        <v>9</v>
      </c>
      <c r="O911">
        <v>679183829</v>
      </c>
      <c r="P911" t="s">
        <v>2428</v>
      </c>
      <c r="Q911" t="s">
        <v>22</v>
      </c>
      <c r="R911" t="s">
        <v>6223</v>
      </c>
      <c r="S911" t="s">
        <v>4017</v>
      </c>
      <c r="T911" s="1">
        <v>45356</v>
      </c>
      <c r="U911" t="s">
        <v>9</v>
      </c>
      <c r="V911" t="s">
        <v>4040</v>
      </c>
      <c r="W911" t="s">
        <v>4024</v>
      </c>
      <c r="X911" t="s">
        <v>152</v>
      </c>
      <c r="Y911" s="1">
        <v>45383</v>
      </c>
      <c r="Z911" s="1">
        <v>45657</v>
      </c>
      <c r="AA911">
        <v>8200</v>
      </c>
      <c r="AB911" t="s">
        <v>4017</v>
      </c>
      <c r="AC911">
        <f>MIN(COUNTIF(B:B,Member_export_20241206_173759_f48b0b31c0417006138ce4576f294a066f7c[[#This Row],[Member ID]]),1)-1</f>
        <v>0</v>
      </c>
      <c r="AD911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91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11" s="1">
        <v>45657</v>
      </c>
      <c r="AG911" s="1">
        <f>Member_export_20241206_173759_f48b0b31c0417006138ce4576f294a066f7c[[#This Row],[Price]]/100</f>
        <v>82</v>
      </c>
      <c r="AH911" s="6">
        <f ca="1">DATEDIF(Member_export_20241206_173759_f48b0b31c0417006138ce4576f294a066f7c[[#This Row],[Birthday]],TODAY(),"Y")</f>
        <v>43</v>
      </c>
      <c r="AI911" s="6">
        <f>DATEDIF(Member_export_20241206_173759_f48b0b31c0417006138ce4576f294a066f7c[[#This Row],[Member since]],Member_export_20241206_173759_f48b0b31c0417006138ce4576f294a066f7c[[#This Row],[Contrac end date C]],"M")</f>
        <v>9</v>
      </c>
      <c r="AJ911" t="str">
        <f>TEXT(Member_export_20241206_173759_f48b0b31c0417006138ce4576f294a066f7c[[#This Row],[Member since]],"DDDD")</f>
        <v>martes</v>
      </c>
      <c r="AK911">
        <f>MONTH(Member_export_20241206_173759_f48b0b31c0417006138ce4576f294a066f7c[[#This Row],[Member since]])</f>
        <v>3</v>
      </c>
      <c r="AL911">
        <f>YEAR(Member_export_20241206_173759_f48b0b31c0417006138ce4576f294a066f7c[[#This Row],[Member since]])</f>
        <v>2024</v>
      </c>
    </row>
    <row r="912" spans="1:38" x14ac:dyDescent="0.55000000000000004">
      <c r="A912">
        <v>79788</v>
      </c>
      <c r="B912">
        <v>45989473</v>
      </c>
      <c r="C912" t="s">
        <v>3595</v>
      </c>
      <c r="D912" t="s">
        <v>9</v>
      </c>
      <c r="E912" t="s">
        <v>9</v>
      </c>
      <c r="F912" t="s">
        <v>110</v>
      </c>
      <c r="G912" t="s">
        <v>1965</v>
      </c>
      <c r="H912" t="s">
        <v>4025</v>
      </c>
      <c r="I912" s="1">
        <v>36760</v>
      </c>
      <c r="J912" t="s">
        <v>6224</v>
      </c>
      <c r="K912" t="s">
        <v>6225</v>
      </c>
      <c r="L912">
        <v>28</v>
      </c>
      <c r="M912" t="s">
        <v>4016</v>
      </c>
      <c r="N912" t="s">
        <v>9</v>
      </c>
      <c r="O912">
        <v>665689229</v>
      </c>
      <c r="P912" t="s">
        <v>1966</v>
      </c>
      <c r="Q912" t="s">
        <v>22</v>
      </c>
      <c r="R912" t="s">
        <v>5494</v>
      </c>
      <c r="S912" t="s">
        <v>4017</v>
      </c>
      <c r="T912" s="1">
        <v>43733</v>
      </c>
      <c r="U912" t="s">
        <v>9</v>
      </c>
      <c r="V912" t="s">
        <v>4023</v>
      </c>
      <c r="W912" t="s">
        <v>4029</v>
      </c>
      <c r="X912" t="s">
        <v>12</v>
      </c>
      <c r="Y912" s="1">
        <v>43739</v>
      </c>
      <c r="Z912" s="1">
        <v>45657</v>
      </c>
      <c r="AA912">
        <v>5200</v>
      </c>
      <c r="AB912" t="s">
        <v>4017</v>
      </c>
      <c r="AC912">
        <f>MIN(COUNTIF(B:B,Member_export_20241206_173759_f48b0b31c0417006138ce4576f294a066f7c[[#This Row],[Member ID]]),1)-1</f>
        <v>0</v>
      </c>
      <c r="AD91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1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12" s="1">
        <v>45657</v>
      </c>
      <c r="AG912" s="1">
        <f>Member_export_20241206_173759_f48b0b31c0417006138ce4576f294a066f7c[[#This Row],[Price]]/100</f>
        <v>52</v>
      </c>
      <c r="AH912" s="6">
        <f ca="1">DATEDIF(Member_export_20241206_173759_f48b0b31c0417006138ce4576f294a066f7c[[#This Row],[Birthday]],TODAY(),"Y")</f>
        <v>24</v>
      </c>
      <c r="AI912" s="6">
        <f>DATEDIF(Member_export_20241206_173759_f48b0b31c0417006138ce4576f294a066f7c[[#This Row],[Member since]],Member_export_20241206_173759_f48b0b31c0417006138ce4576f294a066f7c[[#This Row],[Contrac end date C]],"M")</f>
        <v>63</v>
      </c>
      <c r="AJ912" t="str">
        <f>TEXT(Member_export_20241206_173759_f48b0b31c0417006138ce4576f294a066f7c[[#This Row],[Member since]],"DDDD")</f>
        <v>miércoles</v>
      </c>
      <c r="AK912">
        <f>MONTH(Member_export_20241206_173759_f48b0b31c0417006138ce4576f294a066f7c[[#This Row],[Member since]])</f>
        <v>9</v>
      </c>
      <c r="AL912">
        <f>YEAR(Member_export_20241206_173759_f48b0b31c0417006138ce4576f294a066f7c[[#This Row],[Member since]])</f>
        <v>2019</v>
      </c>
    </row>
    <row r="913" spans="1:38" x14ac:dyDescent="0.55000000000000004">
      <c r="A913">
        <v>79788</v>
      </c>
      <c r="B913">
        <v>45989597</v>
      </c>
      <c r="C913" t="s">
        <v>3712</v>
      </c>
      <c r="D913" t="s">
        <v>9</v>
      </c>
      <c r="E913" t="s">
        <v>9</v>
      </c>
      <c r="F913" t="s">
        <v>2236</v>
      </c>
      <c r="G913" t="s">
        <v>2237</v>
      </c>
      <c r="H913" t="s">
        <v>4022</v>
      </c>
      <c r="I913" s="1">
        <v>34018</v>
      </c>
      <c r="J913" t="s">
        <v>6226</v>
      </c>
      <c r="K913" t="s">
        <v>4516</v>
      </c>
      <c r="L913">
        <v>28914</v>
      </c>
      <c r="M913" t="s">
        <v>4016</v>
      </c>
      <c r="N913" t="s">
        <v>9</v>
      </c>
      <c r="O913">
        <v>657743913</v>
      </c>
      <c r="P913" t="s">
        <v>2238</v>
      </c>
      <c r="Q913" t="s">
        <v>53</v>
      </c>
      <c r="R913" t="s">
        <v>6227</v>
      </c>
      <c r="S913" t="s">
        <v>4017</v>
      </c>
      <c r="T913" s="1">
        <v>44324</v>
      </c>
      <c r="U913" t="s">
        <v>9</v>
      </c>
      <c r="V913" t="s">
        <v>4023</v>
      </c>
      <c r="W913" t="s">
        <v>4029</v>
      </c>
      <c r="X913" t="s">
        <v>12</v>
      </c>
      <c r="Y913" s="1">
        <v>45444</v>
      </c>
      <c r="Z913" s="1">
        <v>45657</v>
      </c>
      <c r="AA913">
        <v>5200</v>
      </c>
      <c r="AB913" t="s">
        <v>4017</v>
      </c>
      <c r="AC913">
        <f>MIN(COUNTIF(B:B,Member_export_20241206_173759_f48b0b31c0417006138ce4576f294a066f7c[[#This Row],[Member ID]]),1)-1</f>
        <v>0</v>
      </c>
      <c r="AD91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1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13" s="1">
        <v>45657</v>
      </c>
      <c r="AG913" s="1">
        <f>Member_export_20241206_173759_f48b0b31c0417006138ce4576f294a066f7c[[#This Row],[Price]]/100</f>
        <v>52</v>
      </c>
      <c r="AH913" s="6">
        <f ca="1">DATEDIF(Member_export_20241206_173759_f48b0b31c0417006138ce4576f294a066f7c[[#This Row],[Birthday]],TODAY(),"Y")</f>
        <v>31</v>
      </c>
      <c r="AI913" s="6">
        <f>DATEDIF(Member_export_20241206_173759_f48b0b31c0417006138ce4576f294a066f7c[[#This Row],[Member since]],Member_export_20241206_173759_f48b0b31c0417006138ce4576f294a066f7c[[#This Row],[Contrac end date C]],"M")</f>
        <v>43</v>
      </c>
      <c r="AJ913" t="str">
        <f>TEXT(Member_export_20241206_173759_f48b0b31c0417006138ce4576f294a066f7c[[#This Row],[Member since]],"DDDD")</f>
        <v>sábado</v>
      </c>
      <c r="AK913">
        <f>MONTH(Member_export_20241206_173759_f48b0b31c0417006138ce4576f294a066f7c[[#This Row],[Member since]])</f>
        <v>5</v>
      </c>
      <c r="AL913">
        <f>YEAR(Member_export_20241206_173759_f48b0b31c0417006138ce4576f294a066f7c[[#This Row],[Member since]])</f>
        <v>2021</v>
      </c>
    </row>
    <row r="914" spans="1:38" x14ac:dyDescent="0.55000000000000004">
      <c r="A914">
        <v>79788</v>
      </c>
      <c r="B914">
        <v>48968058</v>
      </c>
      <c r="C914" t="s">
        <v>3994</v>
      </c>
      <c r="D914" t="s">
        <v>9</v>
      </c>
      <c r="E914" t="s">
        <v>9</v>
      </c>
      <c r="F914" t="s">
        <v>2817</v>
      </c>
      <c r="G914" t="s">
        <v>2818</v>
      </c>
      <c r="H914" t="s">
        <v>4022</v>
      </c>
      <c r="I914" s="1">
        <v>28940</v>
      </c>
      <c r="J914" t="s">
        <v>6228</v>
      </c>
      <c r="K914" t="s">
        <v>6229</v>
      </c>
      <c r="L914">
        <v>28914</v>
      </c>
      <c r="M914" t="s">
        <v>4016</v>
      </c>
      <c r="N914" t="s">
        <v>9</v>
      </c>
      <c r="O914">
        <v>655764594</v>
      </c>
      <c r="P914" t="s">
        <v>2819</v>
      </c>
      <c r="Q914" t="s">
        <v>22</v>
      </c>
      <c r="R914" t="s">
        <v>9</v>
      </c>
      <c r="S914" t="s">
        <v>4017</v>
      </c>
      <c r="T914" s="1">
        <v>45579</v>
      </c>
      <c r="U914" t="s">
        <v>9</v>
      </c>
      <c r="V914" t="s">
        <v>4023</v>
      </c>
      <c r="W914" t="s">
        <v>4024</v>
      </c>
      <c r="X914" t="s">
        <v>12</v>
      </c>
      <c r="Y914" s="1">
        <v>45597</v>
      </c>
      <c r="Z914" s="1">
        <v>45657</v>
      </c>
      <c r="AA914">
        <v>5200</v>
      </c>
      <c r="AB914" t="s">
        <v>4017</v>
      </c>
      <c r="AC914">
        <f>MIN(COUNTIF(B:B,Member_export_20241206_173759_f48b0b31c0417006138ce4576f294a066f7c[[#This Row],[Member ID]]),1)-1</f>
        <v>0</v>
      </c>
      <c r="AD91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1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14" s="1">
        <v>45657</v>
      </c>
      <c r="AG914" s="1">
        <f>Member_export_20241206_173759_f48b0b31c0417006138ce4576f294a066f7c[[#This Row],[Price]]/100</f>
        <v>52</v>
      </c>
      <c r="AH914" s="6">
        <f ca="1">DATEDIF(Member_export_20241206_173759_f48b0b31c0417006138ce4576f294a066f7c[[#This Row],[Birthday]],TODAY(),"Y")</f>
        <v>45</v>
      </c>
      <c r="AI914" s="6">
        <f>DATEDIF(Member_export_20241206_173759_f48b0b31c0417006138ce4576f294a066f7c[[#This Row],[Member since]],Member_export_20241206_173759_f48b0b31c0417006138ce4576f294a066f7c[[#This Row],[Contrac end date C]],"M")</f>
        <v>2</v>
      </c>
      <c r="AJ914" t="str">
        <f>TEXT(Member_export_20241206_173759_f48b0b31c0417006138ce4576f294a066f7c[[#This Row],[Member since]],"DDDD")</f>
        <v>lunes</v>
      </c>
      <c r="AK914">
        <f>MONTH(Member_export_20241206_173759_f48b0b31c0417006138ce4576f294a066f7c[[#This Row],[Member since]])</f>
        <v>10</v>
      </c>
      <c r="AL914">
        <f>YEAR(Member_export_20241206_173759_f48b0b31c0417006138ce4576f294a066f7c[[#This Row],[Member since]])</f>
        <v>2024</v>
      </c>
    </row>
    <row r="915" spans="1:38" x14ac:dyDescent="0.55000000000000004">
      <c r="A915">
        <v>79788</v>
      </c>
      <c r="B915">
        <v>49643289</v>
      </c>
      <c r="C915" t="s">
        <v>3999</v>
      </c>
      <c r="D915" t="s">
        <v>9</v>
      </c>
      <c r="E915" t="s">
        <v>9</v>
      </c>
      <c r="F915" t="s">
        <v>196</v>
      </c>
      <c r="G915" t="s">
        <v>2831</v>
      </c>
      <c r="H915" t="s">
        <v>4025</v>
      </c>
      <c r="I915" s="1">
        <v>38599</v>
      </c>
      <c r="J915" t="s">
        <v>6230</v>
      </c>
      <c r="K915" t="s">
        <v>6231</v>
      </c>
      <c r="L915">
        <v>28914</v>
      </c>
      <c r="M915" t="s">
        <v>4016</v>
      </c>
      <c r="N915" t="s">
        <v>9</v>
      </c>
      <c r="O915">
        <v>648021373</v>
      </c>
      <c r="P915" t="s">
        <v>2814</v>
      </c>
      <c r="Q915" t="s">
        <v>596</v>
      </c>
      <c r="R915" t="s">
        <v>9</v>
      </c>
      <c r="S915" t="s">
        <v>4017</v>
      </c>
      <c r="T915" s="1">
        <v>45628</v>
      </c>
      <c r="U915" t="s">
        <v>9</v>
      </c>
      <c r="V915" t="s">
        <v>4068</v>
      </c>
      <c r="W915" t="s">
        <v>4024</v>
      </c>
      <c r="X915" t="s">
        <v>30</v>
      </c>
      <c r="Y915" s="1">
        <v>45658</v>
      </c>
      <c r="Z915" s="1">
        <v>45688</v>
      </c>
      <c r="AA915">
        <v>4900</v>
      </c>
      <c r="AB915" t="s">
        <v>4017</v>
      </c>
      <c r="AC915">
        <f>MIN(COUNTIF(B:B,Member_export_20241206_173759_f48b0b31c0417006138ce4576f294a066f7c[[#This Row],[Member ID]]),1)-1</f>
        <v>0</v>
      </c>
      <c r="AD915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91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15" s="1">
        <v>45657</v>
      </c>
      <c r="AG915" s="1">
        <f>Member_export_20241206_173759_f48b0b31c0417006138ce4576f294a066f7c[[#This Row],[Price]]/100</f>
        <v>49</v>
      </c>
      <c r="AH915" s="6">
        <f ca="1">DATEDIF(Member_export_20241206_173759_f48b0b31c0417006138ce4576f294a066f7c[[#This Row],[Birthday]],TODAY(),"Y")</f>
        <v>19</v>
      </c>
      <c r="AI915" s="6">
        <f>DATEDIF(Member_export_20241206_173759_f48b0b31c0417006138ce4576f294a066f7c[[#This Row],[Member since]],Member_export_20241206_173759_f48b0b31c0417006138ce4576f294a066f7c[[#This Row],[Contrac end date C]],"M")</f>
        <v>0</v>
      </c>
      <c r="AJ915" t="str">
        <f>TEXT(Member_export_20241206_173759_f48b0b31c0417006138ce4576f294a066f7c[[#This Row],[Member since]],"DDDD")</f>
        <v>lunes</v>
      </c>
      <c r="AK915">
        <f>MONTH(Member_export_20241206_173759_f48b0b31c0417006138ce4576f294a066f7c[[#This Row],[Member since]])</f>
        <v>12</v>
      </c>
      <c r="AL915">
        <f>YEAR(Member_export_20241206_173759_f48b0b31c0417006138ce4576f294a066f7c[[#This Row],[Member since]])</f>
        <v>2024</v>
      </c>
    </row>
    <row r="916" spans="1:38" x14ac:dyDescent="0.55000000000000004">
      <c r="A916">
        <v>79788</v>
      </c>
      <c r="B916">
        <v>45987807</v>
      </c>
      <c r="C916" t="s">
        <v>3231</v>
      </c>
      <c r="D916" t="s">
        <v>9</v>
      </c>
      <c r="E916" t="s">
        <v>9</v>
      </c>
      <c r="F916" t="s">
        <v>196</v>
      </c>
      <c r="G916" t="s">
        <v>1144</v>
      </c>
      <c r="H916" t="s">
        <v>4025</v>
      </c>
      <c r="I916" s="1">
        <v>37198</v>
      </c>
      <c r="J916" t="s">
        <v>6232</v>
      </c>
      <c r="K916" t="s">
        <v>6233</v>
      </c>
      <c r="L916">
        <v>28914</v>
      </c>
      <c r="M916" t="s">
        <v>4016</v>
      </c>
      <c r="N916" t="s">
        <v>9</v>
      </c>
      <c r="O916">
        <v>640277949</v>
      </c>
      <c r="P916" t="s">
        <v>1145</v>
      </c>
      <c r="Q916" t="s">
        <v>11</v>
      </c>
      <c r="R916" t="s">
        <v>6234</v>
      </c>
      <c r="S916" t="s">
        <v>4017</v>
      </c>
      <c r="T916" s="1">
        <v>45260</v>
      </c>
      <c r="U916" t="s">
        <v>9</v>
      </c>
      <c r="V916" t="s">
        <v>4023</v>
      </c>
      <c r="W916" t="s">
        <v>4024</v>
      </c>
      <c r="X916" t="s">
        <v>12</v>
      </c>
      <c r="Y916" s="1">
        <v>45261</v>
      </c>
      <c r="Z916" s="1">
        <v>45657</v>
      </c>
      <c r="AA916">
        <v>5200</v>
      </c>
      <c r="AB916" t="s">
        <v>4017</v>
      </c>
      <c r="AC916">
        <f>MIN(COUNTIF(B:B,Member_export_20241206_173759_f48b0b31c0417006138ce4576f294a066f7c[[#This Row],[Member ID]]),1)-1</f>
        <v>0</v>
      </c>
      <c r="AD91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1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16" s="1">
        <v>45657</v>
      </c>
      <c r="AG916" s="1">
        <f>Member_export_20241206_173759_f48b0b31c0417006138ce4576f294a066f7c[[#This Row],[Price]]/100</f>
        <v>52</v>
      </c>
      <c r="AH916" s="6">
        <f ca="1">DATEDIF(Member_export_20241206_173759_f48b0b31c0417006138ce4576f294a066f7c[[#This Row],[Birthday]],TODAY(),"Y")</f>
        <v>23</v>
      </c>
      <c r="AI916" s="6">
        <f>DATEDIF(Member_export_20241206_173759_f48b0b31c0417006138ce4576f294a066f7c[[#This Row],[Member since]],Member_export_20241206_173759_f48b0b31c0417006138ce4576f294a066f7c[[#This Row],[Contrac end date C]],"M")</f>
        <v>13</v>
      </c>
      <c r="AJ916" t="str">
        <f>TEXT(Member_export_20241206_173759_f48b0b31c0417006138ce4576f294a066f7c[[#This Row],[Member since]],"DDDD")</f>
        <v>jueves</v>
      </c>
      <c r="AK916">
        <f>MONTH(Member_export_20241206_173759_f48b0b31c0417006138ce4576f294a066f7c[[#This Row],[Member since]])</f>
        <v>11</v>
      </c>
      <c r="AL916">
        <f>YEAR(Member_export_20241206_173759_f48b0b31c0417006138ce4576f294a066f7c[[#This Row],[Member since]])</f>
        <v>2023</v>
      </c>
    </row>
    <row r="917" spans="1:38" x14ac:dyDescent="0.55000000000000004">
      <c r="A917">
        <v>79788</v>
      </c>
      <c r="B917">
        <v>45987097</v>
      </c>
      <c r="C917" t="s">
        <v>3708</v>
      </c>
      <c r="D917" t="s">
        <v>9</v>
      </c>
      <c r="E917" t="s">
        <v>9</v>
      </c>
      <c r="F917" t="s">
        <v>196</v>
      </c>
      <c r="G917" t="s">
        <v>2226</v>
      </c>
      <c r="H917" t="s">
        <v>4025</v>
      </c>
      <c r="I917" s="1">
        <v>38448</v>
      </c>
      <c r="J917" t="s">
        <v>6235</v>
      </c>
      <c r="K917" t="s">
        <v>4722</v>
      </c>
      <c r="L917">
        <v>28914</v>
      </c>
      <c r="M917" t="s">
        <v>4016</v>
      </c>
      <c r="N917" t="s">
        <v>9</v>
      </c>
      <c r="O917">
        <v>646621856</v>
      </c>
      <c r="P917" t="s">
        <v>2227</v>
      </c>
      <c r="Q917" t="s">
        <v>45</v>
      </c>
      <c r="R917" t="s">
        <v>6236</v>
      </c>
      <c r="S917" t="s">
        <v>4017</v>
      </c>
      <c r="T917" s="1">
        <v>43264</v>
      </c>
      <c r="U917" t="s">
        <v>9</v>
      </c>
      <c r="V917" t="s">
        <v>4068</v>
      </c>
      <c r="W917" t="s">
        <v>4029</v>
      </c>
      <c r="X917" t="s">
        <v>12</v>
      </c>
      <c r="Y917" s="1">
        <v>43282</v>
      </c>
      <c r="Z917" s="1">
        <v>45657</v>
      </c>
      <c r="AA917">
        <v>5200</v>
      </c>
      <c r="AB917" t="s">
        <v>4017</v>
      </c>
      <c r="AC917">
        <f>MIN(COUNTIF(B:B,Member_export_20241206_173759_f48b0b31c0417006138ce4576f294a066f7c[[#This Row],[Member ID]]),1)-1</f>
        <v>0</v>
      </c>
      <c r="AD917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91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17" s="1">
        <v>45657</v>
      </c>
      <c r="AG917" s="1">
        <f>Member_export_20241206_173759_f48b0b31c0417006138ce4576f294a066f7c[[#This Row],[Price]]/100</f>
        <v>52</v>
      </c>
      <c r="AH917" s="6">
        <f ca="1">DATEDIF(Member_export_20241206_173759_f48b0b31c0417006138ce4576f294a066f7c[[#This Row],[Birthday]],TODAY(),"Y")</f>
        <v>19</v>
      </c>
      <c r="AI917" s="6">
        <f>DATEDIF(Member_export_20241206_173759_f48b0b31c0417006138ce4576f294a066f7c[[#This Row],[Member since]],Member_export_20241206_173759_f48b0b31c0417006138ce4576f294a066f7c[[#This Row],[Contrac end date C]],"M")</f>
        <v>78</v>
      </c>
      <c r="AJ917" t="str">
        <f>TEXT(Member_export_20241206_173759_f48b0b31c0417006138ce4576f294a066f7c[[#This Row],[Member since]],"DDDD")</f>
        <v>miércoles</v>
      </c>
      <c r="AK917">
        <f>MONTH(Member_export_20241206_173759_f48b0b31c0417006138ce4576f294a066f7c[[#This Row],[Member since]])</f>
        <v>6</v>
      </c>
      <c r="AL917">
        <f>YEAR(Member_export_20241206_173759_f48b0b31c0417006138ce4576f294a066f7c[[#This Row],[Member since]])</f>
        <v>2018</v>
      </c>
    </row>
    <row r="918" spans="1:38" x14ac:dyDescent="0.55000000000000004">
      <c r="A918">
        <v>79788</v>
      </c>
      <c r="B918">
        <v>45987488</v>
      </c>
      <c r="C918" t="s">
        <v>3748</v>
      </c>
      <c r="D918" t="s">
        <v>9</v>
      </c>
      <c r="E918" t="s">
        <v>9</v>
      </c>
      <c r="F918" t="s">
        <v>196</v>
      </c>
      <c r="G918" t="s">
        <v>2314</v>
      </c>
      <c r="H918" t="s">
        <v>4025</v>
      </c>
      <c r="I918" s="1">
        <v>38399</v>
      </c>
      <c r="J918" t="s">
        <v>6237</v>
      </c>
      <c r="K918" t="s">
        <v>6238</v>
      </c>
      <c r="L918">
        <v>28914</v>
      </c>
      <c r="M918" t="s">
        <v>4016</v>
      </c>
      <c r="N918" t="s">
        <v>9</v>
      </c>
      <c r="O918">
        <v>683644785</v>
      </c>
      <c r="P918" t="s">
        <v>2315</v>
      </c>
      <c r="Q918" t="s">
        <v>18</v>
      </c>
      <c r="R918" t="s">
        <v>6239</v>
      </c>
      <c r="S918" t="s">
        <v>4017</v>
      </c>
      <c r="T918" s="1">
        <v>44847</v>
      </c>
      <c r="U918" t="s">
        <v>9</v>
      </c>
      <c r="V918" t="s">
        <v>4144</v>
      </c>
      <c r="W918" t="s">
        <v>4024</v>
      </c>
      <c r="X918" t="s">
        <v>12</v>
      </c>
      <c r="Y918" s="1">
        <v>44866</v>
      </c>
      <c r="Z918" s="1">
        <v>45657</v>
      </c>
      <c r="AA918">
        <v>5200</v>
      </c>
      <c r="AB918" t="s">
        <v>4017</v>
      </c>
      <c r="AC918">
        <f>MIN(COUNTIF(B:B,Member_export_20241206_173759_f48b0b31c0417006138ce4576f294a066f7c[[#This Row],[Member ID]]),1)-1</f>
        <v>0</v>
      </c>
      <c r="AD918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91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18" s="1">
        <v>45657</v>
      </c>
      <c r="AG918" s="1">
        <f>Member_export_20241206_173759_f48b0b31c0417006138ce4576f294a066f7c[[#This Row],[Price]]/100</f>
        <v>52</v>
      </c>
      <c r="AH918" s="6">
        <f ca="1">DATEDIF(Member_export_20241206_173759_f48b0b31c0417006138ce4576f294a066f7c[[#This Row],[Birthday]],TODAY(),"Y")</f>
        <v>19</v>
      </c>
      <c r="AI918" s="6">
        <f>DATEDIF(Member_export_20241206_173759_f48b0b31c0417006138ce4576f294a066f7c[[#This Row],[Member since]],Member_export_20241206_173759_f48b0b31c0417006138ce4576f294a066f7c[[#This Row],[Contrac end date C]],"M")</f>
        <v>26</v>
      </c>
      <c r="AJ918" t="str">
        <f>TEXT(Member_export_20241206_173759_f48b0b31c0417006138ce4576f294a066f7c[[#This Row],[Member since]],"DDDD")</f>
        <v>jueves</v>
      </c>
      <c r="AK918">
        <f>MONTH(Member_export_20241206_173759_f48b0b31c0417006138ce4576f294a066f7c[[#This Row],[Member since]])</f>
        <v>10</v>
      </c>
      <c r="AL918">
        <f>YEAR(Member_export_20241206_173759_f48b0b31c0417006138ce4576f294a066f7c[[#This Row],[Member since]])</f>
        <v>2022</v>
      </c>
    </row>
    <row r="919" spans="1:38" x14ac:dyDescent="0.55000000000000004">
      <c r="A919">
        <v>79788</v>
      </c>
      <c r="B919">
        <v>45989792</v>
      </c>
      <c r="C919" t="s">
        <v>2909</v>
      </c>
      <c r="D919" t="s">
        <v>9</v>
      </c>
      <c r="E919" t="s">
        <v>9</v>
      </c>
      <c r="F919" t="s">
        <v>262</v>
      </c>
      <c r="G919" t="s">
        <v>263</v>
      </c>
      <c r="H919" t="s">
        <v>4025</v>
      </c>
      <c r="I919" s="1">
        <v>39546</v>
      </c>
      <c r="J919" t="s">
        <v>6240</v>
      </c>
      <c r="K919" t="s">
        <v>6241</v>
      </c>
      <c r="L919">
        <v>28914</v>
      </c>
      <c r="M919" t="s">
        <v>4016</v>
      </c>
      <c r="N919" t="s">
        <v>9</v>
      </c>
      <c r="O919">
        <v>681074257</v>
      </c>
      <c r="P919" t="s">
        <v>264</v>
      </c>
      <c r="Q919" t="s">
        <v>22</v>
      </c>
      <c r="R919" t="s">
        <v>6242</v>
      </c>
      <c r="S919" t="s">
        <v>4017</v>
      </c>
      <c r="T919" s="1">
        <v>45350</v>
      </c>
      <c r="U919" t="s">
        <v>9</v>
      </c>
      <c r="V919" t="s">
        <v>4023</v>
      </c>
      <c r="W919" t="s">
        <v>4024</v>
      </c>
      <c r="X919" t="s">
        <v>30</v>
      </c>
      <c r="Y919" s="1">
        <v>45352</v>
      </c>
      <c r="Z919" s="1">
        <v>45657</v>
      </c>
      <c r="AA919">
        <v>4900</v>
      </c>
      <c r="AB919" t="s">
        <v>4017</v>
      </c>
      <c r="AC919">
        <f>MIN(COUNTIF(B:B,Member_export_20241206_173759_f48b0b31c0417006138ce4576f294a066f7c[[#This Row],[Member ID]]),1)-1</f>
        <v>0</v>
      </c>
      <c r="AD91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1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19" s="1">
        <v>45657</v>
      </c>
      <c r="AG919" s="1">
        <f>Member_export_20241206_173759_f48b0b31c0417006138ce4576f294a066f7c[[#This Row],[Price]]/100</f>
        <v>49</v>
      </c>
      <c r="AH919" s="6">
        <f ca="1">DATEDIF(Member_export_20241206_173759_f48b0b31c0417006138ce4576f294a066f7c[[#This Row],[Birthday]],TODAY(),"Y")</f>
        <v>16</v>
      </c>
      <c r="AI919" s="6">
        <f>DATEDIF(Member_export_20241206_173759_f48b0b31c0417006138ce4576f294a066f7c[[#This Row],[Member since]],Member_export_20241206_173759_f48b0b31c0417006138ce4576f294a066f7c[[#This Row],[Contrac end date C]],"M")</f>
        <v>10</v>
      </c>
      <c r="AJ919" t="str">
        <f>TEXT(Member_export_20241206_173759_f48b0b31c0417006138ce4576f294a066f7c[[#This Row],[Member since]],"DDDD")</f>
        <v>miércoles</v>
      </c>
      <c r="AK919">
        <f>MONTH(Member_export_20241206_173759_f48b0b31c0417006138ce4576f294a066f7c[[#This Row],[Member since]])</f>
        <v>2</v>
      </c>
      <c r="AL919">
        <f>YEAR(Member_export_20241206_173759_f48b0b31c0417006138ce4576f294a066f7c[[#This Row],[Member since]])</f>
        <v>2024</v>
      </c>
    </row>
    <row r="920" spans="1:38" x14ac:dyDescent="0.55000000000000004">
      <c r="A920">
        <v>79788</v>
      </c>
      <c r="B920">
        <v>47062287</v>
      </c>
      <c r="C920" t="s">
        <v>3155</v>
      </c>
      <c r="D920" t="s">
        <v>9</v>
      </c>
      <c r="E920" t="s">
        <v>9</v>
      </c>
      <c r="F920" t="s">
        <v>944</v>
      </c>
      <c r="G920" t="s">
        <v>945</v>
      </c>
      <c r="H920" t="s">
        <v>4022</v>
      </c>
      <c r="I920" s="1">
        <v>31950</v>
      </c>
      <c r="J920" t="s">
        <v>6243</v>
      </c>
      <c r="K920" t="s">
        <v>4402</v>
      </c>
      <c r="L920">
        <v>28914</v>
      </c>
      <c r="M920" t="s">
        <v>4016</v>
      </c>
      <c r="N920" t="s">
        <v>9</v>
      </c>
      <c r="O920">
        <v>683131560</v>
      </c>
      <c r="P920" t="s">
        <v>947</v>
      </c>
      <c r="Q920" t="s">
        <v>9</v>
      </c>
      <c r="R920" t="s">
        <v>946</v>
      </c>
      <c r="S920" t="s">
        <v>4017</v>
      </c>
      <c r="T920" s="1">
        <v>45463</v>
      </c>
      <c r="U920" t="s">
        <v>9</v>
      </c>
      <c r="V920" t="s">
        <v>4023</v>
      </c>
      <c r="W920" t="s">
        <v>4029</v>
      </c>
      <c r="X920" t="s">
        <v>12</v>
      </c>
      <c r="Y920" s="1">
        <v>45474</v>
      </c>
      <c r="Z920" s="1">
        <v>45657</v>
      </c>
      <c r="AA920">
        <v>5200</v>
      </c>
      <c r="AB920" t="s">
        <v>4017</v>
      </c>
      <c r="AC920">
        <f>MIN(COUNTIF(B:B,Member_export_20241206_173759_f48b0b31c0417006138ce4576f294a066f7c[[#This Row],[Member ID]]),1)-1</f>
        <v>0</v>
      </c>
      <c r="AD92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2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20" s="1">
        <v>45657</v>
      </c>
      <c r="AG920" s="1">
        <f>Member_export_20241206_173759_f48b0b31c0417006138ce4576f294a066f7c[[#This Row],[Price]]/100</f>
        <v>52</v>
      </c>
      <c r="AH920" s="6">
        <f ca="1">DATEDIF(Member_export_20241206_173759_f48b0b31c0417006138ce4576f294a066f7c[[#This Row],[Birthday]],TODAY(),"Y")</f>
        <v>37</v>
      </c>
      <c r="AI920" s="6">
        <f>DATEDIF(Member_export_20241206_173759_f48b0b31c0417006138ce4576f294a066f7c[[#This Row],[Member since]],Member_export_20241206_173759_f48b0b31c0417006138ce4576f294a066f7c[[#This Row],[Contrac end date C]],"M")</f>
        <v>6</v>
      </c>
      <c r="AJ920" t="str">
        <f>TEXT(Member_export_20241206_173759_f48b0b31c0417006138ce4576f294a066f7c[[#This Row],[Member since]],"DDDD")</f>
        <v>jueves</v>
      </c>
      <c r="AK920">
        <f>MONTH(Member_export_20241206_173759_f48b0b31c0417006138ce4576f294a066f7c[[#This Row],[Member since]])</f>
        <v>6</v>
      </c>
      <c r="AL920">
        <f>YEAR(Member_export_20241206_173759_f48b0b31c0417006138ce4576f294a066f7c[[#This Row],[Member since]])</f>
        <v>2024</v>
      </c>
    </row>
    <row r="921" spans="1:38" x14ac:dyDescent="0.55000000000000004">
      <c r="A921">
        <v>79788</v>
      </c>
      <c r="B921">
        <v>45989057</v>
      </c>
      <c r="C921" t="s">
        <v>3645</v>
      </c>
      <c r="D921" t="s">
        <v>9</v>
      </c>
      <c r="E921" t="s">
        <v>9</v>
      </c>
      <c r="F921" t="s">
        <v>2077</v>
      </c>
      <c r="G921" t="s">
        <v>2078</v>
      </c>
      <c r="H921" t="s">
        <v>4022</v>
      </c>
      <c r="I921" s="1">
        <v>29908</v>
      </c>
      <c r="J921" t="s">
        <v>6244</v>
      </c>
      <c r="K921" t="s">
        <v>4324</v>
      </c>
      <c r="L921">
        <v>28914</v>
      </c>
      <c r="M921" t="s">
        <v>4016</v>
      </c>
      <c r="N921" t="s">
        <v>9</v>
      </c>
      <c r="O921">
        <v>654524745</v>
      </c>
      <c r="P921" t="s">
        <v>958</v>
      </c>
      <c r="Q921" t="s">
        <v>113</v>
      </c>
      <c r="R921" t="s">
        <v>2079</v>
      </c>
      <c r="S921" t="s">
        <v>4017</v>
      </c>
      <c r="T921" s="1">
        <v>43713</v>
      </c>
      <c r="U921" t="s">
        <v>9</v>
      </c>
      <c r="V921" t="s">
        <v>4023</v>
      </c>
      <c r="W921" t="s">
        <v>4029</v>
      </c>
      <c r="X921" t="s">
        <v>30</v>
      </c>
      <c r="Y921" s="1">
        <v>43739</v>
      </c>
      <c r="Z921" s="1">
        <v>45657</v>
      </c>
      <c r="AA921">
        <v>4900</v>
      </c>
      <c r="AB921" t="s">
        <v>4017</v>
      </c>
      <c r="AC921">
        <f>MIN(COUNTIF(B:B,Member_export_20241206_173759_f48b0b31c0417006138ce4576f294a066f7c[[#This Row],[Member ID]]),1)-1</f>
        <v>0</v>
      </c>
      <c r="AD92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2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21" s="1">
        <v>45657</v>
      </c>
      <c r="AG921" s="1">
        <f>Member_export_20241206_173759_f48b0b31c0417006138ce4576f294a066f7c[[#This Row],[Price]]/100</f>
        <v>49</v>
      </c>
      <c r="AH921" s="6">
        <f ca="1">DATEDIF(Member_export_20241206_173759_f48b0b31c0417006138ce4576f294a066f7c[[#This Row],[Birthday]],TODAY(),"Y")</f>
        <v>43</v>
      </c>
      <c r="AI921" s="6">
        <f>DATEDIF(Member_export_20241206_173759_f48b0b31c0417006138ce4576f294a066f7c[[#This Row],[Member since]],Member_export_20241206_173759_f48b0b31c0417006138ce4576f294a066f7c[[#This Row],[Contrac end date C]],"M")</f>
        <v>63</v>
      </c>
      <c r="AJ921" t="str">
        <f>TEXT(Member_export_20241206_173759_f48b0b31c0417006138ce4576f294a066f7c[[#This Row],[Member since]],"DDDD")</f>
        <v>jueves</v>
      </c>
      <c r="AK921">
        <f>MONTH(Member_export_20241206_173759_f48b0b31c0417006138ce4576f294a066f7c[[#This Row],[Member since]])</f>
        <v>9</v>
      </c>
      <c r="AL921">
        <f>YEAR(Member_export_20241206_173759_f48b0b31c0417006138ce4576f294a066f7c[[#This Row],[Member since]])</f>
        <v>2019</v>
      </c>
    </row>
    <row r="922" spans="1:38" x14ac:dyDescent="0.55000000000000004">
      <c r="A922">
        <v>79788</v>
      </c>
      <c r="B922">
        <v>45989810</v>
      </c>
      <c r="C922" t="s">
        <v>3496</v>
      </c>
      <c r="D922" t="s">
        <v>9</v>
      </c>
      <c r="E922" t="s">
        <v>9</v>
      </c>
      <c r="F922" t="s">
        <v>890</v>
      </c>
      <c r="G922" t="s">
        <v>1756</v>
      </c>
      <c r="H922" t="s">
        <v>4022</v>
      </c>
      <c r="I922" s="1">
        <v>38224</v>
      </c>
      <c r="J922" t="s">
        <v>6245</v>
      </c>
      <c r="K922" t="s">
        <v>6246</v>
      </c>
      <c r="L922">
        <v>28931</v>
      </c>
      <c r="M922" t="s">
        <v>4045</v>
      </c>
      <c r="N922" t="s">
        <v>9</v>
      </c>
      <c r="O922">
        <v>647238338</v>
      </c>
      <c r="P922" t="s">
        <v>1757</v>
      </c>
      <c r="Q922" t="s">
        <v>11</v>
      </c>
      <c r="R922" t="s">
        <v>6247</v>
      </c>
      <c r="S922" t="s">
        <v>4017</v>
      </c>
      <c r="T922" s="1">
        <v>45356</v>
      </c>
      <c r="U922" t="s">
        <v>9</v>
      </c>
      <c r="V922" t="s">
        <v>4023</v>
      </c>
      <c r="W922" t="s">
        <v>4024</v>
      </c>
      <c r="X922" t="s">
        <v>12</v>
      </c>
      <c r="Y922" s="1">
        <v>45383</v>
      </c>
      <c r="Z922" s="1">
        <v>45657</v>
      </c>
      <c r="AA922">
        <v>5200</v>
      </c>
      <c r="AB922" t="s">
        <v>4017</v>
      </c>
      <c r="AC922">
        <f>MIN(COUNTIF(B:B,Member_export_20241206_173759_f48b0b31c0417006138ce4576f294a066f7c[[#This Row],[Member ID]]),1)-1</f>
        <v>0</v>
      </c>
      <c r="AD92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2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22" s="1">
        <v>45657</v>
      </c>
      <c r="AG922" s="1">
        <f>Member_export_20241206_173759_f48b0b31c0417006138ce4576f294a066f7c[[#This Row],[Price]]/100</f>
        <v>52</v>
      </c>
      <c r="AH922" s="6">
        <f ca="1">DATEDIF(Member_export_20241206_173759_f48b0b31c0417006138ce4576f294a066f7c[[#This Row],[Birthday]],TODAY(),"Y")</f>
        <v>20</v>
      </c>
      <c r="AI922" s="6">
        <f>DATEDIF(Member_export_20241206_173759_f48b0b31c0417006138ce4576f294a066f7c[[#This Row],[Member since]],Member_export_20241206_173759_f48b0b31c0417006138ce4576f294a066f7c[[#This Row],[Contrac end date C]],"M")</f>
        <v>9</v>
      </c>
      <c r="AJ922" t="str">
        <f>TEXT(Member_export_20241206_173759_f48b0b31c0417006138ce4576f294a066f7c[[#This Row],[Member since]],"DDDD")</f>
        <v>martes</v>
      </c>
      <c r="AK922">
        <f>MONTH(Member_export_20241206_173759_f48b0b31c0417006138ce4576f294a066f7c[[#This Row],[Member since]])</f>
        <v>3</v>
      </c>
      <c r="AL922">
        <f>YEAR(Member_export_20241206_173759_f48b0b31c0417006138ce4576f294a066f7c[[#This Row],[Member since]])</f>
        <v>2024</v>
      </c>
    </row>
    <row r="923" spans="1:38" x14ac:dyDescent="0.55000000000000004">
      <c r="A923">
        <v>79788</v>
      </c>
      <c r="B923">
        <v>45989549</v>
      </c>
      <c r="C923" t="s">
        <v>3358</v>
      </c>
      <c r="D923" t="s">
        <v>9</v>
      </c>
      <c r="E923" t="s">
        <v>9</v>
      </c>
      <c r="F923" t="s">
        <v>890</v>
      </c>
      <c r="G923" t="s">
        <v>1443</v>
      </c>
      <c r="H923" t="s">
        <v>4022</v>
      </c>
      <c r="I923" s="1">
        <v>25434</v>
      </c>
      <c r="J923" t="s">
        <v>6248</v>
      </c>
      <c r="K923" t="s">
        <v>4942</v>
      </c>
      <c r="L923">
        <v>28914</v>
      </c>
      <c r="M923" t="s">
        <v>4016</v>
      </c>
      <c r="N923" t="s">
        <v>9</v>
      </c>
      <c r="O923">
        <v>617554547</v>
      </c>
      <c r="P923" t="s">
        <v>1444</v>
      </c>
      <c r="Q923" t="s">
        <v>18</v>
      </c>
      <c r="R923" t="s">
        <v>6249</v>
      </c>
      <c r="S923" t="s">
        <v>4017</v>
      </c>
      <c r="T923" s="1">
        <v>43374</v>
      </c>
      <c r="U923" t="s">
        <v>9</v>
      </c>
      <c r="V923" t="s">
        <v>4068</v>
      </c>
      <c r="W923" t="s">
        <v>4029</v>
      </c>
      <c r="X923" t="s">
        <v>12</v>
      </c>
      <c r="Y923" s="1">
        <v>43374</v>
      </c>
      <c r="Z923" s="1">
        <v>45657</v>
      </c>
      <c r="AA923">
        <v>5200</v>
      </c>
      <c r="AB923" t="s">
        <v>4017</v>
      </c>
      <c r="AC923">
        <f>MIN(COUNTIF(B:B,Member_export_20241206_173759_f48b0b31c0417006138ce4576f294a066f7c[[#This Row],[Member ID]]),1)-1</f>
        <v>0</v>
      </c>
      <c r="AD923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92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23" s="1">
        <v>45657</v>
      </c>
      <c r="AG923" s="1">
        <f>Member_export_20241206_173759_f48b0b31c0417006138ce4576f294a066f7c[[#This Row],[Price]]/100</f>
        <v>52</v>
      </c>
      <c r="AH923" s="6">
        <f ca="1">DATEDIF(Member_export_20241206_173759_f48b0b31c0417006138ce4576f294a066f7c[[#This Row],[Birthday]],TODAY(),"Y")</f>
        <v>55</v>
      </c>
      <c r="AI923" s="6">
        <f>DATEDIF(Member_export_20241206_173759_f48b0b31c0417006138ce4576f294a066f7c[[#This Row],[Member since]],Member_export_20241206_173759_f48b0b31c0417006138ce4576f294a066f7c[[#This Row],[Contrac end date C]],"M")</f>
        <v>74</v>
      </c>
      <c r="AJ923" t="str">
        <f>TEXT(Member_export_20241206_173759_f48b0b31c0417006138ce4576f294a066f7c[[#This Row],[Member since]],"DDDD")</f>
        <v>lunes</v>
      </c>
      <c r="AK923">
        <f>MONTH(Member_export_20241206_173759_f48b0b31c0417006138ce4576f294a066f7c[[#This Row],[Member since]])</f>
        <v>10</v>
      </c>
      <c r="AL923">
        <f>YEAR(Member_export_20241206_173759_f48b0b31c0417006138ce4576f294a066f7c[[#This Row],[Member since]])</f>
        <v>2018</v>
      </c>
    </row>
    <row r="924" spans="1:38" x14ac:dyDescent="0.55000000000000004">
      <c r="A924">
        <v>79788</v>
      </c>
      <c r="B924">
        <v>48810101</v>
      </c>
      <c r="C924" t="s">
        <v>3972</v>
      </c>
      <c r="D924" t="s">
        <v>9</v>
      </c>
      <c r="E924" t="s">
        <v>9</v>
      </c>
      <c r="F924" t="s">
        <v>890</v>
      </c>
      <c r="G924" t="s">
        <v>324</v>
      </c>
      <c r="H924" t="s">
        <v>4022</v>
      </c>
      <c r="I924" s="1">
        <v>28786</v>
      </c>
      <c r="J924" t="s">
        <v>6250</v>
      </c>
      <c r="K924" t="s">
        <v>6251</v>
      </c>
      <c r="L924">
        <v>28914</v>
      </c>
      <c r="M924" t="s">
        <v>4016</v>
      </c>
      <c r="N924" t="s">
        <v>9</v>
      </c>
      <c r="O924">
        <v>616565656</v>
      </c>
      <c r="P924" t="s">
        <v>2771</v>
      </c>
      <c r="Q924" t="s">
        <v>18</v>
      </c>
      <c r="R924" t="s">
        <v>9</v>
      </c>
      <c r="S924" t="s">
        <v>4017</v>
      </c>
      <c r="T924" s="1">
        <v>45568</v>
      </c>
      <c r="U924" t="s">
        <v>9</v>
      </c>
      <c r="V924" t="s">
        <v>4023</v>
      </c>
      <c r="W924" t="s">
        <v>4024</v>
      </c>
      <c r="X924" t="s">
        <v>12</v>
      </c>
      <c r="Y924" s="1">
        <v>45597</v>
      </c>
      <c r="Z924" s="1">
        <v>45657</v>
      </c>
      <c r="AA924">
        <v>5200</v>
      </c>
      <c r="AB924" t="s">
        <v>4017</v>
      </c>
      <c r="AC924">
        <f>MIN(COUNTIF(B:B,Member_export_20241206_173759_f48b0b31c0417006138ce4576f294a066f7c[[#This Row],[Member ID]]),1)-1</f>
        <v>0</v>
      </c>
      <c r="AD92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2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24" s="1">
        <v>45657</v>
      </c>
      <c r="AG924" s="1">
        <f>Member_export_20241206_173759_f48b0b31c0417006138ce4576f294a066f7c[[#This Row],[Price]]/100</f>
        <v>52</v>
      </c>
      <c r="AH924" s="6">
        <f ca="1">DATEDIF(Member_export_20241206_173759_f48b0b31c0417006138ce4576f294a066f7c[[#This Row],[Birthday]],TODAY(),"Y")</f>
        <v>46</v>
      </c>
      <c r="AI924" s="6">
        <f>DATEDIF(Member_export_20241206_173759_f48b0b31c0417006138ce4576f294a066f7c[[#This Row],[Member since]],Member_export_20241206_173759_f48b0b31c0417006138ce4576f294a066f7c[[#This Row],[Contrac end date C]],"M")</f>
        <v>2</v>
      </c>
      <c r="AJ924" t="str">
        <f>TEXT(Member_export_20241206_173759_f48b0b31c0417006138ce4576f294a066f7c[[#This Row],[Member since]],"DDDD")</f>
        <v>jueves</v>
      </c>
      <c r="AK924">
        <f>MONTH(Member_export_20241206_173759_f48b0b31c0417006138ce4576f294a066f7c[[#This Row],[Member since]])</f>
        <v>10</v>
      </c>
      <c r="AL924">
        <f>YEAR(Member_export_20241206_173759_f48b0b31c0417006138ce4576f294a066f7c[[#This Row],[Member since]])</f>
        <v>2024</v>
      </c>
    </row>
    <row r="925" spans="1:38" x14ac:dyDescent="0.55000000000000004">
      <c r="A925">
        <v>79788</v>
      </c>
      <c r="B925">
        <v>45988476</v>
      </c>
      <c r="C925" t="s">
        <v>3538</v>
      </c>
      <c r="D925" t="s">
        <v>9</v>
      </c>
      <c r="E925" t="s">
        <v>9</v>
      </c>
      <c r="F925" t="s">
        <v>890</v>
      </c>
      <c r="G925" t="s">
        <v>1840</v>
      </c>
      <c r="H925" t="s">
        <v>4022</v>
      </c>
      <c r="I925" s="1">
        <v>28411</v>
      </c>
      <c r="J925" t="s">
        <v>6252</v>
      </c>
      <c r="K925" t="s">
        <v>4140</v>
      </c>
      <c r="L925">
        <v>28914</v>
      </c>
      <c r="M925" t="s">
        <v>4016</v>
      </c>
      <c r="N925" t="s">
        <v>9</v>
      </c>
      <c r="O925">
        <v>619858864</v>
      </c>
      <c r="P925" t="s">
        <v>1841</v>
      </c>
      <c r="Q925" t="s">
        <v>11</v>
      </c>
      <c r="R925" t="s">
        <v>6253</v>
      </c>
      <c r="S925" t="s">
        <v>4017</v>
      </c>
      <c r="T925" s="1">
        <v>44046</v>
      </c>
      <c r="U925" t="s">
        <v>9</v>
      </c>
      <c r="V925" t="s">
        <v>9</v>
      </c>
      <c r="W925" t="s">
        <v>9</v>
      </c>
      <c r="X925" t="s">
        <v>12</v>
      </c>
      <c r="Y925" s="1">
        <v>44075</v>
      </c>
      <c r="Z925" s="1">
        <v>45657</v>
      </c>
      <c r="AA925">
        <v>5200</v>
      </c>
      <c r="AB925" t="s">
        <v>4017</v>
      </c>
      <c r="AC925">
        <f>MIN(COUNTIF(B:B,Member_export_20241206_173759_f48b0b31c0417006138ce4576f294a066f7c[[#This Row],[Member ID]]),1)-1</f>
        <v>0</v>
      </c>
      <c r="AD925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925" t="str">
        <f>IF(Member_export_20241206_173759_f48b0b31c0417006138ce4576f294a066f7c[[#This Row],[Source]]="","DESCONOCIDA",Member_export_20241206_173759_f48b0b31c0417006138ce4576f294a066f7c[[#This Row],[Source]])</f>
        <v>DESCONOCIDA</v>
      </c>
      <c r="AF925" s="1">
        <v>45657</v>
      </c>
      <c r="AG925" s="1">
        <f>Member_export_20241206_173759_f48b0b31c0417006138ce4576f294a066f7c[[#This Row],[Price]]/100</f>
        <v>52</v>
      </c>
      <c r="AH925" s="6">
        <f ca="1">DATEDIF(Member_export_20241206_173759_f48b0b31c0417006138ce4576f294a066f7c[[#This Row],[Birthday]],TODAY(),"Y")</f>
        <v>47</v>
      </c>
      <c r="AI925" s="6">
        <f>DATEDIF(Member_export_20241206_173759_f48b0b31c0417006138ce4576f294a066f7c[[#This Row],[Member since]],Member_export_20241206_173759_f48b0b31c0417006138ce4576f294a066f7c[[#This Row],[Contrac end date C]],"M")</f>
        <v>52</v>
      </c>
      <c r="AJ925" t="str">
        <f>TEXT(Member_export_20241206_173759_f48b0b31c0417006138ce4576f294a066f7c[[#This Row],[Member since]],"DDDD")</f>
        <v>lunes</v>
      </c>
      <c r="AK925">
        <f>MONTH(Member_export_20241206_173759_f48b0b31c0417006138ce4576f294a066f7c[[#This Row],[Member since]])</f>
        <v>8</v>
      </c>
      <c r="AL925">
        <f>YEAR(Member_export_20241206_173759_f48b0b31c0417006138ce4576f294a066f7c[[#This Row],[Member since]])</f>
        <v>2020</v>
      </c>
    </row>
    <row r="926" spans="1:38" x14ac:dyDescent="0.55000000000000004">
      <c r="A926">
        <v>79788</v>
      </c>
      <c r="B926">
        <v>45988642</v>
      </c>
      <c r="C926" t="s">
        <v>3698</v>
      </c>
      <c r="D926" t="s">
        <v>9</v>
      </c>
      <c r="E926" t="s">
        <v>9</v>
      </c>
      <c r="F926" t="s">
        <v>890</v>
      </c>
      <c r="G926" t="s">
        <v>2205</v>
      </c>
      <c r="H926" t="s">
        <v>4022</v>
      </c>
      <c r="I926" s="1">
        <v>28121</v>
      </c>
      <c r="J926" t="s">
        <v>6254</v>
      </c>
      <c r="K926" t="s">
        <v>4054</v>
      </c>
      <c r="L926">
        <v>28914</v>
      </c>
      <c r="M926" t="s">
        <v>4016</v>
      </c>
      <c r="N926" t="s">
        <v>9</v>
      </c>
      <c r="O926">
        <v>630978917</v>
      </c>
      <c r="P926" t="s">
        <v>951</v>
      </c>
      <c r="Q926" t="s">
        <v>11</v>
      </c>
      <c r="R926" t="s">
        <v>6255</v>
      </c>
      <c r="S926" t="s">
        <v>4017</v>
      </c>
      <c r="T926" s="1">
        <v>43825</v>
      </c>
      <c r="U926" t="s">
        <v>9</v>
      </c>
      <c r="V926" t="s">
        <v>4068</v>
      </c>
      <c r="W926" t="s">
        <v>4029</v>
      </c>
      <c r="X926" t="s">
        <v>12</v>
      </c>
      <c r="Y926" s="1">
        <v>43831</v>
      </c>
      <c r="Z926" s="1">
        <v>45657</v>
      </c>
      <c r="AA926">
        <v>5200</v>
      </c>
      <c r="AB926" t="s">
        <v>4017</v>
      </c>
      <c r="AC926">
        <f>MIN(COUNTIF(B:B,Member_export_20241206_173759_f48b0b31c0417006138ce4576f294a066f7c[[#This Row],[Member ID]]),1)-1</f>
        <v>0</v>
      </c>
      <c r="AD926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92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26" s="1">
        <v>45657</v>
      </c>
      <c r="AG926" s="1">
        <f>Member_export_20241206_173759_f48b0b31c0417006138ce4576f294a066f7c[[#This Row],[Price]]/100</f>
        <v>52</v>
      </c>
      <c r="AH926" s="6">
        <f ca="1">DATEDIF(Member_export_20241206_173759_f48b0b31c0417006138ce4576f294a066f7c[[#This Row],[Birthday]],TODAY(),"Y")</f>
        <v>47</v>
      </c>
      <c r="AI926" s="6">
        <f>DATEDIF(Member_export_20241206_173759_f48b0b31c0417006138ce4576f294a066f7c[[#This Row],[Member since]],Member_export_20241206_173759_f48b0b31c0417006138ce4576f294a066f7c[[#This Row],[Contrac end date C]],"M")</f>
        <v>60</v>
      </c>
      <c r="AJ926" t="str">
        <f>TEXT(Member_export_20241206_173759_f48b0b31c0417006138ce4576f294a066f7c[[#This Row],[Member since]],"DDDD")</f>
        <v>jueves</v>
      </c>
      <c r="AK926">
        <f>MONTH(Member_export_20241206_173759_f48b0b31c0417006138ce4576f294a066f7c[[#This Row],[Member since]])</f>
        <v>12</v>
      </c>
      <c r="AL926">
        <f>YEAR(Member_export_20241206_173759_f48b0b31c0417006138ce4576f294a066f7c[[#This Row],[Member since]])</f>
        <v>2019</v>
      </c>
    </row>
    <row r="927" spans="1:38" x14ac:dyDescent="0.55000000000000004">
      <c r="A927">
        <v>79788</v>
      </c>
      <c r="B927">
        <v>48168307</v>
      </c>
      <c r="C927" t="s">
        <v>3133</v>
      </c>
      <c r="D927" t="s">
        <v>9</v>
      </c>
      <c r="E927" t="s">
        <v>9</v>
      </c>
      <c r="F927" t="s">
        <v>890</v>
      </c>
      <c r="G927" t="s">
        <v>891</v>
      </c>
      <c r="H927" t="s">
        <v>4022</v>
      </c>
      <c r="I927" s="1">
        <v>40151</v>
      </c>
      <c r="J927" t="s">
        <v>6256</v>
      </c>
      <c r="K927" t="s">
        <v>6257</v>
      </c>
      <c r="L927">
        <v>28914</v>
      </c>
      <c r="M927" t="s">
        <v>4016</v>
      </c>
      <c r="N927" t="s">
        <v>9</v>
      </c>
      <c r="O927">
        <v>665195241</v>
      </c>
      <c r="P927" t="s">
        <v>892</v>
      </c>
      <c r="Q927" t="s">
        <v>9</v>
      </c>
      <c r="R927" t="s">
        <v>9</v>
      </c>
      <c r="S927" t="s">
        <v>4017</v>
      </c>
      <c r="T927" s="1">
        <v>45547</v>
      </c>
      <c r="U927" t="s">
        <v>9</v>
      </c>
      <c r="V927" t="s">
        <v>4023</v>
      </c>
      <c r="W927" t="s">
        <v>4024</v>
      </c>
      <c r="X927" t="s">
        <v>12</v>
      </c>
      <c r="Y927" s="1">
        <v>45566</v>
      </c>
      <c r="Z927" s="1">
        <v>45657</v>
      </c>
      <c r="AA927">
        <v>5200</v>
      </c>
      <c r="AB927" t="s">
        <v>4017</v>
      </c>
      <c r="AC927">
        <f>MIN(COUNTIF(B:B,Member_export_20241206_173759_f48b0b31c0417006138ce4576f294a066f7c[[#This Row],[Member ID]]),1)-1</f>
        <v>0</v>
      </c>
      <c r="AD92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2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27" s="1">
        <v>45657</v>
      </c>
      <c r="AG927" s="1">
        <f>Member_export_20241206_173759_f48b0b31c0417006138ce4576f294a066f7c[[#This Row],[Price]]/100</f>
        <v>52</v>
      </c>
      <c r="AH927" s="6">
        <f ca="1">DATEDIF(Member_export_20241206_173759_f48b0b31c0417006138ce4576f294a066f7c[[#This Row],[Birthday]],TODAY(),"Y")</f>
        <v>15</v>
      </c>
      <c r="AI927" s="6">
        <f>DATEDIF(Member_export_20241206_173759_f48b0b31c0417006138ce4576f294a066f7c[[#This Row],[Member since]],Member_export_20241206_173759_f48b0b31c0417006138ce4576f294a066f7c[[#This Row],[Contrac end date C]],"M")</f>
        <v>3</v>
      </c>
      <c r="AJ927" t="str">
        <f>TEXT(Member_export_20241206_173759_f48b0b31c0417006138ce4576f294a066f7c[[#This Row],[Member since]],"DDDD")</f>
        <v>jueves</v>
      </c>
      <c r="AK927">
        <f>MONTH(Member_export_20241206_173759_f48b0b31c0417006138ce4576f294a066f7c[[#This Row],[Member since]])</f>
        <v>9</v>
      </c>
      <c r="AL927">
        <f>YEAR(Member_export_20241206_173759_f48b0b31c0417006138ce4576f294a066f7c[[#This Row],[Member since]])</f>
        <v>2024</v>
      </c>
    </row>
    <row r="928" spans="1:38" x14ac:dyDescent="0.55000000000000004">
      <c r="A928">
        <v>79788</v>
      </c>
      <c r="B928">
        <v>48057032</v>
      </c>
      <c r="C928" t="s">
        <v>3710</v>
      </c>
      <c r="D928" t="s">
        <v>9</v>
      </c>
      <c r="E928" t="s">
        <v>9</v>
      </c>
      <c r="F928" t="s">
        <v>890</v>
      </c>
      <c r="G928" t="s">
        <v>2230</v>
      </c>
      <c r="H928" t="s">
        <v>4022</v>
      </c>
      <c r="I928" s="1">
        <v>26837</v>
      </c>
      <c r="J928" t="s">
        <v>6258</v>
      </c>
      <c r="K928" t="s">
        <v>6259</v>
      </c>
      <c r="L928">
        <v>28914</v>
      </c>
      <c r="M928" t="s">
        <v>4016</v>
      </c>
      <c r="N928" t="s">
        <v>9</v>
      </c>
      <c r="O928">
        <v>615616457</v>
      </c>
      <c r="P928" t="s">
        <v>2232</v>
      </c>
      <c r="Q928" t="s">
        <v>22</v>
      </c>
      <c r="R928" t="s">
        <v>2231</v>
      </c>
      <c r="S928" t="s">
        <v>4017</v>
      </c>
      <c r="T928" s="1">
        <v>45540</v>
      </c>
      <c r="U928" t="s">
        <v>9</v>
      </c>
      <c r="V928" t="s">
        <v>4023</v>
      </c>
      <c r="W928" t="s">
        <v>4024</v>
      </c>
      <c r="X928" t="s">
        <v>12</v>
      </c>
      <c r="Y928" s="1">
        <v>45566</v>
      </c>
      <c r="Z928" s="1">
        <v>45657</v>
      </c>
      <c r="AA928">
        <v>5200</v>
      </c>
      <c r="AB928" t="s">
        <v>4017</v>
      </c>
      <c r="AC928">
        <f>MIN(COUNTIF(B:B,Member_export_20241206_173759_f48b0b31c0417006138ce4576f294a066f7c[[#This Row],[Member ID]]),1)-1</f>
        <v>0</v>
      </c>
      <c r="AD92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2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28" s="1">
        <v>45657</v>
      </c>
      <c r="AG928" s="1">
        <f>Member_export_20241206_173759_f48b0b31c0417006138ce4576f294a066f7c[[#This Row],[Price]]/100</f>
        <v>52</v>
      </c>
      <c r="AH928" s="6">
        <f ca="1">DATEDIF(Member_export_20241206_173759_f48b0b31c0417006138ce4576f294a066f7c[[#This Row],[Birthday]],TODAY(),"Y")</f>
        <v>51</v>
      </c>
      <c r="AI928" s="6">
        <f>DATEDIF(Member_export_20241206_173759_f48b0b31c0417006138ce4576f294a066f7c[[#This Row],[Member since]],Member_export_20241206_173759_f48b0b31c0417006138ce4576f294a066f7c[[#This Row],[Contrac end date C]],"M")</f>
        <v>3</v>
      </c>
      <c r="AJ928" t="str">
        <f>TEXT(Member_export_20241206_173759_f48b0b31c0417006138ce4576f294a066f7c[[#This Row],[Member since]],"DDDD")</f>
        <v>jueves</v>
      </c>
      <c r="AK928">
        <f>MONTH(Member_export_20241206_173759_f48b0b31c0417006138ce4576f294a066f7c[[#This Row],[Member since]])</f>
        <v>9</v>
      </c>
      <c r="AL928">
        <f>YEAR(Member_export_20241206_173759_f48b0b31c0417006138ce4576f294a066f7c[[#This Row],[Member since]])</f>
        <v>2024</v>
      </c>
    </row>
    <row r="929" spans="1:38" x14ac:dyDescent="0.55000000000000004">
      <c r="A929">
        <v>79788</v>
      </c>
      <c r="B929">
        <v>46760899</v>
      </c>
      <c r="C929" t="s">
        <v>3206</v>
      </c>
      <c r="D929" t="s">
        <v>9</v>
      </c>
      <c r="E929" t="s">
        <v>9</v>
      </c>
      <c r="F929" t="s">
        <v>890</v>
      </c>
      <c r="G929" t="s">
        <v>1079</v>
      </c>
      <c r="H929" t="s">
        <v>4022</v>
      </c>
      <c r="I929" s="1">
        <v>32399</v>
      </c>
      <c r="J929" t="s">
        <v>6260</v>
      </c>
      <c r="K929" t="s">
        <v>6261</v>
      </c>
      <c r="L929">
        <v>28914</v>
      </c>
      <c r="M929" t="s">
        <v>4016</v>
      </c>
      <c r="N929" t="s">
        <v>9</v>
      </c>
      <c r="O929">
        <v>645120131</v>
      </c>
      <c r="P929" t="s">
        <v>1081</v>
      </c>
      <c r="Q929" t="s">
        <v>458</v>
      </c>
      <c r="R929" t="s">
        <v>1080</v>
      </c>
      <c r="S929" t="s">
        <v>4017</v>
      </c>
      <c r="T929" s="1">
        <v>45427</v>
      </c>
      <c r="U929" t="s">
        <v>9</v>
      </c>
      <c r="V929" t="s">
        <v>4040</v>
      </c>
      <c r="W929" t="s">
        <v>4029</v>
      </c>
      <c r="X929" t="s">
        <v>12</v>
      </c>
      <c r="Y929" s="1">
        <v>45444</v>
      </c>
      <c r="Z929" s="1">
        <v>45657</v>
      </c>
      <c r="AA929">
        <v>5200</v>
      </c>
      <c r="AB929" t="s">
        <v>4017</v>
      </c>
      <c r="AC929">
        <f>MIN(COUNTIF(B:B,Member_export_20241206_173759_f48b0b31c0417006138ce4576f294a066f7c[[#This Row],[Member ID]]),1)-1</f>
        <v>0</v>
      </c>
      <c r="AD929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92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29" s="1">
        <v>45657</v>
      </c>
      <c r="AG929" s="1">
        <f>Member_export_20241206_173759_f48b0b31c0417006138ce4576f294a066f7c[[#This Row],[Price]]/100</f>
        <v>52</v>
      </c>
      <c r="AH929" s="6">
        <f ca="1">DATEDIF(Member_export_20241206_173759_f48b0b31c0417006138ce4576f294a066f7c[[#This Row],[Birthday]],TODAY(),"Y")</f>
        <v>36</v>
      </c>
      <c r="AI929" s="6">
        <f>DATEDIF(Member_export_20241206_173759_f48b0b31c0417006138ce4576f294a066f7c[[#This Row],[Member since]],Member_export_20241206_173759_f48b0b31c0417006138ce4576f294a066f7c[[#This Row],[Contrac end date C]],"M")</f>
        <v>7</v>
      </c>
      <c r="AJ929" t="str">
        <f>TEXT(Member_export_20241206_173759_f48b0b31c0417006138ce4576f294a066f7c[[#This Row],[Member since]],"DDDD")</f>
        <v>miércoles</v>
      </c>
      <c r="AK929">
        <f>MONTH(Member_export_20241206_173759_f48b0b31c0417006138ce4576f294a066f7c[[#This Row],[Member since]])</f>
        <v>5</v>
      </c>
      <c r="AL929">
        <f>YEAR(Member_export_20241206_173759_f48b0b31c0417006138ce4576f294a066f7c[[#This Row],[Member since]])</f>
        <v>2024</v>
      </c>
    </row>
    <row r="930" spans="1:38" x14ac:dyDescent="0.55000000000000004">
      <c r="A930">
        <v>79788</v>
      </c>
      <c r="B930">
        <v>45988003</v>
      </c>
      <c r="C930" t="s">
        <v>3352</v>
      </c>
      <c r="D930" t="s">
        <v>9</v>
      </c>
      <c r="E930" t="s">
        <v>9</v>
      </c>
      <c r="F930" t="s">
        <v>257</v>
      </c>
      <c r="G930" t="s">
        <v>1427</v>
      </c>
      <c r="H930" t="s">
        <v>4025</v>
      </c>
      <c r="I930" s="1">
        <v>36875</v>
      </c>
      <c r="J930" t="s">
        <v>6262</v>
      </c>
      <c r="K930" t="s">
        <v>4054</v>
      </c>
      <c r="L930">
        <v>28914</v>
      </c>
      <c r="M930" t="s">
        <v>4016</v>
      </c>
      <c r="N930" t="s">
        <v>9</v>
      </c>
      <c r="O930">
        <v>696406838</v>
      </c>
      <c r="P930" t="s">
        <v>1428</v>
      </c>
      <c r="Q930" t="s">
        <v>22</v>
      </c>
      <c r="R930" t="s">
        <v>6263</v>
      </c>
      <c r="S930" t="s">
        <v>4017</v>
      </c>
      <c r="T930" s="1">
        <v>44599</v>
      </c>
      <c r="U930" t="s">
        <v>9</v>
      </c>
      <c r="V930" t="s">
        <v>4144</v>
      </c>
      <c r="W930" t="s">
        <v>4024</v>
      </c>
      <c r="X930" t="s">
        <v>12</v>
      </c>
      <c r="Y930" s="1">
        <v>44621</v>
      </c>
      <c r="Z930" s="1">
        <v>45657</v>
      </c>
      <c r="AA930">
        <v>5200</v>
      </c>
      <c r="AB930" t="s">
        <v>4017</v>
      </c>
      <c r="AC930">
        <f>MIN(COUNTIF(B:B,Member_export_20241206_173759_f48b0b31c0417006138ce4576f294a066f7c[[#This Row],[Member ID]]),1)-1</f>
        <v>0</v>
      </c>
      <c r="AD930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93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30" s="1">
        <v>45657</v>
      </c>
      <c r="AG930" s="1">
        <f>Member_export_20241206_173759_f48b0b31c0417006138ce4576f294a066f7c[[#This Row],[Price]]/100</f>
        <v>52</v>
      </c>
      <c r="AH930" s="6">
        <f ca="1">DATEDIF(Member_export_20241206_173759_f48b0b31c0417006138ce4576f294a066f7c[[#This Row],[Birthday]],TODAY(),"Y")</f>
        <v>23</v>
      </c>
      <c r="AI930" s="6">
        <f>DATEDIF(Member_export_20241206_173759_f48b0b31c0417006138ce4576f294a066f7c[[#This Row],[Member since]],Member_export_20241206_173759_f48b0b31c0417006138ce4576f294a066f7c[[#This Row],[Contrac end date C]],"M")</f>
        <v>34</v>
      </c>
      <c r="AJ930" t="str">
        <f>TEXT(Member_export_20241206_173759_f48b0b31c0417006138ce4576f294a066f7c[[#This Row],[Member since]],"DDDD")</f>
        <v>lunes</v>
      </c>
      <c r="AK930">
        <f>MONTH(Member_export_20241206_173759_f48b0b31c0417006138ce4576f294a066f7c[[#This Row],[Member since]])</f>
        <v>2</v>
      </c>
      <c r="AL930">
        <f>YEAR(Member_export_20241206_173759_f48b0b31c0417006138ce4576f294a066f7c[[#This Row],[Member since]])</f>
        <v>2022</v>
      </c>
    </row>
    <row r="931" spans="1:38" x14ac:dyDescent="0.55000000000000004">
      <c r="A931">
        <v>79788</v>
      </c>
      <c r="B931">
        <v>45988032</v>
      </c>
      <c r="C931" t="s">
        <v>3564</v>
      </c>
      <c r="D931" t="s">
        <v>9</v>
      </c>
      <c r="E931" t="s">
        <v>9</v>
      </c>
      <c r="F931" t="s">
        <v>257</v>
      </c>
      <c r="G931" t="s">
        <v>1901</v>
      </c>
      <c r="H931" t="s">
        <v>4025</v>
      </c>
      <c r="I931" s="1">
        <v>24391</v>
      </c>
      <c r="J931" t="s">
        <v>6264</v>
      </c>
      <c r="K931" t="s">
        <v>5373</v>
      </c>
      <c r="L931">
        <v>28914</v>
      </c>
      <c r="M931" t="s">
        <v>4016</v>
      </c>
      <c r="N931" t="s">
        <v>9</v>
      </c>
      <c r="O931">
        <v>615233259</v>
      </c>
      <c r="P931" t="s">
        <v>862</v>
      </c>
      <c r="Q931" t="s">
        <v>45</v>
      </c>
      <c r="R931" t="s">
        <v>6265</v>
      </c>
      <c r="S931" t="s">
        <v>4017</v>
      </c>
      <c r="T931" s="1">
        <v>43314</v>
      </c>
      <c r="U931" t="s">
        <v>9</v>
      </c>
      <c r="V931" t="s">
        <v>4023</v>
      </c>
      <c r="W931" t="s">
        <v>4024</v>
      </c>
      <c r="X931" t="s">
        <v>30</v>
      </c>
      <c r="Y931" s="1">
        <v>45566</v>
      </c>
      <c r="Z931" s="1">
        <v>45657</v>
      </c>
      <c r="AA931">
        <v>4900</v>
      </c>
      <c r="AB931" t="s">
        <v>4017</v>
      </c>
      <c r="AC931">
        <f>MIN(COUNTIF(B:B,Member_export_20241206_173759_f48b0b31c0417006138ce4576f294a066f7c[[#This Row],[Member ID]]),1)-1</f>
        <v>0</v>
      </c>
      <c r="AD93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3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31" s="1">
        <v>45657</v>
      </c>
      <c r="AG931" s="1">
        <f>Member_export_20241206_173759_f48b0b31c0417006138ce4576f294a066f7c[[#This Row],[Price]]/100</f>
        <v>49</v>
      </c>
      <c r="AH931" s="6">
        <f ca="1">DATEDIF(Member_export_20241206_173759_f48b0b31c0417006138ce4576f294a066f7c[[#This Row],[Birthday]],TODAY(),"Y")</f>
        <v>58</v>
      </c>
      <c r="AI931" s="6">
        <f>DATEDIF(Member_export_20241206_173759_f48b0b31c0417006138ce4576f294a066f7c[[#This Row],[Member since]],Member_export_20241206_173759_f48b0b31c0417006138ce4576f294a066f7c[[#This Row],[Contrac end date C]],"M")</f>
        <v>76</v>
      </c>
      <c r="AJ931" t="str">
        <f>TEXT(Member_export_20241206_173759_f48b0b31c0417006138ce4576f294a066f7c[[#This Row],[Member since]],"DDDD")</f>
        <v>jueves</v>
      </c>
      <c r="AK931">
        <f>MONTH(Member_export_20241206_173759_f48b0b31c0417006138ce4576f294a066f7c[[#This Row],[Member since]])</f>
        <v>8</v>
      </c>
      <c r="AL931">
        <f>YEAR(Member_export_20241206_173759_f48b0b31c0417006138ce4576f294a066f7c[[#This Row],[Member since]])</f>
        <v>2018</v>
      </c>
    </row>
    <row r="932" spans="1:38" x14ac:dyDescent="0.55000000000000004">
      <c r="A932">
        <v>79788</v>
      </c>
      <c r="B932">
        <v>45988029</v>
      </c>
      <c r="C932" t="s">
        <v>2908</v>
      </c>
      <c r="D932" t="s">
        <v>9</v>
      </c>
      <c r="E932" t="s">
        <v>9</v>
      </c>
      <c r="F932" t="s">
        <v>257</v>
      </c>
      <c r="G932" t="s">
        <v>258</v>
      </c>
      <c r="H932" t="s">
        <v>4025</v>
      </c>
      <c r="I932" s="1">
        <v>37354</v>
      </c>
      <c r="J932" t="s">
        <v>6266</v>
      </c>
      <c r="K932" t="s">
        <v>4429</v>
      </c>
      <c r="L932">
        <v>28914</v>
      </c>
      <c r="M932" t="s">
        <v>4016</v>
      </c>
      <c r="N932" t="s">
        <v>9</v>
      </c>
      <c r="O932">
        <v>601185070</v>
      </c>
      <c r="P932" t="s">
        <v>260</v>
      </c>
      <c r="Q932" t="s">
        <v>261</v>
      </c>
      <c r="R932" t="s">
        <v>259</v>
      </c>
      <c r="S932" t="s">
        <v>4017</v>
      </c>
      <c r="T932" s="1">
        <v>44257</v>
      </c>
      <c r="U932" t="s">
        <v>9</v>
      </c>
      <c r="V932" t="s">
        <v>4023</v>
      </c>
      <c r="W932" t="s">
        <v>4029</v>
      </c>
      <c r="X932" t="s">
        <v>30</v>
      </c>
      <c r="Y932" s="1">
        <v>44287</v>
      </c>
      <c r="Z932" s="1">
        <v>45657</v>
      </c>
      <c r="AA932">
        <v>4900</v>
      </c>
      <c r="AB932" t="s">
        <v>4017</v>
      </c>
      <c r="AC932">
        <f>MIN(COUNTIF(B:B,Member_export_20241206_173759_f48b0b31c0417006138ce4576f294a066f7c[[#This Row],[Member ID]]),1)-1</f>
        <v>0</v>
      </c>
      <c r="AD93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3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32" s="1">
        <v>45657</v>
      </c>
      <c r="AG932" s="1">
        <f>Member_export_20241206_173759_f48b0b31c0417006138ce4576f294a066f7c[[#This Row],[Price]]/100</f>
        <v>49</v>
      </c>
      <c r="AH932" s="6">
        <f ca="1">DATEDIF(Member_export_20241206_173759_f48b0b31c0417006138ce4576f294a066f7c[[#This Row],[Birthday]],TODAY(),"Y")</f>
        <v>22</v>
      </c>
      <c r="AI932" s="6">
        <f>DATEDIF(Member_export_20241206_173759_f48b0b31c0417006138ce4576f294a066f7c[[#This Row],[Member since]],Member_export_20241206_173759_f48b0b31c0417006138ce4576f294a066f7c[[#This Row],[Contrac end date C]],"M")</f>
        <v>45</v>
      </c>
      <c r="AJ932" t="str">
        <f>TEXT(Member_export_20241206_173759_f48b0b31c0417006138ce4576f294a066f7c[[#This Row],[Member since]],"DDDD")</f>
        <v>martes</v>
      </c>
      <c r="AK932">
        <f>MONTH(Member_export_20241206_173759_f48b0b31c0417006138ce4576f294a066f7c[[#This Row],[Member since]])</f>
        <v>3</v>
      </c>
      <c r="AL932">
        <f>YEAR(Member_export_20241206_173759_f48b0b31c0417006138ce4576f294a066f7c[[#This Row],[Member since]])</f>
        <v>2021</v>
      </c>
    </row>
    <row r="933" spans="1:38" x14ac:dyDescent="0.55000000000000004">
      <c r="A933">
        <v>79788</v>
      </c>
      <c r="B933">
        <v>45988293</v>
      </c>
      <c r="C933" t="s">
        <v>2993</v>
      </c>
      <c r="D933" t="s">
        <v>9</v>
      </c>
      <c r="E933" t="s">
        <v>9</v>
      </c>
      <c r="F933" t="s">
        <v>507</v>
      </c>
      <c r="G933" t="s">
        <v>508</v>
      </c>
      <c r="H933" t="s">
        <v>4025</v>
      </c>
      <c r="I933" s="1">
        <v>29780</v>
      </c>
      <c r="J933" t="s">
        <v>6267</v>
      </c>
      <c r="K933" t="s">
        <v>6268</v>
      </c>
      <c r="L933">
        <v>28914</v>
      </c>
      <c r="M933" t="s">
        <v>4016</v>
      </c>
      <c r="N933" t="s">
        <v>9</v>
      </c>
      <c r="O933">
        <v>606332760</v>
      </c>
      <c r="P933" t="s">
        <v>509</v>
      </c>
      <c r="Q933" t="s">
        <v>22</v>
      </c>
      <c r="R933" t="s">
        <v>4708</v>
      </c>
      <c r="S933" t="s">
        <v>4017</v>
      </c>
      <c r="T933" s="1">
        <v>43435</v>
      </c>
      <c r="U933" t="s">
        <v>9</v>
      </c>
      <c r="V933" t="s">
        <v>4023</v>
      </c>
      <c r="W933" t="s">
        <v>4029</v>
      </c>
      <c r="X933" t="s">
        <v>30</v>
      </c>
      <c r="Y933" s="1">
        <v>43435</v>
      </c>
      <c r="Z933" s="1">
        <v>45657</v>
      </c>
      <c r="AA933">
        <v>4900</v>
      </c>
      <c r="AB933" t="s">
        <v>4017</v>
      </c>
      <c r="AC933">
        <f>MIN(COUNTIF(B:B,Member_export_20241206_173759_f48b0b31c0417006138ce4576f294a066f7c[[#This Row],[Member ID]]),1)-1</f>
        <v>0</v>
      </c>
      <c r="AD93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3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33" s="1">
        <v>45657</v>
      </c>
      <c r="AG933" s="1">
        <f>Member_export_20241206_173759_f48b0b31c0417006138ce4576f294a066f7c[[#This Row],[Price]]/100</f>
        <v>49</v>
      </c>
      <c r="AH933" s="6">
        <f ca="1">DATEDIF(Member_export_20241206_173759_f48b0b31c0417006138ce4576f294a066f7c[[#This Row],[Birthday]],TODAY(),"Y")</f>
        <v>43</v>
      </c>
      <c r="AI933" s="6">
        <f>DATEDIF(Member_export_20241206_173759_f48b0b31c0417006138ce4576f294a066f7c[[#This Row],[Member since]],Member_export_20241206_173759_f48b0b31c0417006138ce4576f294a066f7c[[#This Row],[Contrac end date C]],"M")</f>
        <v>72</v>
      </c>
      <c r="AJ933" t="str">
        <f>TEXT(Member_export_20241206_173759_f48b0b31c0417006138ce4576f294a066f7c[[#This Row],[Member since]],"DDDD")</f>
        <v>sábado</v>
      </c>
      <c r="AK933">
        <f>MONTH(Member_export_20241206_173759_f48b0b31c0417006138ce4576f294a066f7c[[#This Row],[Member since]])</f>
        <v>12</v>
      </c>
      <c r="AL933">
        <f>YEAR(Member_export_20241206_173759_f48b0b31c0417006138ce4576f294a066f7c[[#This Row],[Member since]])</f>
        <v>2018</v>
      </c>
    </row>
    <row r="934" spans="1:38" x14ac:dyDescent="0.55000000000000004">
      <c r="A934">
        <v>79788</v>
      </c>
      <c r="B934">
        <v>48405382</v>
      </c>
      <c r="C934" t="s">
        <v>3916</v>
      </c>
      <c r="D934" t="s">
        <v>9</v>
      </c>
      <c r="E934" t="s">
        <v>9</v>
      </c>
      <c r="F934" t="s">
        <v>2659</v>
      </c>
      <c r="G934" t="s">
        <v>2660</v>
      </c>
      <c r="H934" t="s">
        <v>4025</v>
      </c>
      <c r="I934" s="1">
        <v>39756</v>
      </c>
      <c r="J934" t="s">
        <v>6269</v>
      </c>
      <c r="K934" t="s">
        <v>6270</v>
      </c>
      <c r="L934">
        <v>28914</v>
      </c>
      <c r="M934" t="s">
        <v>4016</v>
      </c>
      <c r="N934" t="s">
        <v>9</v>
      </c>
      <c r="O934">
        <v>676017824</v>
      </c>
      <c r="P934" t="s">
        <v>2661</v>
      </c>
      <c r="Q934" t="s">
        <v>330</v>
      </c>
      <c r="R934" t="s">
        <v>9</v>
      </c>
      <c r="S934" t="s">
        <v>4017</v>
      </c>
      <c r="T934" s="1">
        <v>45565</v>
      </c>
      <c r="U934" t="s">
        <v>9</v>
      </c>
      <c r="V934" t="s">
        <v>4023</v>
      </c>
      <c r="W934" t="s">
        <v>4024</v>
      </c>
      <c r="X934" t="s">
        <v>12</v>
      </c>
      <c r="Y934" s="1">
        <v>45627</v>
      </c>
      <c r="Z934" s="1">
        <v>45657</v>
      </c>
      <c r="AA934">
        <v>5200</v>
      </c>
      <c r="AB934" t="s">
        <v>4017</v>
      </c>
      <c r="AC934">
        <f>MIN(COUNTIF(B:B,Member_export_20241206_173759_f48b0b31c0417006138ce4576f294a066f7c[[#This Row],[Member ID]]),1)-1</f>
        <v>0</v>
      </c>
      <c r="AD93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3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34" s="1">
        <v>45657</v>
      </c>
      <c r="AG934" s="1">
        <f>Member_export_20241206_173759_f48b0b31c0417006138ce4576f294a066f7c[[#This Row],[Price]]/100</f>
        <v>52</v>
      </c>
      <c r="AH934" s="6">
        <f ca="1">DATEDIF(Member_export_20241206_173759_f48b0b31c0417006138ce4576f294a066f7c[[#This Row],[Birthday]],TODAY(),"Y")</f>
        <v>16</v>
      </c>
      <c r="AI934" s="6">
        <f>DATEDIF(Member_export_20241206_173759_f48b0b31c0417006138ce4576f294a066f7c[[#This Row],[Member since]],Member_export_20241206_173759_f48b0b31c0417006138ce4576f294a066f7c[[#This Row],[Contrac end date C]],"M")</f>
        <v>3</v>
      </c>
      <c r="AJ934" t="str">
        <f>TEXT(Member_export_20241206_173759_f48b0b31c0417006138ce4576f294a066f7c[[#This Row],[Member since]],"DDDD")</f>
        <v>lunes</v>
      </c>
      <c r="AK934">
        <f>MONTH(Member_export_20241206_173759_f48b0b31c0417006138ce4576f294a066f7c[[#This Row],[Member since]])</f>
        <v>9</v>
      </c>
      <c r="AL934">
        <f>YEAR(Member_export_20241206_173759_f48b0b31c0417006138ce4576f294a066f7c[[#This Row],[Member since]])</f>
        <v>2024</v>
      </c>
    </row>
    <row r="935" spans="1:38" x14ac:dyDescent="0.55000000000000004">
      <c r="A935">
        <v>79788</v>
      </c>
      <c r="B935">
        <v>46782518</v>
      </c>
      <c r="C935" t="s">
        <v>3934</v>
      </c>
      <c r="D935" t="s">
        <v>9</v>
      </c>
      <c r="E935" t="s">
        <v>9</v>
      </c>
      <c r="F935" t="s">
        <v>731</v>
      </c>
      <c r="G935" t="s">
        <v>2159</v>
      </c>
      <c r="H935" t="s">
        <v>4025</v>
      </c>
      <c r="I935" s="1">
        <v>33420</v>
      </c>
      <c r="J935" t="s">
        <v>6271</v>
      </c>
      <c r="K935" t="s">
        <v>5205</v>
      </c>
      <c r="L935">
        <v>28915</v>
      </c>
      <c r="M935" t="s">
        <v>4016</v>
      </c>
      <c r="N935" t="s">
        <v>9</v>
      </c>
      <c r="O935">
        <v>656708085</v>
      </c>
      <c r="P935" t="s">
        <v>2160</v>
      </c>
      <c r="Q935" t="s">
        <v>45</v>
      </c>
      <c r="R935" t="s">
        <v>6272</v>
      </c>
      <c r="S935" t="s">
        <v>4017</v>
      </c>
      <c r="T935" s="1">
        <v>45383</v>
      </c>
      <c r="U935" t="s">
        <v>9</v>
      </c>
      <c r="V935" t="s">
        <v>4023</v>
      </c>
      <c r="W935" t="s">
        <v>4057</v>
      </c>
      <c r="X935" t="s">
        <v>122</v>
      </c>
      <c r="Y935" s="1">
        <v>45444</v>
      </c>
      <c r="Z935" s="1">
        <v>45657</v>
      </c>
      <c r="AA935">
        <v>7900</v>
      </c>
      <c r="AB935" t="s">
        <v>4017</v>
      </c>
      <c r="AC935">
        <f>MIN(COUNTIF(B:B,Member_export_20241206_173759_f48b0b31c0417006138ce4576f294a066f7c[[#This Row],[Member ID]]),1)-1</f>
        <v>0</v>
      </c>
      <c r="AD93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35" t="str">
        <f>IF(Member_export_20241206_173759_f48b0b31c0417006138ce4576f294a066f7c[[#This Row],[Source]]="","DESCONOCIDA",Member_export_20241206_173759_f48b0b31c0417006138ce4576f294a066f7c[[#This Row],[Source]])</f>
        <v>BÚSQUEDA POR INTERNET</v>
      </c>
      <c r="AF935" s="1">
        <v>45657</v>
      </c>
      <c r="AG935" s="1">
        <f>Member_export_20241206_173759_f48b0b31c0417006138ce4576f294a066f7c[[#This Row],[Price]]/100</f>
        <v>79</v>
      </c>
      <c r="AH935" s="6">
        <f ca="1">DATEDIF(Member_export_20241206_173759_f48b0b31c0417006138ce4576f294a066f7c[[#This Row],[Birthday]],TODAY(),"Y")</f>
        <v>33</v>
      </c>
      <c r="AI935" s="6">
        <f>DATEDIF(Member_export_20241206_173759_f48b0b31c0417006138ce4576f294a066f7c[[#This Row],[Member since]],Member_export_20241206_173759_f48b0b31c0417006138ce4576f294a066f7c[[#This Row],[Contrac end date C]],"M")</f>
        <v>8</v>
      </c>
      <c r="AJ935" t="str">
        <f>TEXT(Member_export_20241206_173759_f48b0b31c0417006138ce4576f294a066f7c[[#This Row],[Member since]],"DDDD")</f>
        <v>lunes</v>
      </c>
      <c r="AK935">
        <f>MONTH(Member_export_20241206_173759_f48b0b31c0417006138ce4576f294a066f7c[[#This Row],[Member since]])</f>
        <v>4</v>
      </c>
      <c r="AL935">
        <f>YEAR(Member_export_20241206_173759_f48b0b31c0417006138ce4576f294a066f7c[[#This Row],[Member since]])</f>
        <v>2024</v>
      </c>
    </row>
    <row r="936" spans="1:38" x14ac:dyDescent="0.55000000000000004">
      <c r="A936">
        <v>79788</v>
      </c>
      <c r="B936">
        <v>45987975</v>
      </c>
      <c r="C936" t="s">
        <v>3913</v>
      </c>
      <c r="D936" t="s">
        <v>9</v>
      </c>
      <c r="E936" t="s">
        <v>9</v>
      </c>
      <c r="F936" t="s">
        <v>731</v>
      </c>
      <c r="G936" t="s">
        <v>2652</v>
      </c>
      <c r="H936" t="s">
        <v>4015</v>
      </c>
      <c r="I936" s="1">
        <v>32295</v>
      </c>
      <c r="J936" t="s">
        <v>6273</v>
      </c>
      <c r="K936" t="s">
        <v>6274</v>
      </c>
      <c r="L936">
        <v>28914</v>
      </c>
      <c r="M936" t="s">
        <v>4016</v>
      </c>
      <c r="N936" t="s">
        <v>9</v>
      </c>
      <c r="O936">
        <v>666690222</v>
      </c>
      <c r="P936" t="s">
        <v>2653</v>
      </c>
      <c r="Q936" t="s">
        <v>45</v>
      </c>
      <c r="R936" t="s">
        <v>6275</v>
      </c>
      <c r="S936" t="s">
        <v>4017</v>
      </c>
      <c r="T936" s="1">
        <v>45195</v>
      </c>
      <c r="U936" t="s">
        <v>9</v>
      </c>
      <c r="V936" t="s">
        <v>9</v>
      </c>
      <c r="W936" t="s">
        <v>9</v>
      </c>
      <c r="X936" t="s">
        <v>12</v>
      </c>
      <c r="Y936" s="1">
        <v>45200</v>
      </c>
      <c r="Z936" s="1">
        <v>45657</v>
      </c>
      <c r="AA936">
        <v>5200</v>
      </c>
      <c r="AB936" t="s">
        <v>4017</v>
      </c>
      <c r="AC936">
        <f>MIN(COUNTIF(B:B,Member_export_20241206_173759_f48b0b31c0417006138ce4576f294a066f7c[[#This Row],[Member ID]]),1)-1</f>
        <v>0</v>
      </c>
      <c r="AD936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936" t="str">
        <f>IF(Member_export_20241206_173759_f48b0b31c0417006138ce4576f294a066f7c[[#This Row],[Source]]="","DESCONOCIDA",Member_export_20241206_173759_f48b0b31c0417006138ce4576f294a066f7c[[#This Row],[Source]])</f>
        <v>DESCONOCIDA</v>
      </c>
      <c r="AF936" s="1">
        <v>45657</v>
      </c>
      <c r="AG936" s="1">
        <f>Member_export_20241206_173759_f48b0b31c0417006138ce4576f294a066f7c[[#This Row],[Price]]/100</f>
        <v>52</v>
      </c>
      <c r="AH936" s="6">
        <f ca="1">DATEDIF(Member_export_20241206_173759_f48b0b31c0417006138ce4576f294a066f7c[[#This Row],[Birthday]],TODAY(),"Y")</f>
        <v>36</v>
      </c>
      <c r="AI936" s="6">
        <f>DATEDIF(Member_export_20241206_173759_f48b0b31c0417006138ce4576f294a066f7c[[#This Row],[Member since]],Member_export_20241206_173759_f48b0b31c0417006138ce4576f294a066f7c[[#This Row],[Contrac end date C]],"M")</f>
        <v>15</v>
      </c>
      <c r="AJ936" t="str">
        <f>TEXT(Member_export_20241206_173759_f48b0b31c0417006138ce4576f294a066f7c[[#This Row],[Member since]],"DDDD")</f>
        <v>martes</v>
      </c>
      <c r="AK936">
        <f>MONTH(Member_export_20241206_173759_f48b0b31c0417006138ce4576f294a066f7c[[#This Row],[Member since]])</f>
        <v>9</v>
      </c>
      <c r="AL936">
        <f>YEAR(Member_export_20241206_173759_f48b0b31c0417006138ce4576f294a066f7c[[#This Row],[Member since]])</f>
        <v>2023</v>
      </c>
    </row>
    <row r="937" spans="1:38" x14ac:dyDescent="0.55000000000000004">
      <c r="A937">
        <v>79788</v>
      </c>
      <c r="B937">
        <v>45988674</v>
      </c>
      <c r="C937" t="s">
        <v>3762</v>
      </c>
      <c r="D937" t="s">
        <v>9</v>
      </c>
      <c r="E937" t="s">
        <v>9</v>
      </c>
      <c r="F937" t="s">
        <v>731</v>
      </c>
      <c r="G937" t="s">
        <v>2346</v>
      </c>
      <c r="H937" t="s">
        <v>4025</v>
      </c>
      <c r="I937" s="1">
        <v>29625</v>
      </c>
      <c r="J937" t="s">
        <v>6276</v>
      </c>
      <c r="K937" t="s">
        <v>6277</v>
      </c>
      <c r="L937">
        <v>28914</v>
      </c>
      <c r="M937" t="s">
        <v>4016</v>
      </c>
      <c r="N937" t="s">
        <v>9</v>
      </c>
      <c r="O937">
        <v>620413231</v>
      </c>
      <c r="P937" t="s">
        <v>2347</v>
      </c>
      <c r="Q937" t="s">
        <v>596</v>
      </c>
      <c r="R937" t="s">
        <v>6278</v>
      </c>
      <c r="S937" t="s">
        <v>4017</v>
      </c>
      <c r="T937" s="1">
        <v>45233</v>
      </c>
      <c r="U937" t="s">
        <v>9</v>
      </c>
      <c r="V937" t="s">
        <v>9</v>
      </c>
      <c r="W937" t="s">
        <v>9</v>
      </c>
      <c r="X937" t="s">
        <v>12</v>
      </c>
      <c r="Y937" s="1">
        <v>45261</v>
      </c>
      <c r="Z937" s="1">
        <v>45657</v>
      </c>
      <c r="AA937">
        <v>5200</v>
      </c>
      <c r="AB937" t="s">
        <v>4017</v>
      </c>
      <c r="AC937">
        <f>MIN(COUNTIF(B:B,Member_export_20241206_173759_f48b0b31c0417006138ce4576f294a066f7c[[#This Row],[Member ID]]),1)-1</f>
        <v>0</v>
      </c>
      <c r="AD937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937" t="str">
        <f>IF(Member_export_20241206_173759_f48b0b31c0417006138ce4576f294a066f7c[[#This Row],[Source]]="","DESCONOCIDA",Member_export_20241206_173759_f48b0b31c0417006138ce4576f294a066f7c[[#This Row],[Source]])</f>
        <v>DESCONOCIDA</v>
      </c>
      <c r="AF937" s="1">
        <v>45657</v>
      </c>
      <c r="AG937" s="1">
        <f>Member_export_20241206_173759_f48b0b31c0417006138ce4576f294a066f7c[[#This Row],[Price]]/100</f>
        <v>52</v>
      </c>
      <c r="AH937" s="6">
        <f ca="1">DATEDIF(Member_export_20241206_173759_f48b0b31c0417006138ce4576f294a066f7c[[#This Row],[Birthday]],TODAY(),"Y")</f>
        <v>43</v>
      </c>
      <c r="AI937" s="6">
        <f>DATEDIF(Member_export_20241206_173759_f48b0b31c0417006138ce4576f294a066f7c[[#This Row],[Member since]],Member_export_20241206_173759_f48b0b31c0417006138ce4576f294a066f7c[[#This Row],[Contrac end date C]],"M")</f>
        <v>13</v>
      </c>
      <c r="AJ937" t="str">
        <f>TEXT(Member_export_20241206_173759_f48b0b31c0417006138ce4576f294a066f7c[[#This Row],[Member since]],"DDDD")</f>
        <v>viernes</v>
      </c>
      <c r="AK937">
        <f>MONTH(Member_export_20241206_173759_f48b0b31c0417006138ce4576f294a066f7c[[#This Row],[Member since]])</f>
        <v>11</v>
      </c>
      <c r="AL937">
        <f>YEAR(Member_export_20241206_173759_f48b0b31c0417006138ce4576f294a066f7c[[#This Row],[Member since]])</f>
        <v>2023</v>
      </c>
    </row>
    <row r="938" spans="1:38" x14ac:dyDescent="0.55000000000000004">
      <c r="A938">
        <v>79788</v>
      </c>
      <c r="B938">
        <v>46760839</v>
      </c>
      <c r="C938" t="s">
        <v>3744</v>
      </c>
      <c r="D938" t="s">
        <v>9</v>
      </c>
      <c r="E938" t="s">
        <v>9</v>
      </c>
      <c r="F938" t="s">
        <v>731</v>
      </c>
      <c r="G938" t="s">
        <v>2302</v>
      </c>
      <c r="H938" t="s">
        <v>4025</v>
      </c>
      <c r="I938" s="1">
        <v>37130</v>
      </c>
      <c r="J938" t="s">
        <v>6279</v>
      </c>
      <c r="K938" t="s">
        <v>6280</v>
      </c>
      <c r="L938">
        <v>28912</v>
      </c>
      <c r="M938" t="s">
        <v>4016</v>
      </c>
      <c r="N938" t="s">
        <v>9</v>
      </c>
      <c r="O938">
        <v>691417487</v>
      </c>
      <c r="P938" t="s">
        <v>790</v>
      </c>
      <c r="Q938" t="s">
        <v>277</v>
      </c>
      <c r="R938" t="s">
        <v>2303</v>
      </c>
      <c r="S938" t="s">
        <v>4017</v>
      </c>
      <c r="T938" s="1">
        <v>45418</v>
      </c>
      <c r="U938" t="s">
        <v>9</v>
      </c>
      <c r="V938" t="s">
        <v>9</v>
      </c>
      <c r="W938" t="s">
        <v>9</v>
      </c>
      <c r="X938" t="s">
        <v>30</v>
      </c>
      <c r="Y938" s="1">
        <v>45444</v>
      </c>
      <c r="Z938" s="1">
        <v>45657</v>
      </c>
      <c r="AA938">
        <v>4900</v>
      </c>
      <c r="AB938" t="s">
        <v>4017</v>
      </c>
      <c r="AC938">
        <f>MIN(COUNTIF(B:B,Member_export_20241206_173759_f48b0b31c0417006138ce4576f294a066f7c[[#This Row],[Member ID]]),1)-1</f>
        <v>0</v>
      </c>
      <c r="AD938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938" t="str">
        <f>IF(Member_export_20241206_173759_f48b0b31c0417006138ce4576f294a066f7c[[#This Row],[Source]]="","DESCONOCIDA",Member_export_20241206_173759_f48b0b31c0417006138ce4576f294a066f7c[[#This Row],[Source]])</f>
        <v>DESCONOCIDA</v>
      </c>
      <c r="AF938" s="1">
        <v>45657</v>
      </c>
      <c r="AG938" s="1">
        <f>Member_export_20241206_173759_f48b0b31c0417006138ce4576f294a066f7c[[#This Row],[Price]]/100</f>
        <v>49</v>
      </c>
      <c r="AH938" s="6">
        <f ca="1">DATEDIF(Member_export_20241206_173759_f48b0b31c0417006138ce4576f294a066f7c[[#This Row],[Birthday]],TODAY(),"Y")</f>
        <v>23</v>
      </c>
      <c r="AI938" s="6">
        <f>DATEDIF(Member_export_20241206_173759_f48b0b31c0417006138ce4576f294a066f7c[[#This Row],[Member since]],Member_export_20241206_173759_f48b0b31c0417006138ce4576f294a066f7c[[#This Row],[Contrac end date C]],"M")</f>
        <v>7</v>
      </c>
      <c r="AJ938" t="str">
        <f>TEXT(Member_export_20241206_173759_f48b0b31c0417006138ce4576f294a066f7c[[#This Row],[Member since]],"DDDD")</f>
        <v>lunes</v>
      </c>
      <c r="AK938">
        <f>MONTH(Member_export_20241206_173759_f48b0b31c0417006138ce4576f294a066f7c[[#This Row],[Member since]])</f>
        <v>5</v>
      </c>
      <c r="AL938">
        <f>YEAR(Member_export_20241206_173759_f48b0b31c0417006138ce4576f294a066f7c[[#This Row],[Member since]])</f>
        <v>2024</v>
      </c>
    </row>
    <row r="939" spans="1:38" x14ac:dyDescent="0.55000000000000004">
      <c r="A939">
        <v>79788</v>
      </c>
      <c r="B939">
        <v>45987437</v>
      </c>
      <c r="C939" t="s">
        <v>3073</v>
      </c>
      <c r="D939" t="s">
        <v>9</v>
      </c>
      <c r="E939" t="s">
        <v>9</v>
      </c>
      <c r="F939" t="s">
        <v>731</v>
      </c>
      <c r="G939" t="s">
        <v>732</v>
      </c>
      <c r="H939" t="s">
        <v>4025</v>
      </c>
      <c r="I939" s="1">
        <v>34717</v>
      </c>
      <c r="J939" t="s">
        <v>6281</v>
      </c>
      <c r="K939" t="s">
        <v>6282</v>
      </c>
      <c r="L939">
        <v>28914</v>
      </c>
      <c r="M939" t="s">
        <v>4016</v>
      </c>
      <c r="N939" t="s">
        <v>9</v>
      </c>
      <c r="O939">
        <v>663117729</v>
      </c>
      <c r="P939" t="s">
        <v>734</v>
      </c>
      <c r="Q939" t="s">
        <v>22</v>
      </c>
      <c r="R939" t="s">
        <v>733</v>
      </c>
      <c r="S939" t="s">
        <v>4017</v>
      </c>
      <c r="T939" s="1">
        <v>45205</v>
      </c>
      <c r="U939" t="s">
        <v>9</v>
      </c>
      <c r="V939" t="s">
        <v>9</v>
      </c>
      <c r="W939" t="s">
        <v>9</v>
      </c>
      <c r="X939" t="s">
        <v>30</v>
      </c>
      <c r="Y939" s="1">
        <v>45231</v>
      </c>
      <c r="Z939" s="1">
        <v>45657</v>
      </c>
      <c r="AA939">
        <v>4900</v>
      </c>
      <c r="AB939" t="s">
        <v>4017</v>
      </c>
      <c r="AC939">
        <f>MIN(COUNTIF(B:B,Member_export_20241206_173759_f48b0b31c0417006138ce4576f294a066f7c[[#This Row],[Member ID]]),1)-1</f>
        <v>0</v>
      </c>
      <c r="AD939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939" t="str">
        <f>IF(Member_export_20241206_173759_f48b0b31c0417006138ce4576f294a066f7c[[#This Row],[Source]]="","DESCONOCIDA",Member_export_20241206_173759_f48b0b31c0417006138ce4576f294a066f7c[[#This Row],[Source]])</f>
        <v>DESCONOCIDA</v>
      </c>
      <c r="AF939" s="1">
        <v>45657</v>
      </c>
      <c r="AG939" s="1">
        <f>Member_export_20241206_173759_f48b0b31c0417006138ce4576f294a066f7c[[#This Row],[Price]]/100</f>
        <v>49</v>
      </c>
      <c r="AH939" s="6">
        <f ca="1">DATEDIF(Member_export_20241206_173759_f48b0b31c0417006138ce4576f294a066f7c[[#This Row],[Birthday]],TODAY(),"Y")</f>
        <v>29</v>
      </c>
      <c r="AI939" s="6">
        <f>DATEDIF(Member_export_20241206_173759_f48b0b31c0417006138ce4576f294a066f7c[[#This Row],[Member since]],Member_export_20241206_173759_f48b0b31c0417006138ce4576f294a066f7c[[#This Row],[Contrac end date C]],"M")</f>
        <v>14</v>
      </c>
      <c r="AJ939" t="str">
        <f>TEXT(Member_export_20241206_173759_f48b0b31c0417006138ce4576f294a066f7c[[#This Row],[Member since]],"DDDD")</f>
        <v>viernes</v>
      </c>
      <c r="AK939">
        <f>MONTH(Member_export_20241206_173759_f48b0b31c0417006138ce4576f294a066f7c[[#This Row],[Member since]])</f>
        <v>10</v>
      </c>
      <c r="AL939">
        <f>YEAR(Member_export_20241206_173759_f48b0b31c0417006138ce4576f294a066f7c[[#This Row],[Member since]])</f>
        <v>2023</v>
      </c>
    </row>
    <row r="940" spans="1:38" x14ac:dyDescent="0.55000000000000004">
      <c r="A940">
        <v>79788</v>
      </c>
      <c r="B940">
        <v>45986941</v>
      </c>
      <c r="C940" t="s">
        <v>2925</v>
      </c>
      <c r="D940" t="s">
        <v>9</v>
      </c>
      <c r="E940" t="s">
        <v>9</v>
      </c>
      <c r="F940" t="s">
        <v>306</v>
      </c>
      <c r="G940" t="s">
        <v>185</v>
      </c>
      <c r="H940" t="s">
        <v>4025</v>
      </c>
      <c r="I940" s="1">
        <v>26065</v>
      </c>
      <c r="J940" t="s">
        <v>6283</v>
      </c>
      <c r="K940" t="s">
        <v>6284</v>
      </c>
      <c r="L940">
        <v>28914</v>
      </c>
      <c r="M940" t="s">
        <v>4016</v>
      </c>
      <c r="N940" t="s">
        <v>9</v>
      </c>
      <c r="O940">
        <v>615223116</v>
      </c>
      <c r="P940" t="s">
        <v>195</v>
      </c>
      <c r="Q940" t="s">
        <v>11</v>
      </c>
      <c r="R940" t="s">
        <v>6285</v>
      </c>
      <c r="S940" t="s">
        <v>4017</v>
      </c>
      <c r="T940" s="1">
        <v>44620</v>
      </c>
      <c r="U940" t="s">
        <v>9</v>
      </c>
      <c r="V940" t="s">
        <v>4023</v>
      </c>
      <c r="W940" t="s">
        <v>4024</v>
      </c>
      <c r="X940" t="s">
        <v>30</v>
      </c>
      <c r="Y940" s="1">
        <v>44621</v>
      </c>
      <c r="Z940" s="1">
        <v>45657</v>
      </c>
      <c r="AA940">
        <v>4900</v>
      </c>
      <c r="AB940" t="s">
        <v>4017</v>
      </c>
      <c r="AC940">
        <f>MIN(COUNTIF(B:B,Member_export_20241206_173759_f48b0b31c0417006138ce4576f294a066f7c[[#This Row],[Member ID]]),1)-1</f>
        <v>0</v>
      </c>
      <c r="AD94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4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40" s="1">
        <v>45657</v>
      </c>
      <c r="AG940" s="1">
        <f>Member_export_20241206_173759_f48b0b31c0417006138ce4576f294a066f7c[[#This Row],[Price]]/100</f>
        <v>49</v>
      </c>
      <c r="AH940" s="6">
        <f ca="1">DATEDIF(Member_export_20241206_173759_f48b0b31c0417006138ce4576f294a066f7c[[#This Row],[Birthday]],TODAY(),"Y")</f>
        <v>53</v>
      </c>
      <c r="AI940" s="6">
        <f>DATEDIF(Member_export_20241206_173759_f48b0b31c0417006138ce4576f294a066f7c[[#This Row],[Member since]],Member_export_20241206_173759_f48b0b31c0417006138ce4576f294a066f7c[[#This Row],[Contrac end date C]],"M")</f>
        <v>34</v>
      </c>
      <c r="AJ940" t="str">
        <f>TEXT(Member_export_20241206_173759_f48b0b31c0417006138ce4576f294a066f7c[[#This Row],[Member since]],"DDDD")</f>
        <v>lunes</v>
      </c>
      <c r="AK940">
        <f>MONTH(Member_export_20241206_173759_f48b0b31c0417006138ce4576f294a066f7c[[#This Row],[Member since]])</f>
        <v>2</v>
      </c>
      <c r="AL940">
        <f>YEAR(Member_export_20241206_173759_f48b0b31c0417006138ce4576f294a066f7c[[#This Row],[Member since]])</f>
        <v>2022</v>
      </c>
    </row>
    <row r="941" spans="1:38" x14ac:dyDescent="0.55000000000000004">
      <c r="A941">
        <v>79788</v>
      </c>
      <c r="B941">
        <v>45989565</v>
      </c>
      <c r="C941" t="s">
        <v>3313</v>
      </c>
      <c r="D941" t="s">
        <v>9</v>
      </c>
      <c r="E941" t="s">
        <v>9</v>
      </c>
      <c r="F941" t="s">
        <v>1328</v>
      </c>
      <c r="G941" t="s">
        <v>1329</v>
      </c>
      <c r="H941" t="s">
        <v>4025</v>
      </c>
      <c r="I941" s="1">
        <v>31262</v>
      </c>
      <c r="J941" t="s">
        <v>6286</v>
      </c>
      <c r="K941" t="s">
        <v>6287</v>
      </c>
      <c r="L941">
        <v>28914</v>
      </c>
      <c r="M941" t="s">
        <v>4016</v>
      </c>
      <c r="N941" t="s">
        <v>9</v>
      </c>
      <c r="O941">
        <v>647296716</v>
      </c>
      <c r="P941" t="s">
        <v>1330</v>
      </c>
      <c r="Q941" t="s">
        <v>189</v>
      </c>
      <c r="R941" t="s">
        <v>6288</v>
      </c>
      <c r="S941" t="s">
        <v>4017</v>
      </c>
      <c r="T941" s="1">
        <v>45327</v>
      </c>
      <c r="U941" t="s">
        <v>9</v>
      </c>
      <c r="V941" t="s">
        <v>4023</v>
      </c>
      <c r="W941" t="s">
        <v>4057</v>
      </c>
      <c r="X941" t="s">
        <v>12</v>
      </c>
      <c r="Y941" s="1">
        <v>45352</v>
      </c>
      <c r="Z941" s="1">
        <v>45657</v>
      </c>
      <c r="AA941">
        <v>5200</v>
      </c>
      <c r="AB941" t="s">
        <v>4017</v>
      </c>
      <c r="AC941">
        <f>MIN(COUNTIF(B:B,Member_export_20241206_173759_f48b0b31c0417006138ce4576f294a066f7c[[#This Row],[Member ID]]),1)-1</f>
        <v>0</v>
      </c>
      <c r="AD94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41" t="str">
        <f>IF(Member_export_20241206_173759_f48b0b31c0417006138ce4576f294a066f7c[[#This Row],[Source]]="","DESCONOCIDA",Member_export_20241206_173759_f48b0b31c0417006138ce4576f294a066f7c[[#This Row],[Source]])</f>
        <v>BÚSQUEDA POR INTERNET</v>
      </c>
      <c r="AF941" s="1">
        <v>45657</v>
      </c>
      <c r="AG941" s="1">
        <f>Member_export_20241206_173759_f48b0b31c0417006138ce4576f294a066f7c[[#This Row],[Price]]/100</f>
        <v>52</v>
      </c>
      <c r="AH941" s="6">
        <f ca="1">DATEDIF(Member_export_20241206_173759_f48b0b31c0417006138ce4576f294a066f7c[[#This Row],[Birthday]],TODAY(),"Y")</f>
        <v>39</v>
      </c>
      <c r="AI941" s="6">
        <f>DATEDIF(Member_export_20241206_173759_f48b0b31c0417006138ce4576f294a066f7c[[#This Row],[Member since]],Member_export_20241206_173759_f48b0b31c0417006138ce4576f294a066f7c[[#This Row],[Contrac end date C]],"M")</f>
        <v>10</v>
      </c>
      <c r="AJ941" t="str">
        <f>TEXT(Member_export_20241206_173759_f48b0b31c0417006138ce4576f294a066f7c[[#This Row],[Member since]],"DDDD")</f>
        <v>lunes</v>
      </c>
      <c r="AK941">
        <f>MONTH(Member_export_20241206_173759_f48b0b31c0417006138ce4576f294a066f7c[[#This Row],[Member since]])</f>
        <v>2</v>
      </c>
      <c r="AL941">
        <f>YEAR(Member_export_20241206_173759_f48b0b31c0417006138ce4576f294a066f7c[[#This Row],[Member since]])</f>
        <v>2024</v>
      </c>
    </row>
    <row r="942" spans="1:38" x14ac:dyDescent="0.55000000000000004">
      <c r="A942">
        <v>79788</v>
      </c>
      <c r="B942">
        <v>45987549</v>
      </c>
      <c r="C942" t="s">
        <v>3823</v>
      </c>
      <c r="D942" t="s">
        <v>9</v>
      </c>
      <c r="E942" t="s">
        <v>9</v>
      </c>
      <c r="F942" t="s">
        <v>1215</v>
      </c>
      <c r="G942" t="s">
        <v>2464</v>
      </c>
      <c r="H942" t="s">
        <v>4025</v>
      </c>
      <c r="I942" s="1">
        <v>26781</v>
      </c>
      <c r="J942" t="s">
        <v>6289</v>
      </c>
      <c r="K942" t="s">
        <v>6290</v>
      </c>
      <c r="L942">
        <v>28914</v>
      </c>
      <c r="M942" t="s">
        <v>4016</v>
      </c>
      <c r="N942" t="s">
        <v>9</v>
      </c>
      <c r="O942">
        <v>666445316</v>
      </c>
      <c r="P942" t="s">
        <v>2466</v>
      </c>
      <c r="Q942" t="s">
        <v>22</v>
      </c>
      <c r="R942" t="s">
        <v>2465</v>
      </c>
      <c r="S942" t="s">
        <v>4017</v>
      </c>
      <c r="T942" s="1">
        <v>43355</v>
      </c>
      <c r="U942" t="s">
        <v>9</v>
      </c>
      <c r="V942" t="s">
        <v>4023</v>
      </c>
      <c r="W942" t="s">
        <v>4029</v>
      </c>
      <c r="X942" t="s">
        <v>12</v>
      </c>
      <c r="Y942" s="1">
        <v>43374</v>
      </c>
      <c r="Z942" s="1">
        <v>45657</v>
      </c>
      <c r="AA942">
        <v>5200</v>
      </c>
      <c r="AB942" t="s">
        <v>4017</v>
      </c>
      <c r="AC942">
        <f>MIN(COUNTIF(B:B,Member_export_20241206_173759_f48b0b31c0417006138ce4576f294a066f7c[[#This Row],[Member ID]]),1)-1</f>
        <v>0</v>
      </c>
      <c r="AD94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4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42" s="1">
        <v>45657</v>
      </c>
      <c r="AG942" s="1">
        <f>Member_export_20241206_173759_f48b0b31c0417006138ce4576f294a066f7c[[#This Row],[Price]]/100</f>
        <v>52</v>
      </c>
      <c r="AH942" s="6">
        <f ca="1">DATEDIF(Member_export_20241206_173759_f48b0b31c0417006138ce4576f294a066f7c[[#This Row],[Birthday]],TODAY(),"Y")</f>
        <v>51</v>
      </c>
      <c r="AI942" s="6">
        <f>DATEDIF(Member_export_20241206_173759_f48b0b31c0417006138ce4576f294a066f7c[[#This Row],[Member since]],Member_export_20241206_173759_f48b0b31c0417006138ce4576f294a066f7c[[#This Row],[Contrac end date C]],"M")</f>
        <v>75</v>
      </c>
      <c r="AJ942" t="str">
        <f>TEXT(Member_export_20241206_173759_f48b0b31c0417006138ce4576f294a066f7c[[#This Row],[Member since]],"DDDD")</f>
        <v>miércoles</v>
      </c>
      <c r="AK942">
        <f>MONTH(Member_export_20241206_173759_f48b0b31c0417006138ce4576f294a066f7c[[#This Row],[Member since]])</f>
        <v>9</v>
      </c>
      <c r="AL942">
        <f>YEAR(Member_export_20241206_173759_f48b0b31c0417006138ce4576f294a066f7c[[#This Row],[Member since]])</f>
        <v>2018</v>
      </c>
    </row>
    <row r="943" spans="1:38" x14ac:dyDescent="0.55000000000000004">
      <c r="A943">
        <v>79788</v>
      </c>
      <c r="B943">
        <v>47990730</v>
      </c>
      <c r="C943" t="s">
        <v>3263</v>
      </c>
      <c r="D943" t="s">
        <v>9</v>
      </c>
      <c r="E943" t="s">
        <v>9</v>
      </c>
      <c r="F943" t="s">
        <v>1215</v>
      </c>
      <c r="G943" t="s">
        <v>1138</v>
      </c>
      <c r="H943" t="s">
        <v>4025</v>
      </c>
      <c r="I943" s="1">
        <v>39247</v>
      </c>
      <c r="J943" t="s">
        <v>6291</v>
      </c>
      <c r="K943" t="s">
        <v>6292</v>
      </c>
      <c r="L943">
        <v>28914</v>
      </c>
      <c r="M943" t="s">
        <v>4016</v>
      </c>
      <c r="N943" t="s">
        <v>9</v>
      </c>
      <c r="O943">
        <v>660727378</v>
      </c>
      <c r="P943" t="s">
        <v>1216</v>
      </c>
      <c r="Q943" t="s">
        <v>45</v>
      </c>
      <c r="R943" t="s">
        <v>9</v>
      </c>
      <c r="S943" t="s">
        <v>4017</v>
      </c>
      <c r="T943" s="1">
        <v>45537</v>
      </c>
      <c r="U943" t="s">
        <v>9</v>
      </c>
      <c r="V943" t="s">
        <v>4023</v>
      </c>
      <c r="W943" t="s">
        <v>4024</v>
      </c>
      <c r="X943" t="s">
        <v>30</v>
      </c>
      <c r="Y943" s="1">
        <v>45566</v>
      </c>
      <c r="Z943" s="1">
        <v>45657</v>
      </c>
      <c r="AA943">
        <v>4900</v>
      </c>
      <c r="AB943" t="s">
        <v>4017</v>
      </c>
      <c r="AC943">
        <f>MIN(COUNTIF(B:B,Member_export_20241206_173759_f48b0b31c0417006138ce4576f294a066f7c[[#This Row],[Member ID]]),1)-1</f>
        <v>0</v>
      </c>
      <c r="AD94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4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43" s="1">
        <v>45657</v>
      </c>
      <c r="AG943" s="1">
        <f>Member_export_20241206_173759_f48b0b31c0417006138ce4576f294a066f7c[[#This Row],[Price]]/100</f>
        <v>49</v>
      </c>
      <c r="AH943" s="6">
        <f ca="1">DATEDIF(Member_export_20241206_173759_f48b0b31c0417006138ce4576f294a066f7c[[#This Row],[Birthday]],TODAY(),"Y")</f>
        <v>17</v>
      </c>
      <c r="AI943" s="6">
        <f>DATEDIF(Member_export_20241206_173759_f48b0b31c0417006138ce4576f294a066f7c[[#This Row],[Member since]],Member_export_20241206_173759_f48b0b31c0417006138ce4576f294a066f7c[[#This Row],[Contrac end date C]],"M")</f>
        <v>3</v>
      </c>
      <c r="AJ943" t="str">
        <f>TEXT(Member_export_20241206_173759_f48b0b31c0417006138ce4576f294a066f7c[[#This Row],[Member since]],"DDDD")</f>
        <v>lunes</v>
      </c>
      <c r="AK943">
        <f>MONTH(Member_export_20241206_173759_f48b0b31c0417006138ce4576f294a066f7c[[#This Row],[Member since]])</f>
        <v>9</v>
      </c>
      <c r="AL943">
        <f>YEAR(Member_export_20241206_173759_f48b0b31c0417006138ce4576f294a066f7c[[#This Row],[Member since]])</f>
        <v>2024</v>
      </c>
    </row>
    <row r="944" spans="1:38" x14ac:dyDescent="0.55000000000000004">
      <c r="A944">
        <v>79788</v>
      </c>
      <c r="B944">
        <v>48225535</v>
      </c>
      <c r="C944" t="s">
        <v>3366</v>
      </c>
      <c r="D944" t="s">
        <v>9</v>
      </c>
      <c r="E944" t="s">
        <v>9</v>
      </c>
      <c r="F944" t="s">
        <v>1461</v>
      </c>
      <c r="G944" t="s">
        <v>1462</v>
      </c>
      <c r="H944" t="s">
        <v>4025</v>
      </c>
      <c r="I944" s="1">
        <v>39654</v>
      </c>
      <c r="J944" t="s">
        <v>6293</v>
      </c>
      <c r="K944" t="s">
        <v>6294</v>
      </c>
      <c r="L944">
        <v>28914</v>
      </c>
      <c r="M944" t="s">
        <v>4016</v>
      </c>
      <c r="N944" t="s">
        <v>9</v>
      </c>
      <c r="O944">
        <v>663301963</v>
      </c>
      <c r="P944" t="s">
        <v>1463</v>
      </c>
      <c r="Q944" t="s">
        <v>18</v>
      </c>
      <c r="R944" t="s">
        <v>9</v>
      </c>
      <c r="S944" t="s">
        <v>4017</v>
      </c>
      <c r="T944" s="1">
        <v>45551</v>
      </c>
      <c r="U944" t="s">
        <v>9</v>
      </c>
      <c r="V944" t="s">
        <v>4023</v>
      </c>
      <c r="W944" t="s">
        <v>4024</v>
      </c>
      <c r="X944" t="s">
        <v>12</v>
      </c>
      <c r="Y944" s="1">
        <v>45566</v>
      </c>
      <c r="Z944" s="1">
        <v>45657</v>
      </c>
      <c r="AA944">
        <v>5200</v>
      </c>
      <c r="AB944" t="s">
        <v>4017</v>
      </c>
      <c r="AC944">
        <f>MIN(COUNTIF(B:B,Member_export_20241206_173759_f48b0b31c0417006138ce4576f294a066f7c[[#This Row],[Member ID]]),1)-1</f>
        <v>0</v>
      </c>
      <c r="AD94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4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44" s="1">
        <v>45657</v>
      </c>
      <c r="AG944" s="1">
        <f>Member_export_20241206_173759_f48b0b31c0417006138ce4576f294a066f7c[[#This Row],[Price]]/100</f>
        <v>52</v>
      </c>
      <c r="AH944" s="6">
        <f ca="1">DATEDIF(Member_export_20241206_173759_f48b0b31c0417006138ce4576f294a066f7c[[#This Row],[Birthday]],TODAY(),"Y")</f>
        <v>16</v>
      </c>
      <c r="AI944" s="6">
        <f>DATEDIF(Member_export_20241206_173759_f48b0b31c0417006138ce4576f294a066f7c[[#This Row],[Member since]],Member_export_20241206_173759_f48b0b31c0417006138ce4576f294a066f7c[[#This Row],[Contrac end date C]],"M")</f>
        <v>3</v>
      </c>
      <c r="AJ944" t="str">
        <f>TEXT(Member_export_20241206_173759_f48b0b31c0417006138ce4576f294a066f7c[[#This Row],[Member since]],"DDDD")</f>
        <v>lunes</v>
      </c>
      <c r="AK944">
        <f>MONTH(Member_export_20241206_173759_f48b0b31c0417006138ce4576f294a066f7c[[#This Row],[Member since]])</f>
        <v>9</v>
      </c>
      <c r="AL944">
        <f>YEAR(Member_export_20241206_173759_f48b0b31c0417006138ce4576f294a066f7c[[#This Row],[Member since]])</f>
        <v>2024</v>
      </c>
    </row>
    <row r="945" spans="1:38" x14ac:dyDescent="0.55000000000000004">
      <c r="A945">
        <v>79788</v>
      </c>
      <c r="B945">
        <v>45989418</v>
      </c>
      <c r="C945" t="s">
        <v>3520</v>
      </c>
      <c r="D945" t="s">
        <v>9</v>
      </c>
      <c r="E945" t="s">
        <v>9</v>
      </c>
      <c r="F945" t="s">
        <v>1808</v>
      </c>
      <c r="G945" t="s">
        <v>1809</v>
      </c>
      <c r="H945" t="s">
        <v>4022</v>
      </c>
      <c r="I945" s="1">
        <v>30972</v>
      </c>
      <c r="J945" t="s">
        <v>6295</v>
      </c>
      <c r="K945" t="s">
        <v>6296</v>
      </c>
      <c r="L945">
        <v>28914</v>
      </c>
      <c r="M945" t="s">
        <v>4016</v>
      </c>
      <c r="N945" t="s">
        <v>9</v>
      </c>
      <c r="O945">
        <v>687655137</v>
      </c>
      <c r="P945" t="s">
        <v>1810</v>
      </c>
      <c r="Q945" t="s">
        <v>11</v>
      </c>
      <c r="R945" t="s">
        <v>6297</v>
      </c>
      <c r="S945" t="s">
        <v>4017</v>
      </c>
      <c r="T945" s="1">
        <v>45117</v>
      </c>
      <c r="U945" t="s">
        <v>9</v>
      </c>
      <c r="V945" t="s">
        <v>4023</v>
      </c>
      <c r="W945" t="s">
        <v>4024</v>
      </c>
      <c r="X945" t="s">
        <v>12</v>
      </c>
      <c r="Y945" s="1">
        <v>45139</v>
      </c>
      <c r="Z945" s="1">
        <v>45657</v>
      </c>
      <c r="AA945">
        <v>5200</v>
      </c>
      <c r="AB945" t="s">
        <v>4017</v>
      </c>
      <c r="AC945">
        <f>MIN(COUNTIF(B:B,Member_export_20241206_173759_f48b0b31c0417006138ce4576f294a066f7c[[#This Row],[Member ID]]),1)-1</f>
        <v>0</v>
      </c>
      <c r="AD94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4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45" s="1">
        <v>45657</v>
      </c>
      <c r="AG945" s="1">
        <f>Member_export_20241206_173759_f48b0b31c0417006138ce4576f294a066f7c[[#This Row],[Price]]/100</f>
        <v>52</v>
      </c>
      <c r="AH945" s="6">
        <f ca="1">DATEDIF(Member_export_20241206_173759_f48b0b31c0417006138ce4576f294a066f7c[[#This Row],[Birthday]],TODAY(),"Y")</f>
        <v>40</v>
      </c>
      <c r="AI945" s="6">
        <f>DATEDIF(Member_export_20241206_173759_f48b0b31c0417006138ce4576f294a066f7c[[#This Row],[Member since]],Member_export_20241206_173759_f48b0b31c0417006138ce4576f294a066f7c[[#This Row],[Contrac end date C]],"M")</f>
        <v>17</v>
      </c>
      <c r="AJ945" t="str">
        <f>TEXT(Member_export_20241206_173759_f48b0b31c0417006138ce4576f294a066f7c[[#This Row],[Member since]],"DDDD")</f>
        <v>lunes</v>
      </c>
      <c r="AK945">
        <f>MONTH(Member_export_20241206_173759_f48b0b31c0417006138ce4576f294a066f7c[[#This Row],[Member since]])</f>
        <v>7</v>
      </c>
      <c r="AL945">
        <f>YEAR(Member_export_20241206_173759_f48b0b31c0417006138ce4576f294a066f7c[[#This Row],[Member since]])</f>
        <v>2023</v>
      </c>
    </row>
    <row r="946" spans="1:38" x14ac:dyDescent="0.55000000000000004">
      <c r="A946">
        <v>79788</v>
      </c>
      <c r="B946">
        <v>45987974</v>
      </c>
      <c r="C946" t="s">
        <v>3511</v>
      </c>
      <c r="D946" t="s">
        <v>9</v>
      </c>
      <c r="E946" t="s">
        <v>9</v>
      </c>
      <c r="F946" t="s">
        <v>271</v>
      </c>
      <c r="G946" t="s">
        <v>1787</v>
      </c>
      <c r="H946" t="s">
        <v>4022</v>
      </c>
      <c r="I946" s="1">
        <v>32702</v>
      </c>
      <c r="J946" t="s">
        <v>6298</v>
      </c>
      <c r="K946" t="s">
        <v>4233</v>
      </c>
      <c r="L946">
        <v>28914</v>
      </c>
      <c r="M946" t="s">
        <v>4016</v>
      </c>
      <c r="N946" t="s">
        <v>9</v>
      </c>
      <c r="O946">
        <v>610775150</v>
      </c>
      <c r="P946" t="s">
        <v>1789</v>
      </c>
      <c r="Q946" t="s">
        <v>22</v>
      </c>
      <c r="R946" t="s">
        <v>1788</v>
      </c>
      <c r="S946" t="s">
        <v>4017</v>
      </c>
      <c r="T946" s="1">
        <v>44106</v>
      </c>
      <c r="U946" t="s">
        <v>9</v>
      </c>
      <c r="V946" t="s">
        <v>4023</v>
      </c>
      <c r="W946" t="s">
        <v>4024</v>
      </c>
      <c r="X946" t="s">
        <v>12</v>
      </c>
      <c r="Y946" s="1">
        <v>44136</v>
      </c>
      <c r="Z946" s="1">
        <v>45657</v>
      </c>
      <c r="AA946">
        <v>5200</v>
      </c>
      <c r="AB946" t="s">
        <v>4017</v>
      </c>
      <c r="AC946">
        <f>MIN(COUNTIF(B:B,Member_export_20241206_173759_f48b0b31c0417006138ce4576f294a066f7c[[#This Row],[Member ID]]),1)-1</f>
        <v>0</v>
      </c>
      <c r="AD94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4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46" s="1">
        <v>45657</v>
      </c>
      <c r="AG946" s="1">
        <f>Member_export_20241206_173759_f48b0b31c0417006138ce4576f294a066f7c[[#This Row],[Price]]/100</f>
        <v>52</v>
      </c>
      <c r="AH946" s="6">
        <f ca="1">DATEDIF(Member_export_20241206_173759_f48b0b31c0417006138ce4576f294a066f7c[[#This Row],[Birthday]],TODAY(),"Y")</f>
        <v>35</v>
      </c>
      <c r="AI946" s="6">
        <f>DATEDIF(Member_export_20241206_173759_f48b0b31c0417006138ce4576f294a066f7c[[#This Row],[Member since]],Member_export_20241206_173759_f48b0b31c0417006138ce4576f294a066f7c[[#This Row],[Contrac end date C]],"M")</f>
        <v>50</v>
      </c>
      <c r="AJ946" t="str">
        <f>TEXT(Member_export_20241206_173759_f48b0b31c0417006138ce4576f294a066f7c[[#This Row],[Member since]],"DDDD")</f>
        <v>viernes</v>
      </c>
      <c r="AK946">
        <f>MONTH(Member_export_20241206_173759_f48b0b31c0417006138ce4576f294a066f7c[[#This Row],[Member since]])</f>
        <v>10</v>
      </c>
      <c r="AL946">
        <f>YEAR(Member_export_20241206_173759_f48b0b31c0417006138ce4576f294a066f7c[[#This Row],[Member since]])</f>
        <v>2020</v>
      </c>
    </row>
    <row r="947" spans="1:38" x14ac:dyDescent="0.55000000000000004">
      <c r="A947">
        <v>79788</v>
      </c>
      <c r="B947">
        <v>45987291</v>
      </c>
      <c r="C947" t="s">
        <v>3044</v>
      </c>
      <c r="D947" t="s">
        <v>9</v>
      </c>
      <c r="E947" t="s">
        <v>9</v>
      </c>
      <c r="F947" t="s">
        <v>271</v>
      </c>
      <c r="G947" t="s">
        <v>656</v>
      </c>
      <c r="H947" t="s">
        <v>4022</v>
      </c>
      <c r="I947" s="1">
        <v>24914</v>
      </c>
      <c r="J947" t="s">
        <v>6299</v>
      </c>
      <c r="K947" t="s">
        <v>4210</v>
      </c>
      <c r="L947">
        <v>28914</v>
      </c>
      <c r="M947" t="s">
        <v>4016</v>
      </c>
      <c r="N947" t="s">
        <v>9</v>
      </c>
      <c r="O947">
        <v>606340197</v>
      </c>
      <c r="P947" t="s">
        <v>657</v>
      </c>
      <c r="Q947" t="s">
        <v>26</v>
      </c>
      <c r="R947" t="s">
        <v>6300</v>
      </c>
      <c r="S947" t="s">
        <v>4017</v>
      </c>
      <c r="T947" s="1">
        <v>44614</v>
      </c>
      <c r="U947" t="s">
        <v>9</v>
      </c>
      <c r="V947" t="s">
        <v>4040</v>
      </c>
      <c r="W947" t="s">
        <v>4024</v>
      </c>
      <c r="X947" t="s">
        <v>30</v>
      </c>
      <c r="Y947" s="1">
        <v>44621</v>
      </c>
      <c r="Z947" s="1">
        <v>45657</v>
      </c>
      <c r="AA947">
        <v>4900</v>
      </c>
      <c r="AB947" t="s">
        <v>4017</v>
      </c>
      <c r="AC947">
        <f>MIN(COUNTIF(B:B,Member_export_20241206_173759_f48b0b31c0417006138ce4576f294a066f7c[[#This Row],[Member ID]]),1)-1</f>
        <v>0</v>
      </c>
      <c r="AD947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94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47" s="1">
        <v>45657</v>
      </c>
      <c r="AG947" s="1">
        <f>Member_export_20241206_173759_f48b0b31c0417006138ce4576f294a066f7c[[#This Row],[Price]]/100</f>
        <v>49</v>
      </c>
      <c r="AH947" s="6">
        <f ca="1">DATEDIF(Member_export_20241206_173759_f48b0b31c0417006138ce4576f294a066f7c[[#This Row],[Birthday]],TODAY(),"Y")</f>
        <v>56</v>
      </c>
      <c r="AI947" s="6">
        <f>DATEDIF(Member_export_20241206_173759_f48b0b31c0417006138ce4576f294a066f7c[[#This Row],[Member since]],Member_export_20241206_173759_f48b0b31c0417006138ce4576f294a066f7c[[#This Row],[Contrac end date C]],"M")</f>
        <v>34</v>
      </c>
      <c r="AJ947" t="str">
        <f>TEXT(Member_export_20241206_173759_f48b0b31c0417006138ce4576f294a066f7c[[#This Row],[Member since]],"DDDD")</f>
        <v>martes</v>
      </c>
      <c r="AK947">
        <f>MONTH(Member_export_20241206_173759_f48b0b31c0417006138ce4576f294a066f7c[[#This Row],[Member since]])</f>
        <v>2</v>
      </c>
      <c r="AL947">
        <f>YEAR(Member_export_20241206_173759_f48b0b31c0417006138ce4576f294a066f7c[[#This Row],[Member since]])</f>
        <v>2022</v>
      </c>
    </row>
    <row r="948" spans="1:38" x14ac:dyDescent="0.55000000000000004">
      <c r="A948">
        <v>79788</v>
      </c>
      <c r="B948">
        <v>45989352</v>
      </c>
      <c r="C948" t="s">
        <v>3162</v>
      </c>
      <c r="D948" t="s">
        <v>9</v>
      </c>
      <c r="E948" t="s">
        <v>9</v>
      </c>
      <c r="F948" t="s">
        <v>271</v>
      </c>
      <c r="G948" t="s">
        <v>961</v>
      </c>
      <c r="H948" t="s">
        <v>4022</v>
      </c>
      <c r="I948" s="1">
        <v>31020</v>
      </c>
      <c r="J948" t="s">
        <v>6301</v>
      </c>
      <c r="K948" t="s">
        <v>6302</v>
      </c>
      <c r="L948">
        <v>28914</v>
      </c>
      <c r="M948" t="s">
        <v>4016</v>
      </c>
      <c r="N948" t="s">
        <v>9</v>
      </c>
      <c r="O948">
        <v>695047957</v>
      </c>
      <c r="P948" t="s">
        <v>963</v>
      </c>
      <c r="Q948" t="s">
        <v>189</v>
      </c>
      <c r="R948" t="s">
        <v>962</v>
      </c>
      <c r="S948" t="s">
        <v>4017</v>
      </c>
      <c r="T948" s="1">
        <v>45002</v>
      </c>
      <c r="U948" t="s">
        <v>9</v>
      </c>
      <c r="V948" t="s">
        <v>4023</v>
      </c>
      <c r="W948" t="s">
        <v>4029</v>
      </c>
      <c r="X948" t="s">
        <v>12</v>
      </c>
      <c r="Y948" s="1">
        <v>45017</v>
      </c>
      <c r="Z948" s="1">
        <v>45657</v>
      </c>
      <c r="AA948">
        <v>5200</v>
      </c>
      <c r="AB948" t="s">
        <v>4017</v>
      </c>
      <c r="AC948">
        <f>MIN(COUNTIF(B:B,Member_export_20241206_173759_f48b0b31c0417006138ce4576f294a066f7c[[#This Row],[Member ID]]),1)-1</f>
        <v>0</v>
      </c>
      <c r="AD94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4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48" s="1">
        <v>45657</v>
      </c>
      <c r="AG948" s="1">
        <f>Member_export_20241206_173759_f48b0b31c0417006138ce4576f294a066f7c[[#This Row],[Price]]/100</f>
        <v>52</v>
      </c>
      <c r="AH948" s="6">
        <f ca="1">DATEDIF(Member_export_20241206_173759_f48b0b31c0417006138ce4576f294a066f7c[[#This Row],[Birthday]],TODAY(),"Y")</f>
        <v>40</v>
      </c>
      <c r="AI948" s="6">
        <f>DATEDIF(Member_export_20241206_173759_f48b0b31c0417006138ce4576f294a066f7c[[#This Row],[Member since]],Member_export_20241206_173759_f48b0b31c0417006138ce4576f294a066f7c[[#This Row],[Contrac end date C]],"M")</f>
        <v>21</v>
      </c>
      <c r="AJ948" t="str">
        <f>TEXT(Member_export_20241206_173759_f48b0b31c0417006138ce4576f294a066f7c[[#This Row],[Member since]],"DDDD")</f>
        <v>viernes</v>
      </c>
      <c r="AK948">
        <f>MONTH(Member_export_20241206_173759_f48b0b31c0417006138ce4576f294a066f7c[[#This Row],[Member since]])</f>
        <v>3</v>
      </c>
      <c r="AL948">
        <f>YEAR(Member_export_20241206_173759_f48b0b31c0417006138ce4576f294a066f7c[[#This Row],[Member since]])</f>
        <v>2023</v>
      </c>
    </row>
    <row r="949" spans="1:38" x14ac:dyDescent="0.55000000000000004">
      <c r="A949">
        <v>79788</v>
      </c>
      <c r="B949">
        <v>46915529</v>
      </c>
      <c r="C949" t="s">
        <v>2912</v>
      </c>
      <c r="D949" t="s">
        <v>9</v>
      </c>
      <c r="E949" t="s">
        <v>9</v>
      </c>
      <c r="F949" t="s">
        <v>271</v>
      </c>
      <c r="G949" t="s">
        <v>272</v>
      </c>
      <c r="H949" t="s">
        <v>4022</v>
      </c>
      <c r="I949" s="1">
        <v>39587</v>
      </c>
      <c r="J949" t="s">
        <v>6303</v>
      </c>
      <c r="K949" t="s">
        <v>6304</v>
      </c>
      <c r="L949">
        <v>28914</v>
      </c>
      <c r="M949" t="s">
        <v>4016</v>
      </c>
      <c r="N949" t="s">
        <v>9</v>
      </c>
      <c r="O949">
        <v>637087235</v>
      </c>
      <c r="P949" t="s">
        <v>273</v>
      </c>
      <c r="Q949" t="s">
        <v>26</v>
      </c>
      <c r="R949" t="s">
        <v>381</v>
      </c>
      <c r="S949" t="s">
        <v>4017</v>
      </c>
      <c r="T949" s="1">
        <v>45450</v>
      </c>
      <c r="U949" t="s">
        <v>9</v>
      </c>
      <c r="V949" t="s">
        <v>4023</v>
      </c>
      <c r="W949" t="s">
        <v>4024</v>
      </c>
      <c r="X949" t="s">
        <v>30</v>
      </c>
      <c r="Y949" s="1">
        <v>45474</v>
      </c>
      <c r="Z949" s="1">
        <v>45657</v>
      </c>
      <c r="AA949">
        <v>4900</v>
      </c>
      <c r="AB949" t="s">
        <v>4017</v>
      </c>
      <c r="AC949">
        <f>MIN(COUNTIF(B:B,Member_export_20241206_173759_f48b0b31c0417006138ce4576f294a066f7c[[#This Row],[Member ID]]),1)-1</f>
        <v>0</v>
      </c>
      <c r="AD94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4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49" s="1">
        <v>45657</v>
      </c>
      <c r="AG949" s="1">
        <f>Member_export_20241206_173759_f48b0b31c0417006138ce4576f294a066f7c[[#This Row],[Price]]/100</f>
        <v>49</v>
      </c>
      <c r="AH949" s="6">
        <f ca="1">DATEDIF(Member_export_20241206_173759_f48b0b31c0417006138ce4576f294a066f7c[[#This Row],[Birthday]],TODAY(),"Y")</f>
        <v>16</v>
      </c>
      <c r="AI949" s="6">
        <f>DATEDIF(Member_export_20241206_173759_f48b0b31c0417006138ce4576f294a066f7c[[#This Row],[Member since]],Member_export_20241206_173759_f48b0b31c0417006138ce4576f294a066f7c[[#This Row],[Contrac end date C]],"M")</f>
        <v>6</v>
      </c>
      <c r="AJ949" t="str">
        <f>TEXT(Member_export_20241206_173759_f48b0b31c0417006138ce4576f294a066f7c[[#This Row],[Member since]],"DDDD")</f>
        <v>viernes</v>
      </c>
      <c r="AK949">
        <f>MONTH(Member_export_20241206_173759_f48b0b31c0417006138ce4576f294a066f7c[[#This Row],[Member since]])</f>
        <v>6</v>
      </c>
      <c r="AL949">
        <f>YEAR(Member_export_20241206_173759_f48b0b31c0417006138ce4576f294a066f7c[[#This Row],[Member since]])</f>
        <v>2024</v>
      </c>
    </row>
    <row r="950" spans="1:38" x14ac:dyDescent="0.55000000000000004">
      <c r="A950">
        <v>79788</v>
      </c>
      <c r="B950">
        <v>45988263</v>
      </c>
      <c r="C950" t="s">
        <v>3180</v>
      </c>
      <c r="D950" t="s">
        <v>9</v>
      </c>
      <c r="E950" t="s">
        <v>9</v>
      </c>
      <c r="F950" t="s">
        <v>271</v>
      </c>
      <c r="G950" t="s">
        <v>1009</v>
      </c>
      <c r="H950" t="s">
        <v>4022</v>
      </c>
      <c r="I950" s="1">
        <v>30740</v>
      </c>
      <c r="J950" t="s">
        <v>6305</v>
      </c>
      <c r="K950" t="s">
        <v>4989</v>
      </c>
      <c r="L950">
        <v>28914</v>
      </c>
      <c r="M950" t="s">
        <v>4016</v>
      </c>
      <c r="N950" t="s">
        <v>9</v>
      </c>
      <c r="O950">
        <v>636211732</v>
      </c>
      <c r="P950" t="s">
        <v>1010</v>
      </c>
      <c r="Q950" t="s">
        <v>18</v>
      </c>
      <c r="R950" t="s">
        <v>6306</v>
      </c>
      <c r="S950" t="s">
        <v>4017</v>
      </c>
      <c r="T950" s="1">
        <v>44075</v>
      </c>
      <c r="U950" t="s">
        <v>9</v>
      </c>
      <c r="V950" t="s">
        <v>4023</v>
      </c>
      <c r="W950" t="s">
        <v>4024</v>
      </c>
      <c r="X950" t="s">
        <v>12</v>
      </c>
      <c r="Y950" s="1">
        <v>44075</v>
      </c>
      <c r="Z950" s="1">
        <v>45657</v>
      </c>
      <c r="AA950">
        <v>5200</v>
      </c>
      <c r="AB950" t="s">
        <v>4017</v>
      </c>
      <c r="AC950">
        <f>MIN(COUNTIF(B:B,Member_export_20241206_173759_f48b0b31c0417006138ce4576f294a066f7c[[#This Row],[Member ID]]),1)-1</f>
        <v>0</v>
      </c>
      <c r="AD95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5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50" s="1">
        <v>45657</v>
      </c>
      <c r="AG950" s="1">
        <f>Member_export_20241206_173759_f48b0b31c0417006138ce4576f294a066f7c[[#This Row],[Price]]/100</f>
        <v>52</v>
      </c>
      <c r="AH950" s="6">
        <f ca="1">DATEDIF(Member_export_20241206_173759_f48b0b31c0417006138ce4576f294a066f7c[[#This Row],[Birthday]],TODAY(),"Y")</f>
        <v>40</v>
      </c>
      <c r="AI950" s="6">
        <f>DATEDIF(Member_export_20241206_173759_f48b0b31c0417006138ce4576f294a066f7c[[#This Row],[Member since]],Member_export_20241206_173759_f48b0b31c0417006138ce4576f294a066f7c[[#This Row],[Contrac end date C]],"M")</f>
        <v>51</v>
      </c>
      <c r="AJ950" t="str">
        <f>TEXT(Member_export_20241206_173759_f48b0b31c0417006138ce4576f294a066f7c[[#This Row],[Member since]],"DDDD")</f>
        <v>martes</v>
      </c>
      <c r="AK950">
        <f>MONTH(Member_export_20241206_173759_f48b0b31c0417006138ce4576f294a066f7c[[#This Row],[Member since]])</f>
        <v>9</v>
      </c>
      <c r="AL950">
        <f>YEAR(Member_export_20241206_173759_f48b0b31c0417006138ce4576f294a066f7c[[#This Row],[Member since]])</f>
        <v>2020</v>
      </c>
    </row>
    <row r="951" spans="1:38" x14ac:dyDescent="0.55000000000000004">
      <c r="A951">
        <v>79788</v>
      </c>
      <c r="B951">
        <v>45987073</v>
      </c>
      <c r="C951" t="s">
        <v>3351</v>
      </c>
      <c r="D951" t="s">
        <v>9</v>
      </c>
      <c r="E951" t="s">
        <v>9</v>
      </c>
      <c r="F951" t="s">
        <v>271</v>
      </c>
      <c r="G951" t="s">
        <v>1424</v>
      </c>
      <c r="H951" t="s">
        <v>4022</v>
      </c>
      <c r="I951" s="1">
        <v>29678</v>
      </c>
      <c r="J951" t="s">
        <v>6307</v>
      </c>
      <c r="K951" t="s">
        <v>6308</v>
      </c>
      <c r="L951">
        <v>28914</v>
      </c>
      <c r="M951" t="s">
        <v>4016</v>
      </c>
      <c r="N951" t="s">
        <v>9</v>
      </c>
      <c r="O951">
        <v>692193074</v>
      </c>
      <c r="P951" t="s">
        <v>1425</v>
      </c>
      <c r="Q951" t="s">
        <v>1426</v>
      </c>
      <c r="R951" t="s">
        <v>6309</v>
      </c>
      <c r="S951" t="s">
        <v>4017</v>
      </c>
      <c r="T951" s="1">
        <v>45174</v>
      </c>
      <c r="U951" t="s">
        <v>9</v>
      </c>
      <c r="V951" t="s">
        <v>4023</v>
      </c>
      <c r="W951" t="s">
        <v>4029</v>
      </c>
      <c r="X951" t="s">
        <v>12</v>
      </c>
      <c r="Y951" s="1">
        <v>45200</v>
      </c>
      <c r="Z951" s="1">
        <v>45657</v>
      </c>
      <c r="AA951">
        <v>5200</v>
      </c>
      <c r="AB951" t="s">
        <v>4017</v>
      </c>
      <c r="AC951">
        <f>MIN(COUNTIF(B:B,Member_export_20241206_173759_f48b0b31c0417006138ce4576f294a066f7c[[#This Row],[Member ID]]),1)-1</f>
        <v>0</v>
      </c>
      <c r="AD95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5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51" s="1">
        <v>45657</v>
      </c>
      <c r="AG951" s="1">
        <f>Member_export_20241206_173759_f48b0b31c0417006138ce4576f294a066f7c[[#This Row],[Price]]/100</f>
        <v>52</v>
      </c>
      <c r="AH951" s="6">
        <f ca="1">DATEDIF(Member_export_20241206_173759_f48b0b31c0417006138ce4576f294a066f7c[[#This Row],[Birthday]],TODAY(),"Y")</f>
        <v>43</v>
      </c>
      <c r="AI951" s="6">
        <f>DATEDIF(Member_export_20241206_173759_f48b0b31c0417006138ce4576f294a066f7c[[#This Row],[Member since]],Member_export_20241206_173759_f48b0b31c0417006138ce4576f294a066f7c[[#This Row],[Contrac end date C]],"M")</f>
        <v>15</v>
      </c>
      <c r="AJ951" t="str">
        <f>TEXT(Member_export_20241206_173759_f48b0b31c0417006138ce4576f294a066f7c[[#This Row],[Member since]],"DDDD")</f>
        <v>martes</v>
      </c>
      <c r="AK951">
        <f>MONTH(Member_export_20241206_173759_f48b0b31c0417006138ce4576f294a066f7c[[#This Row],[Member since]])</f>
        <v>9</v>
      </c>
      <c r="AL951">
        <f>YEAR(Member_export_20241206_173759_f48b0b31c0417006138ce4576f294a066f7c[[#This Row],[Member since]])</f>
        <v>2023</v>
      </c>
    </row>
    <row r="952" spans="1:38" x14ac:dyDescent="0.55000000000000004">
      <c r="A952">
        <v>79788</v>
      </c>
      <c r="B952">
        <v>45989394</v>
      </c>
      <c r="C952" t="s">
        <v>3798</v>
      </c>
      <c r="D952" t="s">
        <v>9</v>
      </c>
      <c r="E952" t="s">
        <v>9</v>
      </c>
      <c r="F952" t="s">
        <v>271</v>
      </c>
      <c r="G952" t="s">
        <v>2418</v>
      </c>
      <c r="H952" t="s">
        <v>4022</v>
      </c>
      <c r="I952" s="1">
        <v>29660</v>
      </c>
      <c r="J952" t="s">
        <v>6310</v>
      </c>
      <c r="K952" t="s">
        <v>6311</v>
      </c>
      <c r="L952">
        <v>28914</v>
      </c>
      <c r="M952" t="s">
        <v>4016</v>
      </c>
      <c r="N952" t="s">
        <v>9</v>
      </c>
      <c r="O952">
        <v>675778516</v>
      </c>
      <c r="P952" t="s">
        <v>756</v>
      </c>
      <c r="Q952" t="s">
        <v>757</v>
      </c>
      <c r="R952" t="s">
        <v>6312</v>
      </c>
      <c r="S952" t="s">
        <v>4017</v>
      </c>
      <c r="T952" s="1">
        <v>45302</v>
      </c>
      <c r="U952" t="s">
        <v>9</v>
      </c>
      <c r="V952" t="s">
        <v>4023</v>
      </c>
      <c r="W952" t="s">
        <v>4029</v>
      </c>
      <c r="X952" t="s">
        <v>30</v>
      </c>
      <c r="Y952" s="1">
        <v>45444</v>
      </c>
      <c r="Z952" s="1">
        <v>45657</v>
      </c>
      <c r="AA952">
        <v>4900</v>
      </c>
      <c r="AB952" t="s">
        <v>4017</v>
      </c>
      <c r="AC952">
        <f>MIN(COUNTIF(B:B,Member_export_20241206_173759_f48b0b31c0417006138ce4576f294a066f7c[[#This Row],[Member ID]]),1)-1</f>
        <v>0</v>
      </c>
      <c r="AD95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5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52" s="1">
        <v>45657</v>
      </c>
      <c r="AG952" s="1">
        <f>Member_export_20241206_173759_f48b0b31c0417006138ce4576f294a066f7c[[#This Row],[Price]]/100</f>
        <v>49</v>
      </c>
      <c r="AH952" s="6">
        <f ca="1">DATEDIF(Member_export_20241206_173759_f48b0b31c0417006138ce4576f294a066f7c[[#This Row],[Birthday]],TODAY(),"Y")</f>
        <v>43</v>
      </c>
      <c r="AI952" s="6">
        <f>DATEDIF(Member_export_20241206_173759_f48b0b31c0417006138ce4576f294a066f7c[[#This Row],[Member since]],Member_export_20241206_173759_f48b0b31c0417006138ce4576f294a066f7c[[#This Row],[Contrac end date C]],"M")</f>
        <v>11</v>
      </c>
      <c r="AJ952" t="str">
        <f>TEXT(Member_export_20241206_173759_f48b0b31c0417006138ce4576f294a066f7c[[#This Row],[Member since]],"DDDD")</f>
        <v>jueves</v>
      </c>
      <c r="AK952">
        <f>MONTH(Member_export_20241206_173759_f48b0b31c0417006138ce4576f294a066f7c[[#This Row],[Member since]])</f>
        <v>1</v>
      </c>
      <c r="AL952">
        <f>YEAR(Member_export_20241206_173759_f48b0b31c0417006138ce4576f294a066f7c[[#This Row],[Member since]])</f>
        <v>2024</v>
      </c>
    </row>
    <row r="953" spans="1:38" x14ac:dyDescent="0.55000000000000004">
      <c r="A953">
        <v>79788</v>
      </c>
      <c r="B953">
        <v>45988448</v>
      </c>
      <c r="C953" t="s">
        <v>3729</v>
      </c>
      <c r="D953" t="s">
        <v>9</v>
      </c>
      <c r="E953" t="s">
        <v>9</v>
      </c>
      <c r="F953" t="s">
        <v>271</v>
      </c>
      <c r="G953" t="s">
        <v>2266</v>
      </c>
      <c r="H953" t="s">
        <v>4022</v>
      </c>
      <c r="I953" s="1">
        <v>30938</v>
      </c>
      <c r="J953" t="s">
        <v>6313</v>
      </c>
      <c r="K953" t="s">
        <v>6314</v>
      </c>
      <c r="L953">
        <v>28914</v>
      </c>
      <c r="M953" t="s">
        <v>4016</v>
      </c>
      <c r="N953" t="s">
        <v>9</v>
      </c>
      <c r="O953">
        <v>677608271</v>
      </c>
      <c r="P953" t="s">
        <v>2268</v>
      </c>
      <c r="Q953" t="s">
        <v>45</v>
      </c>
      <c r="R953" t="s">
        <v>2267</v>
      </c>
      <c r="S953" t="s">
        <v>4017</v>
      </c>
      <c r="T953" s="1">
        <v>44837</v>
      </c>
      <c r="U953" t="s">
        <v>9</v>
      </c>
      <c r="V953" t="s">
        <v>4023</v>
      </c>
      <c r="W953" t="s">
        <v>4029</v>
      </c>
      <c r="X953" t="s">
        <v>12</v>
      </c>
      <c r="Y953" s="1">
        <v>44866</v>
      </c>
      <c r="Z953" s="1">
        <v>45657</v>
      </c>
      <c r="AA953">
        <v>5200</v>
      </c>
      <c r="AB953" t="s">
        <v>4017</v>
      </c>
      <c r="AC953">
        <f>MIN(COUNTIF(B:B,Member_export_20241206_173759_f48b0b31c0417006138ce4576f294a066f7c[[#This Row],[Member ID]]),1)-1</f>
        <v>0</v>
      </c>
      <c r="AD95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5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53" s="1">
        <v>45657</v>
      </c>
      <c r="AG953" s="1">
        <f>Member_export_20241206_173759_f48b0b31c0417006138ce4576f294a066f7c[[#This Row],[Price]]/100</f>
        <v>52</v>
      </c>
      <c r="AH953" s="6">
        <f ca="1">DATEDIF(Member_export_20241206_173759_f48b0b31c0417006138ce4576f294a066f7c[[#This Row],[Birthday]],TODAY(),"Y")</f>
        <v>40</v>
      </c>
      <c r="AI953" s="6">
        <f>DATEDIF(Member_export_20241206_173759_f48b0b31c0417006138ce4576f294a066f7c[[#This Row],[Member since]],Member_export_20241206_173759_f48b0b31c0417006138ce4576f294a066f7c[[#This Row],[Contrac end date C]],"M")</f>
        <v>26</v>
      </c>
      <c r="AJ953" t="str">
        <f>TEXT(Member_export_20241206_173759_f48b0b31c0417006138ce4576f294a066f7c[[#This Row],[Member since]],"DDDD")</f>
        <v>lunes</v>
      </c>
      <c r="AK953">
        <f>MONTH(Member_export_20241206_173759_f48b0b31c0417006138ce4576f294a066f7c[[#This Row],[Member since]])</f>
        <v>10</v>
      </c>
      <c r="AL953">
        <f>YEAR(Member_export_20241206_173759_f48b0b31c0417006138ce4576f294a066f7c[[#This Row],[Member since]])</f>
        <v>2022</v>
      </c>
    </row>
    <row r="954" spans="1:38" x14ac:dyDescent="0.55000000000000004">
      <c r="A954">
        <v>79788</v>
      </c>
      <c r="B954">
        <v>45989837</v>
      </c>
      <c r="C954" t="s">
        <v>3003</v>
      </c>
      <c r="D954" t="s">
        <v>9</v>
      </c>
      <c r="E954" t="s">
        <v>9</v>
      </c>
      <c r="F954" t="s">
        <v>271</v>
      </c>
      <c r="G954" t="s">
        <v>536</v>
      </c>
      <c r="H954" t="s">
        <v>4022</v>
      </c>
      <c r="I954" s="1">
        <v>35464</v>
      </c>
      <c r="J954" t="s">
        <v>6315</v>
      </c>
      <c r="K954" t="s">
        <v>6316</v>
      </c>
      <c r="L954">
        <v>28914</v>
      </c>
      <c r="M954" t="s">
        <v>4016</v>
      </c>
      <c r="N954" t="s">
        <v>9</v>
      </c>
      <c r="O954">
        <v>689482068</v>
      </c>
      <c r="P954" t="s">
        <v>538</v>
      </c>
      <c r="Q954" t="s">
        <v>330</v>
      </c>
      <c r="R954" t="s">
        <v>537</v>
      </c>
      <c r="S954" t="s">
        <v>4017</v>
      </c>
      <c r="T954" s="1">
        <v>44711</v>
      </c>
      <c r="U954" t="s">
        <v>9</v>
      </c>
      <c r="V954" t="s">
        <v>4023</v>
      </c>
      <c r="W954" t="s">
        <v>4029</v>
      </c>
      <c r="X954" t="s">
        <v>30</v>
      </c>
      <c r="Y954" s="1">
        <v>44713</v>
      </c>
      <c r="Z954" s="1">
        <v>45657</v>
      </c>
      <c r="AA954">
        <v>4900</v>
      </c>
      <c r="AB954" t="s">
        <v>4017</v>
      </c>
      <c r="AC954">
        <f>MIN(COUNTIF(B:B,Member_export_20241206_173759_f48b0b31c0417006138ce4576f294a066f7c[[#This Row],[Member ID]]),1)-1</f>
        <v>0</v>
      </c>
      <c r="AD95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5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54" s="1">
        <v>45657</v>
      </c>
      <c r="AG954" s="1">
        <f>Member_export_20241206_173759_f48b0b31c0417006138ce4576f294a066f7c[[#This Row],[Price]]/100</f>
        <v>49</v>
      </c>
      <c r="AH954" s="6">
        <f ca="1">DATEDIF(Member_export_20241206_173759_f48b0b31c0417006138ce4576f294a066f7c[[#This Row],[Birthday]],TODAY(),"Y")</f>
        <v>27</v>
      </c>
      <c r="AI954" s="6">
        <f>DATEDIF(Member_export_20241206_173759_f48b0b31c0417006138ce4576f294a066f7c[[#This Row],[Member since]],Member_export_20241206_173759_f48b0b31c0417006138ce4576f294a066f7c[[#This Row],[Contrac end date C]],"M")</f>
        <v>31</v>
      </c>
      <c r="AJ954" t="str">
        <f>TEXT(Member_export_20241206_173759_f48b0b31c0417006138ce4576f294a066f7c[[#This Row],[Member since]],"DDDD")</f>
        <v>lunes</v>
      </c>
      <c r="AK954">
        <f>MONTH(Member_export_20241206_173759_f48b0b31c0417006138ce4576f294a066f7c[[#This Row],[Member since]])</f>
        <v>5</v>
      </c>
      <c r="AL954">
        <f>YEAR(Member_export_20241206_173759_f48b0b31c0417006138ce4576f294a066f7c[[#This Row],[Member since]])</f>
        <v>2022</v>
      </c>
    </row>
    <row r="955" spans="1:38" x14ac:dyDescent="0.55000000000000004">
      <c r="A955">
        <v>79788</v>
      </c>
      <c r="B955">
        <v>45988136</v>
      </c>
      <c r="C955" t="s">
        <v>3541</v>
      </c>
      <c r="D955" t="s">
        <v>9</v>
      </c>
      <c r="E955" t="s">
        <v>9</v>
      </c>
      <c r="F955" t="s">
        <v>271</v>
      </c>
      <c r="G955" t="s">
        <v>227</v>
      </c>
      <c r="H955" t="s">
        <v>4022</v>
      </c>
      <c r="I955" s="1">
        <v>38603</v>
      </c>
      <c r="J955" t="s">
        <v>6317</v>
      </c>
      <c r="K955" t="s">
        <v>6318</v>
      </c>
      <c r="L955">
        <v>28914</v>
      </c>
      <c r="M955" t="s">
        <v>4016</v>
      </c>
      <c r="N955" t="s">
        <v>9</v>
      </c>
      <c r="O955">
        <v>666648579</v>
      </c>
      <c r="P955" t="s">
        <v>229</v>
      </c>
      <c r="Q955" t="s">
        <v>45</v>
      </c>
      <c r="R955" t="s">
        <v>1845</v>
      </c>
      <c r="S955" t="s">
        <v>4017</v>
      </c>
      <c r="T955" s="1">
        <v>45331</v>
      </c>
      <c r="U955" t="s">
        <v>9</v>
      </c>
      <c r="V955" t="s">
        <v>4023</v>
      </c>
      <c r="W955" t="s">
        <v>4029</v>
      </c>
      <c r="X955" t="s">
        <v>30</v>
      </c>
      <c r="Y955" s="1">
        <v>45627</v>
      </c>
      <c r="Z955" s="1">
        <v>45657</v>
      </c>
      <c r="AA955">
        <v>4900</v>
      </c>
      <c r="AB955" t="s">
        <v>4017</v>
      </c>
      <c r="AC955">
        <f>MIN(COUNTIF(B:B,Member_export_20241206_173759_f48b0b31c0417006138ce4576f294a066f7c[[#This Row],[Member ID]]),1)-1</f>
        <v>0</v>
      </c>
      <c r="AD95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5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55" s="1">
        <v>45657</v>
      </c>
      <c r="AG955" s="1">
        <f>Member_export_20241206_173759_f48b0b31c0417006138ce4576f294a066f7c[[#This Row],[Price]]/100</f>
        <v>49</v>
      </c>
      <c r="AH955" s="6">
        <f ca="1">DATEDIF(Member_export_20241206_173759_f48b0b31c0417006138ce4576f294a066f7c[[#This Row],[Birthday]],TODAY(),"Y")</f>
        <v>19</v>
      </c>
      <c r="AI955" s="6">
        <f>DATEDIF(Member_export_20241206_173759_f48b0b31c0417006138ce4576f294a066f7c[[#This Row],[Member since]],Member_export_20241206_173759_f48b0b31c0417006138ce4576f294a066f7c[[#This Row],[Contrac end date C]],"M")</f>
        <v>10</v>
      </c>
      <c r="AJ955" t="str">
        <f>TEXT(Member_export_20241206_173759_f48b0b31c0417006138ce4576f294a066f7c[[#This Row],[Member since]],"DDDD")</f>
        <v>viernes</v>
      </c>
      <c r="AK955">
        <f>MONTH(Member_export_20241206_173759_f48b0b31c0417006138ce4576f294a066f7c[[#This Row],[Member since]])</f>
        <v>2</v>
      </c>
      <c r="AL955">
        <f>YEAR(Member_export_20241206_173759_f48b0b31c0417006138ce4576f294a066f7c[[#This Row],[Member since]])</f>
        <v>2024</v>
      </c>
    </row>
    <row r="956" spans="1:38" x14ac:dyDescent="0.55000000000000004">
      <c r="A956">
        <v>79788</v>
      </c>
      <c r="B956">
        <v>45987244</v>
      </c>
      <c r="C956" t="s">
        <v>3376</v>
      </c>
      <c r="D956" t="s">
        <v>9</v>
      </c>
      <c r="E956" t="s">
        <v>9</v>
      </c>
      <c r="F956" t="s">
        <v>271</v>
      </c>
      <c r="G956" t="s">
        <v>220</v>
      </c>
      <c r="H956" t="s">
        <v>4022</v>
      </c>
      <c r="I956" s="1">
        <v>38769</v>
      </c>
      <c r="J956" t="s">
        <v>6319</v>
      </c>
      <c r="K956" t="s">
        <v>4095</v>
      </c>
      <c r="L956">
        <v>28914</v>
      </c>
      <c r="M956" t="s">
        <v>4016</v>
      </c>
      <c r="N956" t="s">
        <v>9</v>
      </c>
      <c r="O956">
        <v>644791964</v>
      </c>
      <c r="P956" t="s">
        <v>221</v>
      </c>
      <c r="Q956" t="s">
        <v>22</v>
      </c>
      <c r="R956" t="s">
        <v>5135</v>
      </c>
      <c r="S956" t="s">
        <v>4017</v>
      </c>
      <c r="T956" s="1">
        <v>44831</v>
      </c>
      <c r="U956" t="s">
        <v>9</v>
      </c>
      <c r="V956" t="s">
        <v>4023</v>
      </c>
      <c r="W956" t="s">
        <v>4029</v>
      </c>
      <c r="X956" t="s">
        <v>30</v>
      </c>
      <c r="Y956" s="1">
        <v>45444</v>
      </c>
      <c r="Z956" s="1">
        <v>45657</v>
      </c>
      <c r="AA956">
        <v>4900</v>
      </c>
      <c r="AB956" t="s">
        <v>4017</v>
      </c>
      <c r="AC956">
        <f>MIN(COUNTIF(B:B,Member_export_20241206_173759_f48b0b31c0417006138ce4576f294a066f7c[[#This Row],[Member ID]]),1)-1</f>
        <v>0</v>
      </c>
      <c r="AD95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5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56" s="1">
        <v>45657</v>
      </c>
      <c r="AG956" s="1">
        <f>Member_export_20241206_173759_f48b0b31c0417006138ce4576f294a066f7c[[#This Row],[Price]]/100</f>
        <v>49</v>
      </c>
      <c r="AH956" s="6">
        <f ca="1">DATEDIF(Member_export_20241206_173759_f48b0b31c0417006138ce4576f294a066f7c[[#This Row],[Birthday]],TODAY(),"Y")</f>
        <v>18</v>
      </c>
      <c r="AI956" s="6">
        <f>DATEDIF(Member_export_20241206_173759_f48b0b31c0417006138ce4576f294a066f7c[[#This Row],[Member since]],Member_export_20241206_173759_f48b0b31c0417006138ce4576f294a066f7c[[#This Row],[Contrac end date C]],"M")</f>
        <v>27</v>
      </c>
      <c r="AJ956" t="str">
        <f>TEXT(Member_export_20241206_173759_f48b0b31c0417006138ce4576f294a066f7c[[#This Row],[Member since]],"DDDD")</f>
        <v>martes</v>
      </c>
      <c r="AK956">
        <f>MONTH(Member_export_20241206_173759_f48b0b31c0417006138ce4576f294a066f7c[[#This Row],[Member since]])</f>
        <v>9</v>
      </c>
      <c r="AL956">
        <f>YEAR(Member_export_20241206_173759_f48b0b31c0417006138ce4576f294a066f7c[[#This Row],[Member since]])</f>
        <v>2022</v>
      </c>
    </row>
    <row r="957" spans="1:38" x14ac:dyDescent="0.55000000000000004">
      <c r="A957">
        <v>79788</v>
      </c>
      <c r="B957">
        <v>45987586</v>
      </c>
      <c r="C957" t="s">
        <v>3170</v>
      </c>
      <c r="D957" t="s">
        <v>9</v>
      </c>
      <c r="E957" t="s">
        <v>9</v>
      </c>
      <c r="F957" t="s">
        <v>271</v>
      </c>
      <c r="G957" t="s">
        <v>981</v>
      </c>
      <c r="H957" t="s">
        <v>4022</v>
      </c>
      <c r="I957" s="1">
        <v>38845</v>
      </c>
      <c r="J957" t="s">
        <v>6320</v>
      </c>
      <c r="K957" t="s">
        <v>6321</v>
      </c>
      <c r="L957">
        <v>28914</v>
      </c>
      <c r="M957" t="s">
        <v>4016</v>
      </c>
      <c r="N957" t="s">
        <v>9</v>
      </c>
      <c r="O957">
        <v>687747485</v>
      </c>
      <c r="P957" t="s">
        <v>983</v>
      </c>
      <c r="Q957" t="s">
        <v>458</v>
      </c>
      <c r="R957" t="s">
        <v>982</v>
      </c>
      <c r="S957" t="s">
        <v>4017</v>
      </c>
      <c r="T957" s="1">
        <v>45294</v>
      </c>
      <c r="U957" t="s">
        <v>9</v>
      </c>
      <c r="V957" t="s">
        <v>4023</v>
      </c>
      <c r="W957" t="s">
        <v>4024</v>
      </c>
      <c r="X957" t="s">
        <v>12</v>
      </c>
      <c r="Y957" s="1">
        <v>45323</v>
      </c>
      <c r="Z957" s="1">
        <v>45657</v>
      </c>
      <c r="AA957">
        <v>5200</v>
      </c>
      <c r="AB957" t="s">
        <v>4017</v>
      </c>
      <c r="AC957">
        <f>MIN(COUNTIF(B:B,Member_export_20241206_173759_f48b0b31c0417006138ce4576f294a066f7c[[#This Row],[Member ID]]),1)-1</f>
        <v>0</v>
      </c>
      <c r="AD95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5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57" s="1">
        <v>45657</v>
      </c>
      <c r="AG957" s="1">
        <f>Member_export_20241206_173759_f48b0b31c0417006138ce4576f294a066f7c[[#This Row],[Price]]/100</f>
        <v>52</v>
      </c>
      <c r="AH957" s="6">
        <f ca="1">DATEDIF(Member_export_20241206_173759_f48b0b31c0417006138ce4576f294a066f7c[[#This Row],[Birthday]],TODAY(),"Y")</f>
        <v>18</v>
      </c>
      <c r="AI957" s="6">
        <f>DATEDIF(Member_export_20241206_173759_f48b0b31c0417006138ce4576f294a066f7c[[#This Row],[Member since]],Member_export_20241206_173759_f48b0b31c0417006138ce4576f294a066f7c[[#This Row],[Contrac end date C]],"M")</f>
        <v>11</v>
      </c>
      <c r="AJ957" t="str">
        <f>TEXT(Member_export_20241206_173759_f48b0b31c0417006138ce4576f294a066f7c[[#This Row],[Member since]],"DDDD")</f>
        <v>miércoles</v>
      </c>
      <c r="AK957">
        <f>MONTH(Member_export_20241206_173759_f48b0b31c0417006138ce4576f294a066f7c[[#This Row],[Member since]])</f>
        <v>1</v>
      </c>
      <c r="AL957">
        <f>YEAR(Member_export_20241206_173759_f48b0b31c0417006138ce4576f294a066f7c[[#This Row],[Member since]])</f>
        <v>2024</v>
      </c>
    </row>
    <row r="958" spans="1:38" x14ac:dyDescent="0.55000000000000004">
      <c r="A958">
        <v>79788</v>
      </c>
      <c r="B958">
        <v>45987897</v>
      </c>
      <c r="C958" t="s">
        <v>3888</v>
      </c>
      <c r="D958" t="s">
        <v>9</v>
      </c>
      <c r="E958" t="s">
        <v>9</v>
      </c>
      <c r="F958" t="s">
        <v>271</v>
      </c>
      <c r="G958" t="s">
        <v>1953</v>
      </c>
      <c r="H958" t="s">
        <v>4022</v>
      </c>
      <c r="I958" s="1">
        <v>36113</v>
      </c>
      <c r="J958" t="s">
        <v>6322</v>
      </c>
      <c r="K958" t="s">
        <v>4485</v>
      </c>
      <c r="L958">
        <v>28914</v>
      </c>
      <c r="M958" t="s">
        <v>4016</v>
      </c>
      <c r="N958" t="s">
        <v>9</v>
      </c>
      <c r="O958">
        <v>648272522</v>
      </c>
      <c r="P958" t="s">
        <v>2603</v>
      </c>
      <c r="Q958" t="s">
        <v>18</v>
      </c>
      <c r="R958" t="s">
        <v>2602</v>
      </c>
      <c r="S958" t="s">
        <v>4017</v>
      </c>
      <c r="T958" s="1">
        <v>44956</v>
      </c>
      <c r="U958" t="s">
        <v>9</v>
      </c>
      <c r="V958" t="s">
        <v>4040</v>
      </c>
      <c r="W958" t="s">
        <v>4029</v>
      </c>
      <c r="X958" t="s">
        <v>30</v>
      </c>
      <c r="Y958" s="1">
        <v>44958</v>
      </c>
      <c r="Z958" s="1">
        <v>45657</v>
      </c>
      <c r="AA958">
        <v>4900</v>
      </c>
      <c r="AB958" t="s">
        <v>4017</v>
      </c>
      <c r="AC958">
        <f>MIN(COUNTIF(B:B,Member_export_20241206_173759_f48b0b31c0417006138ce4576f294a066f7c[[#This Row],[Member ID]]),1)-1</f>
        <v>0</v>
      </c>
      <c r="AD958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95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58" s="1">
        <v>45657</v>
      </c>
      <c r="AG958" s="1">
        <f>Member_export_20241206_173759_f48b0b31c0417006138ce4576f294a066f7c[[#This Row],[Price]]/100</f>
        <v>49</v>
      </c>
      <c r="AH958" s="6">
        <f ca="1">DATEDIF(Member_export_20241206_173759_f48b0b31c0417006138ce4576f294a066f7c[[#This Row],[Birthday]],TODAY(),"Y")</f>
        <v>26</v>
      </c>
      <c r="AI958" s="6">
        <f>DATEDIF(Member_export_20241206_173759_f48b0b31c0417006138ce4576f294a066f7c[[#This Row],[Member since]],Member_export_20241206_173759_f48b0b31c0417006138ce4576f294a066f7c[[#This Row],[Contrac end date C]],"M")</f>
        <v>23</v>
      </c>
      <c r="AJ958" t="str">
        <f>TEXT(Member_export_20241206_173759_f48b0b31c0417006138ce4576f294a066f7c[[#This Row],[Member since]],"DDDD")</f>
        <v>lunes</v>
      </c>
      <c r="AK958">
        <f>MONTH(Member_export_20241206_173759_f48b0b31c0417006138ce4576f294a066f7c[[#This Row],[Member since]])</f>
        <v>1</v>
      </c>
      <c r="AL958">
        <f>YEAR(Member_export_20241206_173759_f48b0b31c0417006138ce4576f294a066f7c[[#This Row],[Member since]])</f>
        <v>2023</v>
      </c>
    </row>
    <row r="959" spans="1:38" x14ac:dyDescent="0.55000000000000004">
      <c r="A959">
        <v>79788</v>
      </c>
      <c r="B959">
        <v>48414356</v>
      </c>
      <c r="C959" t="s">
        <v>3799</v>
      </c>
      <c r="D959" t="s">
        <v>9</v>
      </c>
      <c r="E959" t="s">
        <v>9</v>
      </c>
      <c r="F959" t="s">
        <v>271</v>
      </c>
      <c r="G959" t="s">
        <v>2419</v>
      </c>
      <c r="H959" t="s">
        <v>4022</v>
      </c>
      <c r="I959" s="1">
        <v>38988</v>
      </c>
      <c r="J959" t="s">
        <v>6323</v>
      </c>
      <c r="K959" t="s">
        <v>6324</v>
      </c>
      <c r="L959">
        <v>28914</v>
      </c>
      <c r="M959" t="s">
        <v>4016</v>
      </c>
      <c r="N959" t="s">
        <v>9</v>
      </c>
      <c r="O959">
        <v>610873770</v>
      </c>
      <c r="P959" t="s">
        <v>2420</v>
      </c>
      <c r="Q959" t="s">
        <v>22</v>
      </c>
      <c r="R959" t="s">
        <v>9</v>
      </c>
      <c r="S959" t="s">
        <v>4017</v>
      </c>
      <c r="T959" s="1">
        <v>45566</v>
      </c>
      <c r="U959" t="s">
        <v>9</v>
      </c>
      <c r="V959" t="s">
        <v>4023</v>
      </c>
      <c r="W959" t="s">
        <v>4024</v>
      </c>
      <c r="X959" t="s">
        <v>12</v>
      </c>
      <c r="Y959" s="1">
        <v>45566</v>
      </c>
      <c r="Z959" s="1">
        <v>45657</v>
      </c>
      <c r="AA959">
        <v>5200</v>
      </c>
      <c r="AB959" t="s">
        <v>4017</v>
      </c>
      <c r="AC959">
        <f>MIN(COUNTIF(B:B,Member_export_20241206_173759_f48b0b31c0417006138ce4576f294a066f7c[[#This Row],[Member ID]]),1)-1</f>
        <v>0</v>
      </c>
      <c r="AD95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5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59" s="1">
        <v>45657</v>
      </c>
      <c r="AG959" s="1">
        <f>Member_export_20241206_173759_f48b0b31c0417006138ce4576f294a066f7c[[#This Row],[Price]]/100</f>
        <v>52</v>
      </c>
      <c r="AH959" s="6">
        <f ca="1">DATEDIF(Member_export_20241206_173759_f48b0b31c0417006138ce4576f294a066f7c[[#This Row],[Birthday]],TODAY(),"Y")</f>
        <v>18</v>
      </c>
      <c r="AI959" s="6">
        <f>DATEDIF(Member_export_20241206_173759_f48b0b31c0417006138ce4576f294a066f7c[[#This Row],[Member since]],Member_export_20241206_173759_f48b0b31c0417006138ce4576f294a066f7c[[#This Row],[Contrac end date C]],"M")</f>
        <v>2</v>
      </c>
      <c r="AJ959" t="str">
        <f>TEXT(Member_export_20241206_173759_f48b0b31c0417006138ce4576f294a066f7c[[#This Row],[Member since]],"DDDD")</f>
        <v>martes</v>
      </c>
      <c r="AK959">
        <f>MONTH(Member_export_20241206_173759_f48b0b31c0417006138ce4576f294a066f7c[[#This Row],[Member since]])</f>
        <v>10</v>
      </c>
      <c r="AL959">
        <f>YEAR(Member_export_20241206_173759_f48b0b31c0417006138ce4576f294a066f7c[[#This Row],[Member since]])</f>
        <v>2024</v>
      </c>
    </row>
    <row r="960" spans="1:38" x14ac:dyDescent="0.55000000000000004">
      <c r="A960">
        <v>79788</v>
      </c>
      <c r="B960">
        <v>45989323</v>
      </c>
      <c r="C960" t="s">
        <v>3305</v>
      </c>
      <c r="D960" t="s">
        <v>9</v>
      </c>
      <c r="E960" t="s">
        <v>9</v>
      </c>
      <c r="F960" t="s">
        <v>581</v>
      </c>
      <c r="G960" t="s">
        <v>1314</v>
      </c>
      <c r="H960" t="s">
        <v>4025</v>
      </c>
      <c r="I960" s="1">
        <v>37685</v>
      </c>
      <c r="J960" t="s">
        <v>6325</v>
      </c>
      <c r="K960" t="s">
        <v>4307</v>
      </c>
      <c r="L960">
        <v>28914</v>
      </c>
      <c r="M960" t="s">
        <v>4016</v>
      </c>
      <c r="N960" t="s">
        <v>9</v>
      </c>
      <c r="O960">
        <v>601066332</v>
      </c>
      <c r="P960" t="s">
        <v>1315</v>
      </c>
      <c r="Q960" t="s">
        <v>26</v>
      </c>
      <c r="R960" t="s">
        <v>6326</v>
      </c>
      <c r="S960" t="s">
        <v>4017</v>
      </c>
      <c r="T960" s="1">
        <v>43865</v>
      </c>
      <c r="U960" t="s">
        <v>9</v>
      </c>
      <c r="V960" t="s">
        <v>4023</v>
      </c>
      <c r="W960" t="s">
        <v>4024</v>
      </c>
      <c r="X960" t="s">
        <v>30</v>
      </c>
      <c r="Y960" s="1">
        <v>43891</v>
      </c>
      <c r="Z960" s="1">
        <v>45657</v>
      </c>
      <c r="AA960">
        <v>4900</v>
      </c>
      <c r="AB960" t="s">
        <v>4017</v>
      </c>
      <c r="AC960">
        <f>MIN(COUNTIF(B:B,Member_export_20241206_173759_f48b0b31c0417006138ce4576f294a066f7c[[#This Row],[Member ID]]),1)-1</f>
        <v>0</v>
      </c>
      <c r="AD96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6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60" s="1">
        <v>45657</v>
      </c>
      <c r="AG960" s="1">
        <f>Member_export_20241206_173759_f48b0b31c0417006138ce4576f294a066f7c[[#This Row],[Price]]/100</f>
        <v>49</v>
      </c>
      <c r="AH960" s="6">
        <f ca="1">DATEDIF(Member_export_20241206_173759_f48b0b31c0417006138ce4576f294a066f7c[[#This Row],[Birthday]],TODAY(),"Y")</f>
        <v>21</v>
      </c>
      <c r="AI960" s="6">
        <f>DATEDIF(Member_export_20241206_173759_f48b0b31c0417006138ce4576f294a066f7c[[#This Row],[Member since]],Member_export_20241206_173759_f48b0b31c0417006138ce4576f294a066f7c[[#This Row],[Contrac end date C]],"M")</f>
        <v>58</v>
      </c>
      <c r="AJ960" t="str">
        <f>TEXT(Member_export_20241206_173759_f48b0b31c0417006138ce4576f294a066f7c[[#This Row],[Member since]],"DDDD")</f>
        <v>martes</v>
      </c>
      <c r="AK960">
        <f>MONTH(Member_export_20241206_173759_f48b0b31c0417006138ce4576f294a066f7c[[#This Row],[Member since]])</f>
        <v>2</v>
      </c>
      <c r="AL960">
        <f>YEAR(Member_export_20241206_173759_f48b0b31c0417006138ce4576f294a066f7c[[#This Row],[Member since]])</f>
        <v>2020</v>
      </c>
    </row>
    <row r="961" spans="1:38" x14ac:dyDescent="0.55000000000000004">
      <c r="A961">
        <v>79788</v>
      </c>
      <c r="B961">
        <v>46760722</v>
      </c>
      <c r="C961" t="s">
        <v>3018</v>
      </c>
      <c r="D961" t="s">
        <v>9</v>
      </c>
      <c r="E961" t="s">
        <v>9</v>
      </c>
      <c r="F961" t="s">
        <v>581</v>
      </c>
      <c r="G961" t="s">
        <v>582</v>
      </c>
      <c r="H961" t="s">
        <v>4025</v>
      </c>
      <c r="I961" s="1">
        <v>38869</v>
      </c>
      <c r="J961" t="s">
        <v>6327</v>
      </c>
      <c r="K961" t="s">
        <v>5362</v>
      </c>
      <c r="L961">
        <v>28901</v>
      </c>
      <c r="M961" t="s">
        <v>4018</v>
      </c>
      <c r="N961" t="s">
        <v>9</v>
      </c>
      <c r="O961">
        <v>653439203</v>
      </c>
      <c r="P961" t="s">
        <v>583</v>
      </c>
      <c r="Q961" t="s">
        <v>18</v>
      </c>
      <c r="R961" t="s">
        <v>6328</v>
      </c>
      <c r="S961" t="s">
        <v>4017</v>
      </c>
      <c r="T961" s="1">
        <v>45425</v>
      </c>
      <c r="U961" t="s">
        <v>9</v>
      </c>
      <c r="V961" t="s">
        <v>9</v>
      </c>
      <c r="W961" t="s">
        <v>9</v>
      </c>
      <c r="X961" t="s">
        <v>12</v>
      </c>
      <c r="Y961" s="1">
        <v>45444</v>
      </c>
      <c r="Z961" s="1">
        <v>45657</v>
      </c>
      <c r="AA961">
        <v>5200</v>
      </c>
      <c r="AB961" t="s">
        <v>4017</v>
      </c>
      <c r="AC961">
        <f>MIN(COUNTIF(B:B,Member_export_20241206_173759_f48b0b31c0417006138ce4576f294a066f7c[[#This Row],[Member ID]]),1)-1</f>
        <v>0</v>
      </c>
      <c r="AD961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961" t="str">
        <f>IF(Member_export_20241206_173759_f48b0b31c0417006138ce4576f294a066f7c[[#This Row],[Source]]="","DESCONOCIDA",Member_export_20241206_173759_f48b0b31c0417006138ce4576f294a066f7c[[#This Row],[Source]])</f>
        <v>DESCONOCIDA</v>
      </c>
      <c r="AF961" s="1">
        <v>45657</v>
      </c>
      <c r="AG961" s="1">
        <f>Member_export_20241206_173759_f48b0b31c0417006138ce4576f294a066f7c[[#This Row],[Price]]/100</f>
        <v>52</v>
      </c>
      <c r="AH961" s="6">
        <f ca="1">DATEDIF(Member_export_20241206_173759_f48b0b31c0417006138ce4576f294a066f7c[[#This Row],[Birthday]],TODAY(),"Y")</f>
        <v>18</v>
      </c>
      <c r="AI961" s="6">
        <f>DATEDIF(Member_export_20241206_173759_f48b0b31c0417006138ce4576f294a066f7c[[#This Row],[Member since]],Member_export_20241206_173759_f48b0b31c0417006138ce4576f294a066f7c[[#This Row],[Contrac end date C]],"M")</f>
        <v>7</v>
      </c>
      <c r="AJ961" t="str">
        <f>TEXT(Member_export_20241206_173759_f48b0b31c0417006138ce4576f294a066f7c[[#This Row],[Member since]],"DDDD")</f>
        <v>lunes</v>
      </c>
      <c r="AK961">
        <f>MONTH(Member_export_20241206_173759_f48b0b31c0417006138ce4576f294a066f7c[[#This Row],[Member since]])</f>
        <v>5</v>
      </c>
      <c r="AL961">
        <f>YEAR(Member_export_20241206_173759_f48b0b31c0417006138ce4576f294a066f7c[[#This Row],[Member since]])</f>
        <v>2024</v>
      </c>
    </row>
    <row r="962" spans="1:38" x14ac:dyDescent="0.55000000000000004">
      <c r="A962">
        <v>79788</v>
      </c>
      <c r="B962">
        <v>48116014</v>
      </c>
      <c r="C962" t="s">
        <v>3906</v>
      </c>
      <c r="D962" t="s">
        <v>9</v>
      </c>
      <c r="E962" t="s">
        <v>9</v>
      </c>
      <c r="F962" t="s">
        <v>581</v>
      </c>
      <c r="G962" t="s">
        <v>2641</v>
      </c>
      <c r="H962" t="s">
        <v>4025</v>
      </c>
      <c r="I962" s="1">
        <v>39675</v>
      </c>
      <c r="J962" t="s">
        <v>6329</v>
      </c>
      <c r="K962" t="s">
        <v>6330</v>
      </c>
      <c r="L962">
        <v>28914</v>
      </c>
      <c r="M962" t="s">
        <v>6331</v>
      </c>
      <c r="N962" t="s">
        <v>9</v>
      </c>
      <c r="O962">
        <v>640133648</v>
      </c>
      <c r="P962" t="s">
        <v>1894</v>
      </c>
      <c r="Q962" t="s">
        <v>22</v>
      </c>
      <c r="R962" t="s">
        <v>9</v>
      </c>
      <c r="S962" t="s">
        <v>4017</v>
      </c>
      <c r="T962" s="1">
        <v>45544</v>
      </c>
      <c r="U962" t="s">
        <v>9</v>
      </c>
      <c r="V962" t="s">
        <v>4023</v>
      </c>
      <c r="W962" t="s">
        <v>4024</v>
      </c>
      <c r="X962" t="s">
        <v>48</v>
      </c>
      <c r="Y962" s="1">
        <v>45566</v>
      </c>
      <c r="Z962" s="1">
        <v>45657</v>
      </c>
      <c r="AA962">
        <v>3900</v>
      </c>
      <c r="AB962" t="s">
        <v>4017</v>
      </c>
      <c r="AC962">
        <f>MIN(COUNTIF(B:B,Member_export_20241206_173759_f48b0b31c0417006138ce4576f294a066f7c[[#This Row],[Member ID]]),1)-1</f>
        <v>0</v>
      </c>
      <c r="AD96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6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62" s="1">
        <v>45657</v>
      </c>
      <c r="AG962" s="1">
        <f>Member_export_20241206_173759_f48b0b31c0417006138ce4576f294a066f7c[[#This Row],[Price]]/100</f>
        <v>39</v>
      </c>
      <c r="AH962" s="6">
        <f ca="1">DATEDIF(Member_export_20241206_173759_f48b0b31c0417006138ce4576f294a066f7c[[#This Row],[Birthday]],TODAY(),"Y")</f>
        <v>16</v>
      </c>
      <c r="AI962" s="6">
        <f>DATEDIF(Member_export_20241206_173759_f48b0b31c0417006138ce4576f294a066f7c[[#This Row],[Member since]],Member_export_20241206_173759_f48b0b31c0417006138ce4576f294a066f7c[[#This Row],[Contrac end date C]],"M")</f>
        <v>3</v>
      </c>
      <c r="AJ962" t="str">
        <f>TEXT(Member_export_20241206_173759_f48b0b31c0417006138ce4576f294a066f7c[[#This Row],[Member since]],"DDDD")</f>
        <v>lunes</v>
      </c>
      <c r="AK962">
        <f>MONTH(Member_export_20241206_173759_f48b0b31c0417006138ce4576f294a066f7c[[#This Row],[Member since]])</f>
        <v>9</v>
      </c>
      <c r="AL962">
        <f>YEAR(Member_export_20241206_173759_f48b0b31c0417006138ce4576f294a066f7c[[#This Row],[Member since]])</f>
        <v>2024</v>
      </c>
    </row>
    <row r="963" spans="1:38" x14ac:dyDescent="0.55000000000000004">
      <c r="A963">
        <v>79788</v>
      </c>
      <c r="B963">
        <v>45988808</v>
      </c>
      <c r="C963" t="s">
        <v>3446</v>
      </c>
      <c r="D963" t="s">
        <v>9</v>
      </c>
      <c r="E963" t="s">
        <v>9</v>
      </c>
      <c r="F963" t="s">
        <v>581</v>
      </c>
      <c r="G963" t="s">
        <v>1642</v>
      </c>
      <c r="H963" t="s">
        <v>4025</v>
      </c>
      <c r="I963" s="1">
        <v>38358</v>
      </c>
      <c r="J963" t="s">
        <v>6332</v>
      </c>
      <c r="K963" t="s">
        <v>6333</v>
      </c>
      <c r="L963">
        <v>28914</v>
      </c>
      <c r="M963" t="s">
        <v>4016</v>
      </c>
      <c r="N963" t="s">
        <v>9</v>
      </c>
      <c r="O963">
        <v>669750505</v>
      </c>
      <c r="P963" t="s">
        <v>1643</v>
      </c>
      <c r="Q963" t="s">
        <v>22</v>
      </c>
      <c r="R963" t="s">
        <v>6334</v>
      </c>
      <c r="S963" t="s">
        <v>4017</v>
      </c>
      <c r="T963" s="1">
        <v>45300</v>
      </c>
      <c r="U963" t="s">
        <v>9</v>
      </c>
      <c r="V963" t="s">
        <v>4023</v>
      </c>
      <c r="W963" t="s">
        <v>4024</v>
      </c>
      <c r="X963" t="s">
        <v>30</v>
      </c>
      <c r="Y963" s="1">
        <v>45323</v>
      </c>
      <c r="Z963" s="1">
        <v>45657</v>
      </c>
      <c r="AA963">
        <v>4900</v>
      </c>
      <c r="AB963" t="s">
        <v>4017</v>
      </c>
      <c r="AC963">
        <f>MIN(COUNTIF(B:B,Member_export_20241206_173759_f48b0b31c0417006138ce4576f294a066f7c[[#This Row],[Member ID]]),1)-1</f>
        <v>0</v>
      </c>
      <c r="AD96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6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63" s="1">
        <v>45657</v>
      </c>
      <c r="AG963" s="1">
        <f>Member_export_20241206_173759_f48b0b31c0417006138ce4576f294a066f7c[[#This Row],[Price]]/100</f>
        <v>49</v>
      </c>
      <c r="AH963" s="6">
        <f ca="1">DATEDIF(Member_export_20241206_173759_f48b0b31c0417006138ce4576f294a066f7c[[#This Row],[Birthday]],TODAY(),"Y")</f>
        <v>19</v>
      </c>
      <c r="AI963" s="6">
        <f>DATEDIF(Member_export_20241206_173759_f48b0b31c0417006138ce4576f294a066f7c[[#This Row],[Member since]],Member_export_20241206_173759_f48b0b31c0417006138ce4576f294a066f7c[[#This Row],[Contrac end date C]],"M")</f>
        <v>11</v>
      </c>
      <c r="AJ963" t="str">
        <f>TEXT(Member_export_20241206_173759_f48b0b31c0417006138ce4576f294a066f7c[[#This Row],[Member since]],"DDDD")</f>
        <v>martes</v>
      </c>
      <c r="AK963">
        <f>MONTH(Member_export_20241206_173759_f48b0b31c0417006138ce4576f294a066f7c[[#This Row],[Member since]])</f>
        <v>1</v>
      </c>
      <c r="AL963">
        <f>YEAR(Member_export_20241206_173759_f48b0b31c0417006138ce4576f294a066f7c[[#This Row],[Member since]])</f>
        <v>2024</v>
      </c>
    </row>
    <row r="964" spans="1:38" x14ac:dyDescent="0.55000000000000004">
      <c r="A964">
        <v>79788</v>
      </c>
      <c r="B964">
        <v>48888860</v>
      </c>
      <c r="C964" t="s">
        <v>3778</v>
      </c>
      <c r="D964" t="s">
        <v>9</v>
      </c>
      <c r="E964" t="s">
        <v>9</v>
      </c>
      <c r="F964" t="s">
        <v>581</v>
      </c>
      <c r="G964" t="s">
        <v>2374</v>
      </c>
      <c r="H964" t="s">
        <v>4025</v>
      </c>
      <c r="I964" s="1">
        <v>39291</v>
      </c>
      <c r="J964" t="s">
        <v>6335</v>
      </c>
      <c r="K964" t="s">
        <v>6336</v>
      </c>
      <c r="L964">
        <v>28914</v>
      </c>
      <c r="M964" t="s">
        <v>4016</v>
      </c>
      <c r="N964" t="s">
        <v>9</v>
      </c>
      <c r="O964">
        <v>699970455</v>
      </c>
      <c r="P964" t="s">
        <v>2045</v>
      </c>
      <c r="Q964" t="s">
        <v>45</v>
      </c>
      <c r="R964" t="s">
        <v>9</v>
      </c>
      <c r="S964" t="s">
        <v>4017</v>
      </c>
      <c r="T964" s="1">
        <v>45572</v>
      </c>
      <c r="U964" t="s">
        <v>9</v>
      </c>
      <c r="V964" t="s">
        <v>4023</v>
      </c>
      <c r="W964" t="s">
        <v>4024</v>
      </c>
      <c r="X964" t="s">
        <v>30</v>
      </c>
      <c r="Y964" s="1">
        <v>45597</v>
      </c>
      <c r="Z964" s="1">
        <v>45657</v>
      </c>
      <c r="AA964">
        <v>4900</v>
      </c>
      <c r="AB964" t="s">
        <v>4017</v>
      </c>
      <c r="AC964">
        <f>MIN(COUNTIF(B:B,Member_export_20241206_173759_f48b0b31c0417006138ce4576f294a066f7c[[#This Row],[Member ID]]),1)-1</f>
        <v>0</v>
      </c>
      <c r="AD96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6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64" s="1">
        <v>45657</v>
      </c>
      <c r="AG964" s="1">
        <f>Member_export_20241206_173759_f48b0b31c0417006138ce4576f294a066f7c[[#This Row],[Price]]/100</f>
        <v>49</v>
      </c>
      <c r="AH964" s="6">
        <f ca="1">DATEDIF(Member_export_20241206_173759_f48b0b31c0417006138ce4576f294a066f7c[[#This Row],[Birthday]],TODAY(),"Y")</f>
        <v>17</v>
      </c>
      <c r="AI964" s="6">
        <f>DATEDIF(Member_export_20241206_173759_f48b0b31c0417006138ce4576f294a066f7c[[#This Row],[Member since]],Member_export_20241206_173759_f48b0b31c0417006138ce4576f294a066f7c[[#This Row],[Contrac end date C]],"M")</f>
        <v>2</v>
      </c>
      <c r="AJ964" t="str">
        <f>TEXT(Member_export_20241206_173759_f48b0b31c0417006138ce4576f294a066f7c[[#This Row],[Member since]],"DDDD")</f>
        <v>lunes</v>
      </c>
      <c r="AK964">
        <f>MONTH(Member_export_20241206_173759_f48b0b31c0417006138ce4576f294a066f7c[[#This Row],[Member since]])</f>
        <v>10</v>
      </c>
      <c r="AL964">
        <f>YEAR(Member_export_20241206_173759_f48b0b31c0417006138ce4576f294a066f7c[[#This Row],[Member since]])</f>
        <v>2024</v>
      </c>
    </row>
    <row r="965" spans="1:38" x14ac:dyDescent="0.55000000000000004">
      <c r="A965">
        <v>79788</v>
      </c>
      <c r="B965">
        <v>48890578</v>
      </c>
      <c r="C965" t="s">
        <v>3293</v>
      </c>
      <c r="D965" t="s">
        <v>9</v>
      </c>
      <c r="E965" t="s">
        <v>9</v>
      </c>
      <c r="F965" t="s">
        <v>1285</v>
      </c>
      <c r="G965" t="s">
        <v>1286</v>
      </c>
      <c r="H965" t="s">
        <v>4022</v>
      </c>
      <c r="I965" s="1">
        <v>33873</v>
      </c>
      <c r="J965" t="s">
        <v>6337</v>
      </c>
      <c r="K965" t="s">
        <v>4185</v>
      </c>
      <c r="L965">
        <v>28914</v>
      </c>
      <c r="M965" t="s">
        <v>4016</v>
      </c>
      <c r="N965" t="s">
        <v>9</v>
      </c>
      <c r="O965">
        <v>665108170</v>
      </c>
      <c r="P965" t="s">
        <v>1287</v>
      </c>
      <c r="Q965" t="s">
        <v>45</v>
      </c>
      <c r="R965" t="s">
        <v>9</v>
      </c>
      <c r="S965" t="s">
        <v>4017</v>
      </c>
      <c r="T965" s="1">
        <v>45572</v>
      </c>
      <c r="U965" t="s">
        <v>9</v>
      </c>
      <c r="V965" t="s">
        <v>4023</v>
      </c>
      <c r="W965" t="s">
        <v>4024</v>
      </c>
      <c r="X965" t="s">
        <v>12</v>
      </c>
      <c r="Y965" s="1">
        <v>45597</v>
      </c>
      <c r="Z965" s="1">
        <v>45657</v>
      </c>
      <c r="AA965">
        <v>5200</v>
      </c>
      <c r="AB965" t="s">
        <v>4017</v>
      </c>
      <c r="AC965">
        <f>MIN(COUNTIF(B:B,Member_export_20241206_173759_f48b0b31c0417006138ce4576f294a066f7c[[#This Row],[Member ID]]),1)-1</f>
        <v>0</v>
      </c>
      <c r="AD96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6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65" s="1">
        <v>45657</v>
      </c>
      <c r="AG965" s="1">
        <f>Member_export_20241206_173759_f48b0b31c0417006138ce4576f294a066f7c[[#This Row],[Price]]/100</f>
        <v>52</v>
      </c>
      <c r="AH965" s="6">
        <f ca="1">DATEDIF(Member_export_20241206_173759_f48b0b31c0417006138ce4576f294a066f7c[[#This Row],[Birthday]],TODAY(),"Y")</f>
        <v>32</v>
      </c>
      <c r="AI965" s="6">
        <f>DATEDIF(Member_export_20241206_173759_f48b0b31c0417006138ce4576f294a066f7c[[#This Row],[Member since]],Member_export_20241206_173759_f48b0b31c0417006138ce4576f294a066f7c[[#This Row],[Contrac end date C]],"M")</f>
        <v>2</v>
      </c>
      <c r="AJ965" t="str">
        <f>TEXT(Member_export_20241206_173759_f48b0b31c0417006138ce4576f294a066f7c[[#This Row],[Member since]],"DDDD")</f>
        <v>lunes</v>
      </c>
      <c r="AK965">
        <f>MONTH(Member_export_20241206_173759_f48b0b31c0417006138ce4576f294a066f7c[[#This Row],[Member since]])</f>
        <v>10</v>
      </c>
      <c r="AL965">
        <f>YEAR(Member_export_20241206_173759_f48b0b31c0417006138ce4576f294a066f7c[[#This Row],[Member since]])</f>
        <v>2024</v>
      </c>
    </row>
    <row r="966" spans="1:38" x14ac:dyDescent="0.55000000000000004">
      <c r="A966">
        <v>79788</v>
      </c>
      <c r="B966">
        <v>46760670</v>
      </c>
      <c r="C966" t="s">
        <v>3367</v>
      </c>
      <c r="D966" t="s">
        <v>9</v>
      </c>
      <c r="E966" t="s">
        <v>9</v>
      </c>
      <c r="F966" t="s">
        <v>1464</v>
      </c>
      <c r="G966" t="s">
        <v>1465</v>
      </c>
      <c r="H966" t="s">
        <v>4022</v>
      </c>
      <c r="I966" s="1">
        <v>35480</v>
      </c>
      <c r="J966" t="s">
        <v>6338</v>
      </c>
      <c r="K966" t="s">
        <v>6339</v>
      </c>
      <c r="L966">
        <v>28914</v>
      </c>
      <c r="M966" t="s">
        <v>4016</v>
      </c>
      <c r="N966" t="s">
        <v>9</v>
      </c>
      <c r="O966">
        <v>611282554</v>
      </c>
      <c r="P966" t="s">
        <v>1467</v>
      </c>
      <c r="Q966" t="s">
        <v>1468</v>
      </c>
      <c r="R966" t="s">
        <v>1466</v>
      </c>
      <c r="S966" t="s">
        <v>4017</v>
      </c>
      <c r="T966" s="1">
        <v>45411</v>
      </c>
      <c r="U966" t="s">
        <v>9</v>
      </c>
      <c r="V966" t="s">
        <v>9</v>
      </c>
      <c r="W966" t="s">
        <v>9</v>
      </c>
      <c r="X966" t="s">
        <v>30</v>
      </c>
      <c r="Y966" s="1">
        <v>45444</v>
      </c>
      <c r="Z966" s="1">
        <v>45657</v>
      </c>
      <c r="AA966">
        <v>4900</v>
      </c>
      <c r="AB966" t="s">
        <v>4017</v>
      </c>
      <c r="AC966">
        <f>MIN(COUNTIF(B:B,Member_export_20241206_173759_f48b0b31c0417006138ce4576f294a066f7c[[#This Row],[Member ID]]),1)-1</f>
        <v>0</v>
      </c>
      <c r="AD966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966" t="str">
        <f>IF(Member_export_20241206_173759_f48b0b31c0417006138ce4576f294a066f7c[[#This Row],[Source]]="","DESCONOCIDA",Member_export_20241206_173759_f48b0b31c0417006138ce4576f294a066f7c[[#This Row],[Source]])</f>
        <v>DESCONOCIDA</v>
      </c>
      <c r="AF966" s="1">
        <v>45657</v>
      </c>
      <c r="AG966" s="1">
        <f>Member_export_20241206_173759_f48b0b31c0417006138ce4576f294a066f7c[[#This Row],[Price]]/100</f>
        <v>49</v>
      </c>
      <c r="AH966" s="6">
        <f ca="1">DATEDIF(Member_export_20241206_173759_f48b0b31c0417006138ce4576f294a066f7c[[#This Row],[Birthday]],TODAY(),"Y")</f>
        <v>27</v>
      </c>
      <c r="AI966" s="6">
        <f>DATEDIF(Member_export_20241206_173759_f48b0b31c0417006138ce4576f294a066f7c[[#This Row],[Member since]],Member_export_20241206_173759_f48b0b31c0417006138ce4576f294a066f7c[[#This Row],[Contrac end date C]],"M")</f>
        <v>8</v>
      </c>
      <c r="AJ966" t="str">
        <f>TEXT(Member_export_20241206_173759_f48b0b31c0417006138ce4576f294a066f7c[[#This Row],[Member since]],"DDDD")</f>
        <v>lunes</v>
      </c>
      <c r="AK966">
        <f>MONTH(Member_export_20241206_173759_f48b0b31c0417006138ce4576f294a066f7c[[#This Row],[Member since]])</f>
        <v>4</v>
      </c>
      <c r="AL966">
        <f>YEAR(Member_export_20241206_173759_f48b0b31c0417006138ce4576f294a066f7c[[#This Row],[Member since]])</f>
        <v>2024</v>
      </c>
    </row>
    <row r="967" spans="1:38" x14ac:dyDescent="0.55000000000000004">
      <c r="A967">
        <v>79788</v>
      </c>
      <c r="B967">
        <v>45988673</v>
      </c>
      <c r="C967" t="s">
        <v>2989</v>
      </c>
      <c r="D967" t="s">
        <v>9</v>
      </c>
      <c r="E967" t="s">
        <v>9</v>
      </c>
      <c r="F967" t="s">
        <v>470</v>
      </c>
      <c r="G967" t="s">
        <v>497</v>
      </c>
      <c r="H967" t="s">
        <v>4022</v>
      </c>
      <c r="I967" s="1">
        <v>35341</v>
      </c>
      <c r="J967" t="s">
        <v>6340</v>
      </c>
      <c r="K967" t="s">
        <v>6341</v>
      </c>
      <c r="L967">
        <v>28914</v>
      </c>
      <c r="M967" t="s">
        <v>4018</v>
      </c>
      <c r="N967" t="s">
        <v>9</v>
      </c>
      <c r="O967">
        <v>686262592</v>
      </c>
      <c r="P967" t="s">
        <v>498</v>
      </c>
      <c r="Q967" t="s">
        <v>26</v>
      </c>
      <c r="R967" t="s">
        <v>6342</v>
      </c>
      <c r="S967" t="s">
        <v>4017</v>
      </c>
      <c r="T967" s="1">
        <v>44188</v>
      </c>
      <c r="U967" t="s">
        <v>9</v>
      </c>
      <c r="V967" t="s">
        <v>4023</v>
      </c>
      <c r="W967" t="s">
        <v>9</v>
      </c>
      <c r="X967" t="s">
        <v>12</v>
      </c>
      <c r="Y967" s="1">
        <v>44197</v>
      </c>
      <c r="Z967" s="1">
        <v>45657</v>
      </c>
      <c r="AA967">
        <v>5200</v>
      </c>
      <c r="AB967" t="s">
        <v>4017</v>
      </c>
      <c r="AC967">
        <f>MIN(COUNTIF(B:B,Member_export_20241206_173759_f48b0b31c0417006138ce4576f294a066f7c[[#This Row],[Member ID]]),1)-1</f>
        <v>0</v>
      </c>
      <c r="AD96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67" t="str">
        <f>IF(Member_export_20241206_173759_f48b0b31c0417006138ce4576f294a066f7c[[#This Row],[Source]]="","DESCONOCIDA",Member_export_20241206_173759_f48b0b31c0417006138ce4576f294a066f7c[[#This Row],[Source]])</f>
        <v>DESCONOCIDA</v>
      </c>
      <c r="AF967" s="1">
        <v>45657</v>
      </c>
      <c r="AG967" s="1">
        <f>Member_export_20241206_173759_f48b0b31c0417006138ce4576f294a066f7c[[#This Row],[Price]]/100</f>
        <v>52</v>
      </c>
      <c r="AH967" s="6">
        <f ca="1">DATEDIF(Member_export_20241206_173759_f48b0b31c0417006138ce4576f294a066f7c[[#This Row],[Birthday]],TODAY(),"Y")</f>
        <v>28</v>
      </c>
      <c r="AI967" s="6">
        <f>DATEDIF(Member_export_20241206_173759_f48b0b31c0417006138ce4576f294a066f7c[[#This Row],[Member since]],Member_export_20241206_173759_f48b0b31c0417006138ce4576f294a066f7c[[#This Row],[Contrac end date C]],"M")</f>
        <v>48</v>
      </c>
      <c r="AJ967" t="str">
        <f>TEXT(Member_export_20241206_173759_f48b0b31c0417006138ce4576f294a066f7c[[#This Row],[Member since]],"DDDD")</f>
        <v>miércoles</v>
      </c>
      <c r="AK967">
        <f>MONTH(Member_export_20241206_173759_f48b0b31c0417006138ce4576f294a066f7c[[#This Row],[Member since]])</f>
        <v>12</v>
      </c>
      <c r="AL967">
        <f>YEAR(Member_export_20241206_173759_f48b0b31c0417006138ce4576f294a066f7c[[#This Row],[Member since]])</f>
        <v>2020</v>
      </c>
    </row>
    <row r="968" spans="1:38" x14ac:dyDescent="0.55000000000000004">
      <c r="A968">
        <v>79788</v>
      </c>
      <c r="B968">
        <v>45989083</v>
      </c>
      <c r="C968" t="s">
        <v>3346</v>
      </c>
      <c r="D968" t="s">
        <v>9</v>
      </c>
      <c r="E968" t="s">
        <v>9</v>
      </c>
      <c r="F968" t="s">
        <v>1414</v>
      </c>
      <c r="G968" t="s">
        <v>1415</v>
      </c>
      <c r="H968" t="s">
        <v>4025</v>
      </c>
      <c r="I968" s="1">
        <v>35746</v>
      </c>
      <c r="J968" t="s">
        <v>6343</v>
      </c>
      <c r="K968" t="s">
        <v>5846</v>
      </c>
      <c r="L968">
        <v>28914</v>
      </c>
      <c r="M968" t="s">
        <v>4016</v>
      </c>
      <c r="N968" t="s">
        <v>9</v>
      </c>
      <c r="O968">
        <v>619279934</v>
      </c>
      <c r="P968" t="s">
        <v>1416</v>
      </c>
      <c r="Q968" t="s">
        <v>458</v>
      </c>
      <c r="R968" t="s">
        <v>5847</v>
      </c>
      <c r="S968" t="s">
        <v>4017</v>
      </c>
      <c r="T968" s="1">
        <v>43718</v>
      </c>
      <c r="U968" t="s">
        <v>9</v>
      </c>
      <c r="V968" t="s">
        <v>4040</v>
      </c>
      <c r="W968" t="s">
        <v>4029</v>
      </c>
      <c r="X968" t="s">
        <v>12</v>
      </c>
      <c r="Y968" s="1">
        <v>45474</v>
      </c>
      <c r="Z968" s="1">
        <v>45657</v>
      </c>
      <c r="AA968">
        <v>5200</v>
      </c>
      <c r="AB968" t="s">
        <v>4017</v>
      </c>
      <c r="AC968">
        <f>MIN(COUNTIF(B:B,Member_export_20241206_173759_f48b0b31c0417006138ce4576f294a066f7c[[#This Row],[Member ID]]),1)-1</f>
        <v>0</v>
      </c>
      <c r="AD968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96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68" s="1">
        <v>45657</v>
      </c>
      <c r="AG968" s="1">
        <f>Member_export_20241206_173759_f48b0b31c0417006138ce4576f294a066f7c[[#This Row],[Price]]/100</f>
        <v>52</v>
      </c>
      <c r="AH968" s="6">
        <f ca="1">DATEDIF(Member_export_20241206_173759_f48b0b31c0417006138ce4576f294a066f7c[[#This Row],[Birthday]],TODAY(),"Y")</f>
        <v>27</v>
      </c>
      <c r="AI968" s="6">
        <f>DATEDIF(Member_export_20241206_173759_f48b0b31c0417006138ce4576f294a066f7c[[#This Row],[Member since]],Member_export_20241206_173759_f48b0b31c0417006138ce4576f294a066f7c[[#This Row],[Contrac end date C]],"M")</f>
        <v>63</v>
      </c>
      <c r="AJ968" t="str">
        <f>TEXT(Member_export_20241206_173759_f48b0b31c0417006138ce4576f294a066f7c[[#This Row],[Member since]],"DDDD")</f>
        <v>martes</v>
      </c>
      <c r="AK968">
        <f>MONTH(Member_export_20241206_173759_f48b0b31c0417006138ce4576f294a066f7c[[#This Row],[Member since]])</f>
        <v>9</v>
      </c>
      <c r="AL968">
        <f>YEAR(Member_export_20241206_173759_f48b0b31c0417006138ce4576f294a066f7c[[#This Row],[Member since]])</f>
        <v>2019</v>
      </c>
    </row>
    <row r="969" spans="1:38" x14ac:dyDescent="0.55000000000000004">
      <c r="A969">
        <v>79788</v>
      </c>
      <c r="B969">
        <v>45986916</v>
      </c>
      <c r="C969" t="s">
        <v>3182</v>
      </c>
      <c r="D969" t="s">
        <v>9</v>
      </c>
      <c r="E969" t="s">
        <v>9</v>
      </c>
      <c r="F969" t="s">
        <v>1013</v>
      </c>
      <c r="G969" t="s">
        <v>1014</v>
      </c>
      <c r="H969" t="s">
        <v>4025</v>
      </c>
      <c r="I969" s="1">
        <v>26357</v>
      </c>
      <c r="J969" t="s">
        <v>6344</v>
      </c>
      <c r="K969" t="s">
        <v>6345</v>
      </c>
      <c r="L969">
        <v>28914</v>
      </c>
      <c r="M969" t="s">
        <v>4016</v>
      </c>
      <c r="N969" t="s">
        <v>9</v>
      </c>
      <c r="O969">
        <v>686260682</v>
      </c>
      <c r="P969" t="s">
        <v>1015</v>
      </c>
      <c r="Q969" t="s">
        <v>261</v>
      </c>
      <c r="R969" t="s">
        <v>6346</v>
      </c>
      <c r="S969" t="s">
        <v>4017</v>
      </c>
      <c r="T969" s="1">
        <v>43720</v>
      </c>
      <c r="U969" t="s">
        <v>9</v>
      </c>
      <c r="V969" t="s">
        <v>4023</v>
      </c>
      <c r="W969" t="s">
        <v>4029</v>
      </c>
      <c r="X969" t="s">
        <v>30</v>
      </c>
      <c r="Y969" s="1">
        <v>43739</v>
      </c>
      <c r="Z969" s="1">
        <v>45657</v>
      </c>
      <c r="AA969">
        <v>4900</v>
      </c>
      <c r="AB969" t="s">
        <v>4017</v>
      </c>
      <c r="AC969">
        <f>MIN(COUNTIF(B:B,Member_export_20241206_173759_f48b0b31c0417006138ce4576f294a066f7c[[#This Row],[Member ID]]),1)-1</f>
        <v>0</v>
      </c>
      <c r="AD96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6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69" s="1">
        <v>45657</v>
      </c>
      <c r="AG969" s="1">
        <f>Member_export_20241206_173759_f48b0b31c0417006138ce4576f294a066f7c[[#This Row],[Price]]/100</f>
        <v>49</v>
      </c>
      <c r="AH969" s="6">
        <f ca="1">DATEDIF(Member_export_20241206_173759_f48b0b31c0417006138ce4576f294a066f7c[[#This Row],[Birthday]],TODAY(),"Y")</f>
        <v>52</v>
      </c>
      <c r="AI969" s="6">
        <f>DATEDIF(Member_export_20241206_173759_f48b0b31c0417006138ce4576f294a066f7c[[#This Row],[Member since]],Member_export_20241206_173759_f48b0b31c0417006138ce4576f294a066f7c[[#This Row],[Contrac end date C]],"M")</f>
        <v>63</v>
      </c>
      <c r="AJ969" t="str">
        <f>TEXT(Member_export_20241206_173759_f48b0b31c0417006138ce4576f294a066f7c[[#This Row],[Member since]],"DDDD")</f>
        <v>jueves</v>
      </c>
      <c r="AK969">
        <f>MONTH(Member_export_20241206_173759_f48b0b31c0417006138ce4576f294a066f7c[[#This Row],[Member since]])</f>
        <v>9</v>
      </c>
      <c r="AL969">
        <f>YEAR(Member_export_20241206_173759_f48b0b31c0417006138ce4576f294a066f7c[[#This Row],[Member since]])</f>
        <v>2019</v>
      </c>
    </row>
    <row r="970" spans="1:38" x14ac:dyDescent="0.55000000000000004">
      <c r="A970">
        <v>79788</v>
      </c>
      <c r="B970">
        <v>45988941</v>
      </c>
      <c r="C970" t="s">
        <v>3753</v>
      </c>
      <c r="D970" t="s">
        <v>9</v>
      </c>
      <c r="E970" t="s">
        <v>9</v>
      </c>
      <c r="F970" t="s">
        <v>135</v>
      </c>
      <c r="G970" t="s">
        <v>2325</v>
      </c>
      <c r="H970" t="s">
        <v>4015</v>
      </c>
      <c r="I970" s="1">
        <v>31369</v>
      </c>
      <c r="J970" t="s">
        <v>6347</v>
      </c>
      <c r="K970" t="s">
        <v>6348</v>
      </c>
      <c r="L970">
        <v>28914</v>
      </c>
      <c r="M970" t="s">
        <v>4016</v>
      </c>
      <c r="N970" t="s">
        <v>9</v>
      </c>
      <c r="O970">
        <v>654160397</v>
      </c>
      <c r="P970" t="s">
        <v>1008</v>
      </c>
      <c r="Q970" t="s">
        <v>26</v>
      </c>
      <c r="R970" t="s">
        <v>2326</v>
      </c>
      <c r="S970" t="s">
        <v>4017</v>
      </c>
      <c r="T970" s="1">
        <v>43277</v>
      </c>
      <c r="U970" t="s">
        <v>9</v>
      </c>
      <c r="V970" t="s">
        <v>4040</v>
      </c>
      <c r="W970" t="s">
        <v>4024</v>
      </c>
      <c r="X970" t="s">
        <v>122</v>
      </c>
      <c r="Y970" s="1">
        <v>43282</v>
      </c>
      <c r="Z970" s="1">
        <v>45657</v>
      </c>
      <c r="AA970">
        <v>7900</v>
      </c>
      <c r="AB970" t="s">
        <v>4017</v>
      </c>
      <c r="AC970">
        <f>MIN(COUNTIF(B:B,Member_export_20241206_173759_f48b0b31c0417006138ce4576f294a066f7c[[#This Row],[Member ID]]),1)-1</f>
        <v>0</v>
      </c>
      <c r="AD970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97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70" s="1">
        <v>45657</v>
      </c>
      <c r="AG970" s="1">
        <f>Member_export_20241206_173759_f48b0b31c0417006138ce4576f294a066f7c[[#This Row],[Price]]/100</f>
        <v>79</v>
      </c>
      <c r="AH970" s="6">
        <f ca="1">DATEDIF(Member_export_20241206_173759_f48b0b31c0417006138ce4576f294a066f7c[[#This Row],[Birthday]],TODAY(),"Y")</f>
        <v>39</v>
      </c>
      <c r="AI970" s="6">
        <f>DATEDIF(Member_export_20241206_173759_f48b0b31c0417006138ce4576f294a066f7c[[#This Row],[Member since]],Member_export_20241206_173759_f48b0b31c0417006138ce4576f294a066f7c[[#This Row],[Contrac end date C]],"M")</f>
        <v>78</v>
      </c>
      <c r="AJ970" t="str">
        <f>TEXT(Member_export_20241206_173759_f48b0b31c0417006138ce4576f294a066f7c[[#This Row],[Member since]],"DDDD")</f>
        <v>martes</v>
      </c>
      <c r="AK970">
        <f>MONTH(Member_export_20241206_173759_f48b0b31c0417006138ce4576f294a066f7c[[#This Row],[Member since]])</f>
        <v>6</v>
      </c>
      <c r="AL970">
        <f>YEAR(Member_export_20241206_173759_f48b0b31c0417006138ce4576f294a066f7c[[#This Row],[Member since]])</f>
        <v>2018</v>
      </c>
    </row>
    <row r="971" spans="1:38" x14ac:dyDescent="0.55000000000000004">
      <c r="A971">
        <v>79788</v>
      </c>
      <c r="B971">
        <v>45988714</v>
      </c>
      <c r="C971" t="s">
        <v>3122</v>
      </c>
      <c r="D971" t="s">
        <v>9</v>
      </c>
      <c r="E971" t="s">
        <v>9</v>
      </c>
      <c r="F971" t="s">
        <v>135</v>
      </c>
      <c r="G971" t="s">
        <v>863</v>
      </c>
      <c r="H971" t="s">
        <v>4025</v>
      </c>
      <c r="I971" s="1">
        <v>31343</v>
      </c>
      <c r="J971" t="s">
        <v>6349</v>
      </c>
      <c r="K971" t="s">
        <v>6350</v>
      </c>
      <c r="L971">
        <v>28914</v>
      </c>
      <c r="M971" t="s">
        <v>4016</v>
      </c>
      <c r="N971" t="s">
        <v>9</v>
      </c>
      <c r="O971">
        <v>617339360</v>
      </c>
      <c r="P971" t="s">
        <v>864</v>
      </c>
      <c r="Q971" t="s">
        <v>22</v>
      </c>
      <c r="R971" t="s">
        <v>6351</v>
      </c>
      <c r="S971" t="s">
        <v>4017</v>
      </c>
      <c r="T971" s="1">
        <v>44816</v>
      </c>
      <c r="U971" t="s">
        <v>9</v>
      </c>
      <c r="V971" t="s">
        <v>9</v>
      </c>
      <c r="W971" t="s">
        <v>9</v>
      </c>
      <c r="X971" t="s">
        <v>30</v>
      </c>
      <c r="Y971" s="1">
        <v>44835</v>
      </c>
      <c r="Z971" s="1">
        <v>45657</v>
      </c>
      <c r="AA971">
        <v>4900</v>
      </c>
      <c r="AB971" t="s">
        <v>4017</v>
      </c>
      <c r="AC971">
        <f>MIN(COUNTIF(B:B,Member_export_20241206_173759_f48b0b31c0417006138ce4576f294a066f7c[[#This Row],[Member ID]]),1)-1</f>
        <v>0</v>
      </c>
      <c r="AD971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971" t="str">
        <f>IF(Member_export_20241206_173759_f48b0b31c0417006138ce4576f294a066f7c[[#This Row],[Source]]="","DESCONOCIDA",Member_export_20241206_173759_f48b0b31c0417006138ce4576f294a066f7c[[#This Row],[Source]])</f>
        <v>DESCONOCIDA</v>
      </c>
      <c r="AF971" s="1">
        <v>45657</v>
      </c>
      <c r="AG971" s="1">
        <f>Member_export_20241206_173759_f48b0b31c0417006138ce4576f294a066f7c[[#This Row],[Price]]/100</f>
        <v>49</v>
      </c>
      <c r="AH971" s="6">
        <f ca="1">DATEDIF(Member_export_20241206_173759_f48b0b31c0417006138ce4576f294a066f7c[[#This Row],[Birthday]],TODAY(),"Y")</f>
        <v>39</v>
      </c>
      <c r="AI971" s="6">
        <f>DATEDIF(Member_export_20241206_173759_f48b0b31c0417006138ce4576f294a066f7c[[#This Row],[Member since]],Member_export_20241206_173759_f48b0b31c0417006138ce4576f294a066f7c[[#This Row],[Contrac end date C]],"M")</f>
        <v>27</v>
      </c>
      <c r="AJ971" t="str">
        <f>TEXT(Member_export_20241206_173759_f48b0b31c0417006138ce4576f294a066f7c[[#This Row],[Member since]],"DDDD")</f>
        <v>lunes</v>
      </c>
      <c r="AK971">
        <f>MONTH(Member_export_20241206_173759_f48b0b31c0417006138ce4576f294a066f7c[[#This Row],[Member since]])</f>
        <v>9</v>
      </c>
      <c r="AL971">
        <f>YEAR(Member_export_20241206_173759_f48b0b31c0417006138ce4576f294a066f7c[[#This Row],[Member since]])</f>
        <v>2022</v>
      </c>
    </row>
    <row r="972" spans="1:38" x14ac:dyDescent="0.55000000000000004">
      <c r="A972">
        <v>79788</v>
      </c>
      <c r="B972">
        <v>45988264</v>
      </c>
      <c r="C972" t="s">
        <v>2869</v>
      </c>
      <c r="D972" t="s">
        <v>9</v>
      </c>
      <c r="E972" t="s">
        <v>9</v>
      </c>
      <c r="F972" t="s">
        <v>135</v>
      </c>
      <c r="G972" t="s">
        <v>136</v>
      </c>
      <c r="H972" t="s">
        <v>4025</v>
      </c>
      <c r="I972" s="1">
        <v>34421</v>
      </c>
      <c r="J972" t="s">
        <v>6352</v>
      </c>
      <c r="K972" t="s">
        <v>6353</v>
      </c>
      <c r="L972">
        <v>28914</v>
      </c>
      <c r="M972" t="s">
        <v>4016</v>
      </c>
      <c r="N972" t="s">
        <v>9</v>
      </c>
      <c r="O972">
        <v>685630895</v>
      </c>
      <c r="P972" t="s">
        <v>137</v>
      </c>
      <c r="Q972" t="s">
        <v>22</v>
      </c>
      <c r="R972" t="s">
        <v>6354</v>
      </c>
      <c r="S972" t="s">
        <v>4017</v>
      </c>
      <c r="T972" s="1">
        <v>45160</v>
      </c>
      <c r="U972" t="s">
        <v>9</v>
      </c>
      <c r="V972" t="s">
        <v>4023</v>
      </c>
      <c r="W972" t="s">
        <v>9</v>
      </c>
      <c r="X972" t="s">
        <v>12</v>
      </c>
      <c r="Y972" s="1">
        <v>45170</v>
      </c>
      <c r="Z972" s="1">
        <v>45657</v>
      </c>
      <c r="AA972">
        <v>5200</v>
      </c>
      <c r="AB972" t="s">
        <v>4017</v>
      </c>
      <c r="AC972">
        <f>MIN(COUNTIF(B:B,Member_export_20241206_173759_f48b0b31c0417006138ce4576f294a066f7c[[#This Row],[Member ID]]),1)-1</f>
        <v>0</v>
      </c>
      <c r="AD97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72" t="str">
        <f>IF(Member_export_20241206_173759_f48b0b31c0417006138ce4576f294a066f7c[[#This Row],[Source]]="","DESCONOCIDA",Member_export_20241206_173759_f48b0b31c0417006138ce4576f294a066f7c[[#This Row],[Source]])</f>
        <v>DESCONOCIDA</v>
      </c>
      <c r="AF972" s="1">
        <v>45657</v>
      </c>
      <c r="AG972" s="1">
        <f>Member_export_20241206_173759_f48b0b31c0417006138ce4576f294a066f7c[[#This Row],[Price]]/100</f>
        <v>52</v>
      </c>
      <c r="AH972" s="6">
        <f ca="1">DATEDIF(Member_export_20241206_173759_f48b0b31c0417006138ce4576f294a066f7c[[#This Row],[Birthday]],TODAY(),"Y")</f>
        <v>30</v>
      </c>
      <c r="AI972" s="6">
        <f>DATEDIF(Member_export_20241206_173759_f48b0b31c0417006138ce4576f294a066f7c[[#This Row],[Member since]],Member_export_20241206_173759_f48b0b31c0417006138ce4576f294a066f7c[[#This Row],[Contrac end date C]],"M")</f>
        <v>16</v>
      </c>
      <c r="AJ972" t="str">
        <f>TEXT(Member_export_20241206_173759_f48b0b31c0417006138ce4576f294a066f7c[[#This Row],[Member since]],"DDDD")</f>
        <v>martes</v>
      </c>
      <c r="AK972">
        <f>MONTH(Member_export_20241206_173759_f48b0b31c0417006138ce4576f294a066f7c[[#This Row],[Member since]])</f>
        <v>8</v>
      </c>
      <c r="AL972">
        <f>YEAR(Member_export_20241206_173759_f48b0b31c0417006138ce4576f294a066f7c[[#This Row],[Member since]])</f>
        <v>2023</v>
      </c>
    </row>
    <row r="973" spans="1:38" x14ac:dyDescent="0.55000000000000004">
      <c r="A973">
        <v>79788</v>
      </c>
      <c r="B973">
        <v>45989132</v>
      </c>
      <c r="C973" t="s">
        <v>3529</v>
      </c>
      <c r="D973" t="s">
        <v>9</v>
      </c>
      <c r="E973" t="s">
        <v>9</v>
      </c>
      <c r="F973" t="s">
        <v>135</v>
      </c>
      <c r="G973" t="s">
        <v>1825</v>
      </c>
      <c r="H973" t="s">
        <v>4025</v>
      </c>
      <c r="I973" s="1">
        <v>26574</v>
      </c>
      <c r="J973" t="s">
        <v>6355</v>
      </c>
      <c r="K973" t="s">
        <v>5442</v>
      </c>
      <c r="L973">
        <v>28914</v>
      </c>
      <c r="M973" t="s">
        <v>4016</v>
      </c>
      <c r="N973" t="s">
        <v>9</v>
      </c>
      <c r="O973">
        <v>663344006</v>
      </c>
      <c r="P973" t="s">
        <v>1826</v>
      </c>
      <c r="Q973" t="s">
        <v>189</v>
      </c>
      <c r="R973" t="s">
        <v>6356</v>
      </c>
      <c r="S973" t="s">
        <v>4017</v>
      </c>
      <c r="T973" s="1">
        <v>43374</v>
      </c>
      <c r="U973" t="s">
        <v>9</v>
      </c>
      <c r="V973" t="s">
        <v>4023</v>
      </c>
      <c r="W973" t="s">
        <v>4029</v>
      </c>
      <c r="X973" t="s">
        <v>12</v>
      </c>
      <c r="Y973" s="1">
        <v>43374</v>
      </c>
      <c r="Z973" s="1">
        <v>45657</v>
      </c>
      <c r="AA973">
        <v>5200</v>
      </c>
      <c r="AB973" t="s">
        <v>4017</v>
      </c>
      <c r="AC973">
        <f>MIN(COUNTIF(B:B,Member_export_20241206_173759_f48b0b31c0417006138ce4576f294a066f7c[[#This Row],[Member ID]]),1)-1</f>
        <v>0</v>
      </c>
      <c r="AD97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7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73" s="1">
        <v>45657</v>
      </c>
      <c r="AG973" s="1">
        <f>Member_export_20241206_173759_f48b0b31c0417006138ce4576f294a066f7c[[#This Row],[Price]]/100</f>
        <v>52</v>
      </c>
      <c r="AH973" s="6">
        <f ca="1">DATEDIF(Member_export_20241206_173759_f48b0b31c0417006138ce4576f294a066f7c[[#This Row],[Birthday]],TODAY(),"Y")</f>
        <v>52</v>
      </c>
      <c r="AI973" s="6">
        <f>DATEDIF(Member_export_20241206_173759_f48b0b31c0417006138ce4576f294a066f7c[[#This Row],[Member since]],Member_export_20241206_173759_f48b0b31c0417006138ce4576f294a066f7c[[#This Row],[Contrac end date C]],"M")</f>
        <v>74</v>
      </c>
      <c r="AJ973" t="str">
        <f>TEXT(Member_export_20241206_173759_f48b0b31c0417006138ce4576f294a066f7c[[#This Row],[Member since]],"DDDD")</f>
        <v>lunes</v>
      </c>
      <c r="AK973">
        <f>MONTH(Member_export_20241206_173759_f48b0b31c0417006138ce4576f294a066f7c[[#This Row],[Member since]])</f>
        <v>10</v>
      </c>
      <c r="AL973">
        <f>YEAR(Member_export_20241206_173759_f48b0b31c0417006138ce4576f294a066f7c[[#This Row],[Member since]])</f>
        <v>2018</v>
      </c>
    </row>
    <row r="974" spans="1:38" x14ac:dyDescent="0.55000000000000004">
      <c r="A974">
        <v>79788</v>
      </c>
      <c r="B974">
        <v>45988970</v>
      </c>
      <c r="C974" t="s">
        <v>3583</v>
      </c>
      <c r="D974" t="s">
        <v>9</v>
      </c>
      <c r="E974" t="s">
        <v>9</v>
      </c>
      <c r="F974" t="s">
        <v>1939</v>
      </c>
      <c r="G974" t="s">
        <v>1940</v>
      </c>
      <c r="H974" t="s">
        <v>4025</v>
      </c>
      <c r="I974" s="1">
        <v>26497</v>
      </c>
      <c r="J974" t="s">
        <v>6357</v>
      </c>
      <c r="K974" t="s">
        <v>6358</v>
      </c>
      <c r="L974">
        <v>28914</v>
      </c>
      <c r="M974" t="s">
        <v>4016</v>
      </c>
      <c r="N974" t="s">
        <v>9</v>
      </c>
      <c r="O974">
        <v>600303487</v>
      </c>
      <c r="P974" t="s">
        <v>839</v>
      </c>
      <c r="Q974" t="s">
        <v>22</v>
      </c>
      <c r="R974" t="s">
        <v>6359</v>
      </c>
      <c r="S974" t="s">
        <v>4017</v>
      </c>
      <c r="T974" s="1">
        <v>44802</v>
      </c>
      <c r="U974" t="s">
        <v>9</v>
      </c>
      <c r="V974" t="s">
        <v>4023</v>
      </c>
      <c r="W974" t="s">
        <v>4029</v>
      </c>
      <c r="X974" t="s">
        <v>122</v>
      </c>
      <c r="Y974" s="1">
        <v>44805</v>
      </c>
      <c r="Z974" s="1">
        <v>45657</v>
      </c>
      <c r="AA974">
        <v>7900</v>
      </c>
      <c r="AB974" t="s">
        <v>4017</v>
      </c>
      <c r="AC974">
        <f>MIN(COUNTIF(B:B,Member_export_20241206_173759_f48b0b31c0417006138ce4576f294a066f7c[[#This Row],[Member ID]]),1)-1</f>
        <v>0</v>
      </c>
      <c r="AD97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7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74" s="1">
        <v>45657</v>
      </c>
      <c r="AG974" s="1">
        <f>Member_export_20241206_173759_f48b0b31c0417006138ce4576f294a066f7c[[#This Row],[Price]]/100</f>
        <v>79</v>
      </c>
      <c r="AH974" s="6">
        <f ca="1">DATEDIF(Member_export_20241206_173759_f48b0b31c0417006138ce4576f294a066f7c[[#This Row],[Birthday]],TODAY(),"Y")</f>
        <v>52</v>
      </c>
      <c r="AI974" s="6">
        <f>DATEDIF(Member_export_20241206_173759_f48b0b31c0417006138ce4576f294a066f7c[[#This Row],[Member since]],Member_export_20241206_173759_f48b0b31c0417006138ce4576f294a066f7c[[#This Row],[Contrac end date C]],"M")</f>
        <v>28</v>
      </c>
      <c r="AJ974" t="str">
        <f>TEXT(Member_export_20241206_173759_f48b0b31c0417006138ce4576f294a066f7c[[#This Row],[Member since]],"DDDD")</f>
        <v>lunes</v>
      </c>
      <c r="AK974">
        <f>MONTH(Member_export_20241206_173759_f48b0b31c0417006138ce4576f294a066f7c[[#This Row],[Member since]])</f>
        <v>8</v>
      </c>
      <c r="AL974">
        <f>YEAR(Member_export_20241206_173759_f48b0b31c0417006138ce4576f294a066f7c[[#This Row],[Member since]])</f>
        <v>2022</v>
      </c>
    </row>
    <row r="975" spans="1:38" x14ac:dyDescent="0.55000000000000004">
      <c r="A975">
        <v>79788</v>
      </c>
      <c r="B975">
        <v>45989268</v>
      </c>
      <c r="C975" t="s">
        <v>3665</v>
      </c>
      <c r="D975" t="s">
        <v>9</v>
      </c>
      <c r="E975" t="s">
        <v>9</v>
      </c>
      <c r="F975" t="s">
        <v>1939</v>
      </c>
      <c r="G975" t="s">
        <v>2127</v>
      </c>
      <c r="H975" t="s">
        <v>4025</v>
      </c>
      <c r="I975" s="1">
        <v>27189</v>
      </c>
      <c r="J975" t="s">
        <v>6360</v>
      </c>
      <c r="K975" t="s">
        <v>6361</v>
      </c>
      <c r="L975">
        <v>28914</v>
      </c>
      <c r="M975" t="s">
        <v>4016</v>
      </c>
      <c r="N975" t="s">
        <v>9</v>
      </c>
      <c r="O975">
        <v>690991792</v>
      </c>
      <c r="P975" t="s">
        <v>2129</v>
      </c>
      <c r="Q975" t="s">
        <v>18</v>
      </c>
      <c r="R975" t="s">
        <v>2128</v>
      </c>
      <c r="S975" t="s">
        <v>4017</v>
      </c>
      <c r="T975" s="1">
        <v>43340</v>
      </c>
      <c r="U975" t="s">
        <v>9</v>
      </c>
      <c r="V975" t="s">
        <v>9</v>
      </c>
      <c r="W975" t="s">
        <v>9</v>
      </c>
      <c r="X975" t="s">
        <v>30</v>
      </c>
      <c r="Y975" s="1">
        <v>43344</v>
      </c>
      <c r="Z975" s="1">
        <v>45657</v>
      </c>
      <c r="AA975">
        <v>4900</v>
      </c>
      <c r="AB975" t="s">
        <v>4017</v>
      </c>
      <c r="AC975">
        <f>MIN(COUNTIF(B:B,Member_export_20241206_173759_f48b0b31c0417006138ce4576f294a066f7c[[#This Row],[Member ID]]),1)-1</f>
        <v>0</v>
      </c>
      <c r="AD975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975" t="str">
        <f>IF(Member_export_20241206_173759_f48b0b31c0417006138ce4576f294a066f7c[[#This Row],[Source]]="","DESCONOCIDA",Member_export_20241206_173759_f48b0b31c0417006138ce4576f294a066f7c[[#This Row],[Source]])</f>
        <v>DESCONOCIDA</v>
      </c>
      <c r="AF975" s="1">
        <v>45657</v>
      </c>
      <c r="AG975" s="1">
        <f>Member_export_20241206_173759_f48b0b31c0417006138ce4576f294a066f7c[[#This Row],[Price]]/100</f>
        <v>49</v>
      </c>
      <c r="AH975" s="6">
        <f ca="1">DATEDIF(Member_export_20241206_173759_f48b0b31c0417006138ce4576f294a066f7c[[#This Row],[Birthday]],TODAY(),"Y")</f>
        <v>50</v>
      </c>
      <c r="AI975" s="6">
        <f>DATEDIF(Member_export_20241206_173759_f48b0b31c0417006138ce4576f294a066f7c[[#This Row],[Member since]],Member_export_20241206_173759_f48b0b31c0417006138ce4576f294a066f7c[[#This Row],[Contrac end date C]],"M")</f>
        <v>76</v>
      </c>
      <c r="AJ975" t="str">
        <f>TEXT(Member_export_20241206_173759_f48b0b31c0417006138ce4576f294a066f7c[[#This Row],[Member since]],"DDDD")</f>
        <v>martes</v>
      </c>
      <c r="AK975">
        <f>MONTH(Member_export_20241206_173759_f48b0b31c0417006138ce4576f294a066f7c[[#This Row],[Member since]])</f>
        <v>8</v>
      </c>
      <c r="AL975">
        <f>YEAR(Member_export_20241206_173759_f48b0b31c0417006138ce4576f294a066f7c[[#This Row],[Member since]])</f>
        <v>2018</v>
      </c>
    </row>
    <row r="976" spans="1:38" x14ac:dyDescent="0.55000000000000004">
      <c r="A976">
        <v>79788</v>
      </c>
      <c r="B976">
        <v>46760624</v>
      </c>
      <c r="C976" t="s">
        <v>3442</v>
      </c>
      <c r="D976" t="s">
        <v>9</v>
      </c>
      <c r="E976" t="s">
        <v>9</v>
      </c>
      <c r="F976" t="s">
        <v>358</v>
      </c>
      <c r="G976" t="s">
        <v>1633</v>
      </c>
      <c r="H976" t="s">
        <v>4025</v>
      </c>
      <c r="I976" s="1">
        <v>34846</v>
      </c>
      <c r="J976" t="s">
        <v>6362</v>
      </c>
      <c r="K976" t="s">
        <v>6363</v>
      </c>
      <c r="L976">
        <v>28902</v>
      </c>
      <c r="M976" t="s">
        <v>4018</v>
      </c>
      <c r="N976" t="s">
        <v>9</v>
      </c>
      <c r="O976">
        <v>645810482</v>
      </c>
      <c r="P976" t="s">
        <v>1635</v>
      </c>
      <c r="Q976" t="s">
        <v>18</v>
      </c>
      <c r="R976" t="s">
        <v>1634</v>
      </c>
      <c r="S976" t="s">
        <v>4017</v>
      </c>
      <c r="T976" s="1">
        <v>45418</v>
      </c>
      <c r="U976" t="s">
        <v>9</v>
      </c>
      <c r="V976" t="s">
        <v>4023</v>
      </c>
      <c r="W976" t="s">
        <v>4024</v>
      </c>
      <c r="X976" t="s">
        <v>30</v>
      </c>
      <c r="Y976" s="1">
        <v>45444</v>
      </c>
      <c r="Z976" s="1">
        <v>45657</v>
      </c>
      <c r="AA976">
        <v>4900</v>
      </c>
      <c r="AB976" t="s">
        <v>4017</v>
      </c>
      <c r="AC976">
        <f>MIN(COUNTIF(B:B,Member_export_20241206_173759_f48b0b31c0417006138ce4576f294a066f7c[[#This Row],[Member ID]]),1)-1</f>
        <v>0</v>
      </c>
      <c r="AD97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7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76" s="1">
        <v>45657</v>
      </c>
      <c r="AG976" s="1">
        <f>Member_export_20241206_173759_f48b0b31c0417006138ce4576f294a066f7c[[#This Row],[Price]]/100</f>
        <v>49</v>
      </c>
      <c r="AH976" s="6">
        <f ca="1">DATEDIF(Member_export_20241206_173759_f48b0b31c0417006138ce4576f294a066f7c[[#This Row],[Birthday]],TODAY(),"Y")</f>
        <v>29</v>
      </c>
      <c r="AI976" s="6">
        <f>DATEDIF(Member_export_20241206_173759_f48b0b31c0417006138ce4576f294a066f7c[[#This Row],[Member since]],Member_export_20241206_173759_f48b0b31c0417006138ce4576f294a066f7c[[#This Row],[Contrac end date C]],"M")</f>
        <v>7</v>
      </c>
      <c r="AJ976" t="str">
        <f>TEXT(Member_export_20241206_173759_f48b0b31c0417006138ce4576f294a066f7c[[#This Row],[Member since]],"DDDD")</f>
        <v>lunes</v>
      </c>
      <c r="AK976">
        <f>MONTH(Member_export_20241206_173759_f48b0b31c0417006138ce4576f294a066f7c[[#This Row],[Member since]])</f>
        <v>5</v>
      </c>
      <c r="AL976">
        <f>YEAR(Member_export_20241206_173759_f48b0b31c0417006138ce4576f294a066f7c[[#This Row],[Member since]])</f>
        <v>2024</v>
      </c>
    </row>
    <row r="977" spans="1:38" x14ac:dyDescent="0.55000000000000004">
      <c r="A977">
        <v>79788</v>
      </c>
      <c r="B977">
        <v>45989195</v>
      </c>
      <c r="C977" t="s">
        <v>3603</v>
      </c>
      <c r="D977" t="s">
        <v>9</v>
      </c>
      <c r="E977" t="s">
        <v>9</v>
      </c>
      <c r="F977" t="s">
        <v>358</v>
      </c>
      <c r="G977" t="s">
        <v>1983</v>
      </c>
      <c r="H977" t="s">
        <v>4025</v>
      </c>
      <c r="I977" s="1">
        <v>32308</v>
      </c>
      <c r="J977" t="s">
        <v>6364</v>
      </c>
      <c r="K977" t="s">
        <v>6365</v>
      </c>
      <c r="L977">
        <v>28914</v>
      </c>
      <c r="M977" t="s">
        <v>4016</v>
      </c>
      <c r="N977" t="s">
        <v>9</v>
      </c>
      <c r="O977">
        <v>615998256</v>
      </c>
      <c r="P977" t="s">
        <v>1984</v>
      </c>
      <c r="Q977" t="s">
        <v>22</v>
      </c>
      <c r="R977" t="s">
        <v>6366</v>
      </c>
      <c r="S977" t="s">
        <v>4017</v>
      </c>
      <c r="T977" s="1">
        <v>45294</v>
      </c>
      <c r="U977" t="s">
        <v>9</v>
      </c>
      <c r="V977" t="s">
        <v>9</v>
      </c>
      <c r="W977" t="s">
        <v>9</v>
      </c>
      <c r="X977" t="s">
        <v>12</v>
      </c>
      <c r="Y977" s="1">
        <v>45323</v>
      </c>
      <c r="Z977" s="1">
        <v>45657</v>
      </c>
      <c r="AA977">
        <v>5200</v>
      </c>
      <c r="AB977" t="s">
        <v>4017</v>
      </c>
      <c r="AC977">
        <f>MIN(COUNTIF(B:B,Member_export_20241206_173759_f48b0b31c0417006138ce4576f294a066f7c[[#This Row],[Member ID]]),1)-1</f>
        <v>0</v>
      </c>
      <c r="AD977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977" t="str">
        <f>IF(Member_export_20241206_173759_f48b0b31c0417006138ce4576f294a066f7c[[#This Row],[Source]]="","DESCONOCIDA",Member_export_20241206_173759_f48b0b31c0417006138ce4576f294a066f7c[[#This Row],[Source]])</f>
        <v>DESCONOCIDA</v>
      </c>
      <c r="AF977" s="1">
        <v>45657</v>
      </c>
      <c r="AG977" s="1">
        <f>Member_export_20241206_173759_f48b0b31c0417006138ce4576f294a066f7c[[#This Row],[Price]]/100</f>
        <v>52</v>
      </c>
      <c r="AH977" s="6">
        <f ca="1">DATEDIF(Member_export_20241206_173759_f48b0b31c0417006138ce4576f294a066f7c[[#This Row],[Birthday]],TODAY(),"Y")</f>
        <v>36</v>
      </c>
      <c r="AI977" s="6">
        <f>DATEDIF(Member_export_20241206_173759_f48b0b31c0417006138ce4576f294a066f7c[[#This Row],[Member since]],Member_export_20241206_173759_f48b0b31c0417006138ce4576f294a066f7c[[#This Row],[Contrac end date C]],"M")</f>
        <v>11</v>
      </c>
      <c r="AJ977" t="str">
        <f>TEXT(Member_export_20241206_173759_f48b0b31c0417006138ce4576f294a066f7c[[#This Row],[Member since]],"DDDD")</f>
        <v>miércoles</v>
      </c>
      <c r="AK977">
        <f>MONTH(Member_export_20241206_173759_f48b0b31c0417006138ce4576f294a066f7c[[#This Row],[Member since]])</f>
        <v>1</v>
      </c>
      <c r="AL977">
        <f>YEAR(Member_export_20241206_173759_f48b0b31c0417006138ce4576f294a066f7c[[#This Row],[Member since]])</f>
        <v>2024</v>
      </c>
    </row>
    <row r="978" spans="1:38" x14ac:dyDescent="0.55000000000000004">
      <c r="A978">
        <v>79788</v>
      </c>
      <c r="B978">
        <v>46855287</v>
      </c>
      <c r="C978" t="s">
        <v>9</v>
      </c>
      <c r="D978" t="s">
        <v>9</v>
      </c>
      <c r="E978" t="s">
        <v>9</v>
      </c>
      <c r="F978" t="s">
        <v>358</v>
      </c>
      <c r="G978" t="s">
        <v>608</v>
      </c>
      <c r="H978" t="s">
        <v>4025</v>
      </c>
      <c r="I978" s="1">
        <v>34200</v>
      </c>
      <c r="J978" t="s">
        <v>6367</v>
      </c>
      <c r="K978" t="s">
        <v>6368</v>
      </c>
      <c r="L978">
        <v>28041</v>
      </c>
      <c r="M978" t="s">
        <v>4051</v>
      </c>
      <c r="N978" t="s">
        <v>9</v>
      </c>
      <c r="O978">
        <v>630938424</v>
      </c>
      <c r="P978" t="s">
        <v>610</v>
      </c>
      <c r="Q978" t="s">
        <v>26</v>
      </c>
      <c r="R978" t="s">
        <v>609</v>
      </c>
      <c r="S978" t="s">
        <v>4017</v>
      </c>
      <c r="T978" s="1">
        <v>45446</v>
      </c>
      <c r="U978" t="s">
        <v>9</v>
      </c>
      <c r="V978" t="s">
        <v>4023</v>
      </c>
      <c r="W978" t="s">
        <v>4024</v>
      </c>
      <c r="X978" t="s">
        <v>30</v>
      </c>
      <c r="Y978" s="1">
        <v>45474</v>
      </c>
      <c r="Z978" s="1">
        <v>45657</v>
      </c>
      <c r="AA978">
        <v>4900</v>
      </c>
      <c r="AB978" t="s">
        <v>4017</v>
      </c>
      <c r="AC978">
        <f>MIN(COUNTIF(B:B,Member_export_20241206_173759_f48b0b31c0417006138ce4576f294a066f7c[[#This Row],[Member ID]]),1)-1</f>
        <v>0</v>
      </c>
      <c r="AD97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7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78" s="1">
        <v>45657</v>
      </c>
      <c r="AG978" s="1">
        <f>Member_export_20241206_173759_f48b0b31c0417006138ce4576f294a066f7c[[#This Row],[Price]]/100</f>
        <v>49</v>
      </c>
      <c r="AH978" s="6">
        <f ca="1">DATEDIF(Member_export_20241206_173759_f48b0b31c0417006138ce4576f294a066f7c[[#This Row],[Birthday]],TODAY(),"Y")</f>
        <v>31</v>
      </c>
      <c r="AI978" s="6">
        <f>DATEDIF(Member_export_20241206_173759_f48b0b31c0417006138ce4576f294a066f7c[[#This Row],[Member since]],Member_export_20241206_173759_f48b0b31c0417006138ce4576f294a066f7c[[#This Row],[Contrac end date C]],"M")</f>
        <v>6</v>
      </c>
      <c r="AJ978" t="str">
        <f>TEXT(Member_export_20241206_173759_f48b0b31c0417006138ce4576f294a066f7c[[#This Row],[Member since]],"DDDD")</f>
        <v>lunes</v>
      </c>
      <c r="AK978">
        <f>MONTH(Member_export_20241206_173759_f48b0b31c0417006138ce4576f294a066f7c[[#This Row],[Member since]])</f>
        <v>6</v>
      </c>
      <c r="AL978">
        <f>YEAR(Member_export_20241206_173759_f48b0b31c0417006138ce4576f294a066f7c[[#This Row],[Member since]])</f>
        <v>2024</v>
      </c>
    </row>
    <row r="979" spans="1:38" x14ac:dyDescent="0.55000000000000004">
      <c r="A979">
        <v>79788</v>
      </c>
      <c r="B979">
        <v>45988467</v>
      </c>
      <c r="C979" t="s">
        <v>2943</v>
      </c>
      <c r="D979" t="s">
        <v>9</v>
      </c>
      <c r="E979" t="s">
        <v>9</v>
      </c>
      <c r="F979" t="s">
        <v>358</v>
      </c>
      <c r="G979" t="s">
        <v>359</v>
      </c>
      <c r="H979" t="s">
        <v>4025</v>
      </c>
      <c r="I979" s="1">
        <v>29998</v>
      </c>
      <c r="J979" t="s">
        <v>6369</v>
      </c>
      <c r="K979" t="s">
        <v>6370</v>
      </c>
      <c r="L979">
        <v>28914</v>
      </c>
      <c r="M979" t="s">
        <v>4016</v>
      </c>
      <c r="N979" t="s">
        <v>9</v>
      </c>
      <c r="O979">
        <v>617205283</v>
      </c>
      <c r="P979" t="s">
        <v>360</v>
      </c>
      <c r="Q979" t="s">
        <v>361</v>
      </c>
      <c r="R979" t="s">
        <v>6371</v>
      </c>
      <c r="S979" t="s">
        <v>4017</v>
      </c>
      <c r="T979" s="1">
        <v>43377</v>
      </c>
      <c r="U979" t="s">
        <v>9</v>
      </c>
      <c r="V979" t="s">
        <v>4040</v>
      </c>
      <c r="W979" t="s">
        <v>4029</v>
      </c>
      <c r="X979" t="s">
        <v>30</v>
      </c>
      <c r="Y979" s="1">
        <v>43405</v>
      </c>
      <c r="Z979" s="1">
        <v>45657</v>
      </c>
      <c r="AA979">
        <v>4900</v>
      </c>
      <c r="AB979" t="s">
        <v>4017</v>
      </c>
      <c r="AC979">
        <f>MIN(COUNTIF(B:B,Member_export_20241206_173759_f48b0b31c0417006138ce4576f294a066f7c[[#This Row],[Member ID]]),1)-1</f>
        <v>0</v>
      </c>
      <c r="AD979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97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79" s="1">
        <v>45657</v>
      </c>
      <c r="AG979" s="1">
        <f>Member_export_20241206_173759_f48b0b31c0417006138ce4576f294a066f7c[[#This Row],[Price]]/100</f>
        <v>49</v>
      </c>
      <c r="AH979" s="6">
        <f ca="1">DATEDIF(Member_export_20241206_173759_f48b0b31c0417006138ce4576f294a066f7c[[#This Row],[Birthday]],TODAY(),"Y")</f>
        <v>42</v>
      </c>
      <c r="AI979" s="6">
        <f>DATEDIF(Member_export_20241206_173759_f48b0b31c0417006138ce4576f294a066f7c[[#This Row],[Member since]],Member_export_20241206_173759_f48b0b31c0417006138ce4576f294a066f7c[[#This Row],[Contrac end date C]],"M")</f>
        <v>74</v>
      </c>
      <c r="AJ979" t="str">
        <f>TEXT(Member_export_20241206_173759_f48b0b31c0417006138ce4576f294a066f7c[[#This Row],[Member since]],"DDDD")</f>
        <v>jueves</v>
      </c>
      <c r="AK979">
        <f>MONTH(Member_export_20241206_173759_f48b0b31c0417006138ce4576f294a066f7c[[#This Row],[Member since]])</f>
        <v>10</v>
      </c>
      <c r="AL979">
        <f>YEAR(Member_export_20241206_173759_f48b0b31c0417006138ce4576f294a066f7c[[#This Row],[Member since]])</f>
        <v>2018</v>
      </c>
    </row>
    <row r="980" spans="1:38" x14ac:dyDescent="0.55000000000000004">
      <c r="A980">
        <v>79788</v>
      </c>
      <c r="B980">
        <v>45987258</v>
      </c>
      <c r="C980" t="s">
        <v>3812</v>
      </c>
      <c r="D980" t="s">
        <v>9</v>
      </c>
      <c r="E980" t="s">
        <v>9</v>
      </c>
      <c r="F980" t="s">
        <v>358</v>
      </c>
      <c r="G980" t="s">
        <v>2443</v>
      </c>
      <c r="H980" t="s">
        <v>4025</v>
      </c>
      <c r="I980" s="1">
        <v>30367</v>
      </c>
      <c r="J980" t="s">
        <v>6372</v>
      </c>
      <c r="K980" t="s">
        <v>4140</v>
      </c>
      <c r="L980">
        <v>28914</v>
      </c>
      <c r="M980" t="s">
        <v>4016</v>
      </c>
      <c r="N980" t="s">
        <v>9</v>
      </c>
      <c r="O980">
        <v>605183842</v>
      </c>
      <c r="P980" t="s">
        <v>2444</v>
      </c>
      <c r="Q980" t="s">
        <v>113</v>
      </c>
      <c r="R980" t="s">
        <v>6373</v>
      </c>
      <c r="S980" t="s">
        <v>4017</v>
      </c>
      <c r="T980" s="1">
        <v>43738</v>
      </c>
      <c r="U980" t="s">
        <v>9</v>
      </c>
      <c r="V980" t="s">
        <v>4068</v>
      </c>
      <c r="W980" t="s">
        <v>4029</v>
      </c>
      <c r="X980" t="s">
        <v>12</v>
      </c>
      <c r="Y980" s="1">
        <v>45566</v>
      </c>
      <c r="Z980" s="1">
        <v>45657</v>
      </c>
      <c r="AA980">
        <v>5200</v>
      </c>
      <c r="AB980" t="s">
        <v>4017</v>
      </c>
      <c r="AC980">
        <f>MIN(COUNTIF(B:B,Member_export_20241206_173759_f48b0b31c0417006138ce4576f294a066f7c[[#This Row],[Member ID]]),1)-1</f>
        <v>0</v>
      </c>
      <c r="AD980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98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80" s="1">
        <v>45657</v>
      </c>
      <c r="AG980" s="1">
        <f>Member_export_20241206_173759_f48b0b31c0417006138ce4576f294a066f7c[[#This Row],[Price]]/100</f>
        <v>52</v>
      </c>
      <c r="AH980" s="6">
        <f ca="1">DATEDIF(Member_export_20241206_173759_f48b0b31c0417006138ce4576f294a066f7c[[#This Row],[Birthday]],TODAY(),"Y")</f>
        <v>41</v>
      </c>
      <c r="AI980" s="6">
        <f>DATEDIF(Member_export_20241206_173759_f48b0b31c0417006138ce4576f294a066f7c[[#This Row],[Member since]],Member_export_20241206_173759_f48b0b31c0417006138ce4576f294a066f7c[[#This Row],[Contrac end date C]],"M")</f>
        <v>63</v>
      </c>
      <c r="AJ980" t="str">
        <f>TEXT(Member_export_20241206_173759_f48b0b31c0417006138ce4576f294a066f7c[[#This Row],[Member since]],"DDDD")</f>
        <v>lunes</v>
      </c>
      <c r="AK980">
        <f>MONTH(Member_export_20241206_173759_f48b0b31c0417006138ce4576f294a066f7c[[#This Row],[Member since]])</f>
        <v>9</v>
      </c>
      <c r="AL980">
        <f>YEAR(Member_export_20241206_173759_f48b0b31c0417006138ce4576f294a066f7c[[#This Row],[Member since]])</f>
        <v>2019</v>
      </c>
    </row>
    <row r="981" spans="1:38" x14ac:dyDescent="0.55000000000000004">
      <c r="A981">
        <v>79788</v>
      </c>
      <c r="B981">
        <v>45987452</v>
      </c>
      <c r="C981" t="s">
        <v>3600</v>
      </c>
      <c r="D981" t="s">
        <v>9</v>
      </c>
      <c r="E981" t="s">
        <v>9</v>
      </c>
      <c r="F981" t="s">
        <v>358</v>
      </c>
      <c r="G981" t="s">
        <v>1975</v>
      </c>
      <c r="H981" t="s">
        <v>4025</v>
      </c>
      <c r="I981" s="1">
        <v>28669</v>
      </c>
      <c r="J981" t="s">
        <v>6374</v>
      </c>
      <c r="K981" t="s">
        <v>6375</v>
      </c>
      <c r="L981">
        <v>28914</v>
      </c>
      <c r="M981" t="s">
        <v>4016</v>
      </c>
      <c r="N981" t="s">
        <v>9</v>
      </c>
      <c r="O981">
        <v>654627669</v>
      </c>
      <c r="P981" t="s">
        <v>1976</v>
      </c>
      <c r="Q981" t="s">
        <v>18</v>
      </c>
      <c r="R981" t="s">
        <v>6376</v>
      </c>
      <c r="S981" t="s">
        <v>4017</v>
      </c>
      <c r="T981" s="1">
        <v>45026</v>
      </c>
      <c r="U981" t="s">
        <v>9</v>
      </c>
      <c r="V981" t="s">
        <v>4023</v>
      </c>
      <c r="W981" t="s">
        <v>4024</v>
      </c>
      <c r="X981" t="s">
        <v>30</v>
      </c>
      <c r="Y981" s="1">
        <v>45047</v>
      </c>
      <c r="Z981" s="1">
        <v>45657</v>
      </c>
      <c r="AA981">
        <v>4900</v>
      </c>
      <c r="AB981" t="s">
        <v>4017</v>
      </c>
      <c r="AC981">
        <f>MIN(COUNTIF(B:B,Member_export_20241206_173759_f48b0b31c0417006138ce4576f294a066f7c[[#This Row],[Member ID]]),1)-1</f>
        <v>0</v>
      </c>
      <c r="AD98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8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81" s="1">
        <v>45657</v>
      </c>
      <c r="AG981" s="1">
        <f>Member_export_20241206_173759_f48b0b31c0417006138ce4576f294a066f7c[[#This Row],[Price]]/100</f>
        <v>49</v>
      </c>
      <c r="AH981" s="6">
        <f ca="1">DATEDIF(Member_export_20241206_173759_f48b0b31c0417006138ce4576f294a066f7c[[#This Row],[Birthday]],TODAY(),"Y")</f>
        <v>46</v>
      </c>
      <c r="AI981" s="6">
        <f>DATEDIF(Member_export_20241206_173759_f48b0b31c0417006138ce4576f294a066f7c[[#This Row],[Member since]],Member_export_20241206_173759_f48b0b31c0417006138ce4576f294a066f7c[[#This Row],[Contrac end date C]],"M")</f>
        <v>20</v>
      </c>
      <c r="AJ981" t="str">
        <f>TEXT(Member_export_20241206_173759_f48b0b31c0417006138ce4576f294a066f7c[[#This Row],[Member since]],"DDDD")</f>
        <v>lunes</v>
      </c>
      <c r="AK981">
        <f>MONTH(Member_export_20241206_173759_f48b0b31c0417006138ce4576f294a066f7c[[#This Row],[Member since]])</f>
        <v>4</v>
      </c>
      <c r="AL981">
        <f>YEAR(Member_export_20241206_173759_f48b0b31c0417006138ce4576f294a066f7c[[#This Row],[Member since]])</f>
        <v>2023</v>
      </c>
    </row>
    <row r="982" spans="1:38" x14ac:dyDescent="0.55000000000000004">
      <c r="A982">
        <v>79788</v>
      </c>
      <c r="B982">
        <v>45987115</v>
      </c>
      <c r="C982" t="s">
        <v>3967</v>
      </c>
      <c r="D982" t="s">
        <v>9</v>
      </c>
      <c r="E982" t="s">
        <v>9</v>
      </c>
      <c r="F982" t="s">
        <v>358</v>
      </c>
      <c r="G982" t="s">
        <v>2759</v>
      </c>
      <c r="H982" t="s">
        <v>4025</v>
      </c>
      <c r="I982" s="1">
        <v>27264</v>
      </c>
      <c r="J982" t="s">
        <v>6377</v>
      </c>
      <c r="K982" t="s">
        <v>6378</v>
      </c>
      <c r="L982">
        <v>28914</v>
      </c>
      <c r="M982" t="s">
        <v>4016</v>
      </c>
      <c r="N982" t="s">
        <v>9</v>
      </c>
      <c r="O982">
        <v>661937978</v>
      </c>
      <c r="P982" t="s">
        <v>2761</v>
      </c>
      <c r="Q982" t="s">
        <v>45</v>
      </c>
      <c r="R982" t="s">
        <v>2760</v>
      </c>
      <c r="S982" t="s">
        <v>4017</v>
      </c>
      <c r="T982" s="1">
        <v>45174</v>
      </c>
      <c r="U982" t="s">
        <v>9</v>
      </c>
      <c r="V982" t="s">
        <v>4023</v>
      </c>
      <c r="W982" t="s">
        <v>4029</v>
      </c>
      <c r="X982" t="s">
        <v>12</v>
      </c>
      <c r="Y982" s="1">
        <v>45200</v>
      </c>
      <c r="Z982" s="1">
        <v>45657</v>
      </c>
      <c r="AA982">
        <v>5200</v>
      </c>
      <c r="AB982" t="s">
        <v>4017</v>
      </c>
      <c r="AC982">
        <f>MIN(COUNTIF(B:B,Member_export_20241206_173759_f48b0b31c0417006138ce4576f294a066f7c[[#This Row],[Member ID]]),1)-1</f>
        <v>0</v>
      </c>
      <c r="AD98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8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82" s="1">
        <v>45657</v>
      </c>
      <c r="AG982" s="1">
        <f>Member_export_20241206_173759_f48b0b31c0417006138ce4576f294a066f7c[[#This Row],[Price]]/100</f>
        <v>52</v>
      </c>
      <c r="AH982" s="6">
        <f ca="1">DATEDIF(Member_export_20241206_173759_f48b0b31c0417006138ce4576f294a066f7c[[#This Row],[Birthday]],TODAY(),"Y")</f>
        <v>50</v>
      </c>
      <c r="AI982" s="6">
        <f>DATEDIF(Member_export_20241206_173759_f48b0b31c0417006138ce4576f294a066f7c[[#This Row],[Member since]],Member_export_20241206_173759_f48b0b31c0417006138ce4576f294a066f7c[[#This Row],[Contrac end date C]],"M")</f>
        <v>15</v>
      </c>
      <c r="AJ982" t="str">
        <f>TEXT(Member_export_20241206_173759_f48b0b31c0417006138ce4576f294a066f7c[[#This Row],[Member since]],"DDDD")</f>
        <v>martes</v>
      </c>
      <c r="AK982">
        <f>MONTH(Member_export_20241206_173759_f48b0b31c0417006138ce4576f294a066f7c[[#This Row],[Member since]])</f>
        <v>9</v>
      </c>
      <c r="AL982">
        <f>YEAR(Member_export_20241206_173759_f48b0b31c0417006138ce4576f294a066f7c[[#This Row],[Member since]])</f>
        <v>2023</v>
      </c>
    </row>
    <row r="983" spans="1:38" x14ac:dyDescent="0.55000000000000004">
      <c r="A983">
        <v>79788</v>
      </c>
      <c r="B983">
        <v>48368655</v>
      </c>
      <c r="C983" t="s">
        <v>3616</v>
      </c>
      <c r="D983" t="s">
        <v>9</v>
      </c>
      <c r="E983" t="s">
        <v>9</v>
      </c>
      <c r="F983" t="s">
        <v>358</v>
      </c>
      <c r="G983" t="s">
        <v>2011</v>
      </c>
      <c r="H983" t="s">
        <v>4025</v>
      </c>
      <c r="I983" s="1">
        <v>33032</v>
      </c>
      <c r="J983" t="s">
        <v>6379</v>
      </c>
      <c r="K983" t="s">
        <v>6380</v>
      </c>
      <c r="L983">
        <v>28916</v>
      </c>
      <c r="M983" t="s">
        <v>4016</v>
      </c>
      <c r="N983" t="s">
        <v>9</v>
      </c>
      <c r="O983">
        <v>646809224</v>
      </c>
      <c r="P983" t="s">
        <v>2012</v>
      </c>
      <c r="Q983" t="s">
        <v>277</v>
      </c>
      <c r="R983" t="s">
        <v>9</v>
      </c>
      <c r="S983" t="s">
        <v>4017</v>
      </c>
      <c r="T983" s="1">
        <v>45562</v>
      </c>
      <c r="U983" t="s">
        <v>9</v>
      </c>
      <c r="V983" t="s">
        <v>4023</v>
      </c>
      <c r="W983" t="s">
        <v>4024</v>
      </c>
      <c r="X983" t="s">
        <v>30</v>
      </c>
      <c r="Y983" s="1">
        <v>45566</v>
      </c>
      <c r="Z983" s="1">
        <v>45657</v>
      </c>
      <c r="AA983">
        <v>4900</v>
      </c>
      <c r="AB983" t="s">
        <v>4017</v>
      </c>
      <c r="AC983">
        <f>MIN(COUNTIF(B:B,Member_export_20241206_173759_f48b0b31c0417006138ce4576f294a066f7c[[#This Row],[Member ID]]),1)-1</f>
        <v>0</v>
      </c>
      <c r="AD98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8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83" s="1">
        <v>45657</v>
      </c>
      <c r="AG983" s="1">
        <f>Member_export_20241206_173759_f48b0b31c0417006138ce4576f294a066f7c[[#This Row],[Price]]/100</f>
        <v>49</v>
      </c>
      <c r="AH983" s="6">
        <f ca="1">DATEDIF(Member_export_20241206_173759_f48b0b31c0417006138ce4576f294a066f7c[[#This Row],[Birthday]],TODAY(),"Y")</f>
        <v>34</v>
      </c>
      <c r="AI983" s="6">
        <f>DATEDIF(Member_export_20241206_173759_f48b0b31c0417006138ce4576f294a066f7c[[#This Row],[Member since]],Member_export_20241206_173759_f48b0b31c0417006138ce4576f294a066f7c[[#This Row],[Contrac end date C]],"M")</f>
        <v>3</v>
      </c>
      <c r="AJ983" t="str">
        <f>TEXT(Member_export_20241206_173759_f48b0b31c0417006138ce4576f294a066f7c[[#This Row],[Member since]],"DDDD")</f>
        <v>viernes</v>
      </c>
      <c r="AK983">
        <f>MONTH(Member_export_20241206_173759_f48b0b31c0417006138ce4576f294a066f7c[[#This Row],[Member since]])</f>
        <v>9</v>
      </c>
      <c r="AL983">
        <f>YEAR(Member_export_20241206_173759_f48b0b31c0417006138ce4576f294a066f7c[[#This Row],[Member since]])</f>
        <v>2024</v>
      </c>
    </row>
    <row r="984" spans="1:38" x14ac:dyDescent="0.55000000000000004">
      <c r="A984">
        <v>79788</v>
      </c>
      <c r="B984">
        <v>45987694</v>
      </c>
      <c r="C984" t="s">
        <v>3889</v>
      </c>
      <c r="D984" t="s">
        <v>9</v>
      </c>
      <c r="E984" t="s">
        <v>9</v>
      </c>
      <c r="F984" t="s">
        <v>358</v>
      </c>
      <c r="G984" t="s">
        <v>1564</v>
      </c>
      <c r="H984" t="s">
        <v>4015</v>
      </c>
      <c r="I984" s="1">
        <v>27666</v>
      </c>
      <c r="J984" t="s">
        <v>6381</v>
      </c>
      <c r="K984" t="s">
        <v>6382</v>
      </c>
      <c r="L984">
        <v>28914</v>
      </c>
      <c r="M984" t="s">
        <v>4016</v>
      </c>
      <c r="N984" t="s">
        <v>9</v>
      </c>
      <c r="O984">
        <v>627542380</v>
      </c>
      <c r="P984" t="s">
        <v>2604</v>
      </c>
      <c r="Q984" t="s">
        <v>45</v>
      </c>
      <c r="R984" t="s">
        <v>6383</v>
      </c>
      <c r="S984" t="s">
        <v>4017</v>
      </c>
      <c r="T984" s="1">
        <v>43726</v>
      </c>
      <c r="U984" t="s">
        <v>9</v>
      </c>
      <c r="V984" t="s">
        <v>4068</v>
      </c>
      <c r="W984" t="s">
        <v>4024</v>
      </c>
      <c r="X984" t="s">
        <v>30</v>
      </c>
      <c r="Y984" s="1">
        <v>43739</v>
      </c>
      <c r="Z984" s="1">
        <v>45657</v>
      </c>
      <c r="AA984">
        <v>4900</v>
      </c>
      <c r="AB984" t="s">
        <v>4017</v>
      </c>
      <c r="AC984">
        <f>MIN(COUNTIF(B:B,Member_export_20241206_173759_f48b0b31c0417006138ce4576f294a066f7c[[#This Row],[Member ID]]),1)-1</f>
        <v>0</v>
      </c>
      <c r="AD984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98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84" s="1">
        <v>45657</v>
      </c>
      <c r="AG984" s="1">
        <f>Member_export_20241206_173759_f48b0b31c0417006138ce4576f294a066f7c[[#This Row],[Price]]/100</f>
        <v>49</v>
      </c>
      <c r="AH984" s="6">
        <f ca="1">DATEDIF(Member_export_20241206_173759_f48b0b31c0417006138ce4576f294a066f7c[[#This Row],[Birthday]],TODAY(),"Y")</f>
        <v>49</v>
      </c>
      <c r="AI984" s="6">
        <f>DATEDIF(Member_export_20241206_173759_f48b0b31c0417006138ce4576f294a066f7c[[#This Row],[Member since]],Member_export_20241206_173759_f48b0b31c0417006138ce4576f294a066f7c[[#This Row],[Contrac end date C]],"M")</f>
        <v>63</v>
      </c>
      <c r="AJ984" t="str">
        <f>TEXT(Member_export_20241206_173759_f48b0b31c0417006138ce4576f294a066f7c[[#This Row],[Member since]],"DDDD")</f>
        <v>miércoles</v>
      </c>
      <c r="AK984">
        <f>MONTH(Member_export_20241206_173759_f48b0b31c0417006138ce4576f294a066f7c[[#This Row],[Member since]])</f>
        <v>9</v>
      </c>
      <c r="AL984">
        <f>YEAR(Member_export_20241206_173759_f48b0b31c0417006138ce4576f294a066f7c[[#This Row],[Member since]])</f>
        <v>2019</v>
      </c>
    </row>
    <row r="985" spans="1:38" x14ac:dyDescent="0.55000000000000004">
      <c r="A985">
        <v>79788</v>
      </c>
      <c r="B985">
        <v>45987743</v>
      </c>
      <c r="C985" t="s">
        <v>3369</v>
      </c>
      <c r="D985" t="s">
        <v>9</v>
      </c>
      <c r="E985" t="s">
        <v>9</v>
      </c>
      <c r="F985" t="s">
        <v>1470</v>
      </c>
      <c r="G985" t="s">
        <v>1471</v>
      </c>
      <c r="H985" t="s">
        <v>4015</v>
      </c>
      <c r="I985" s="1">
        <v>25943</v>
      </c>
      <c r="J985" t="s">
        <v>6384</v>
      </c>
      <c r="K985" t="s">
        <v>6385</v>
      </c>
      <c r="L985">
        <v>28914</v>
      </c>
      <c r="M985" t="s">
        <v>4016</v>
      </c>
      <c r="N985" t="s">
        <v>9</v>
      </c>
      <c r="O985">
        <v>649263936</v>
      </c>
      <c r="P985" t="s">
        <v>1473</v>
      </c>
      <c r="Q985" t="s">
        <v>26</v>
      </c>
      <c r="R985" t="s">
        <v>1472</v>
      </c>
      <c r="S985" t="s">
        <v>4017</v>
      </c>
      <c r="T985" s="1">
        <v>43262</v>
      </c>
      <c r="U985" t="s">
        <v>9</v>
      </c>
      <c r="V985" t="s">
        <v>4068</v>
      </c>
      <c r="W985" t="s">
        <v>4029</v>
      </c>
      <c r="X985" t="s">
        <v>86</v>
      </c>
      <c r="Y985" s="1">
        <v>43282</v>
      </c>
      <c r="Z985" s="1">
        <v>45657</v>
      </c>
      <c r="AA985">
        <v>4300</v>
      </c>
      <c r="AB985" t="s">
        <v>4017</v>
      </c>
      <c r="AC985">
        <f>MIN(COUNTIF(B:B,Member_export_20241206_173759_f48b0b31c0417006138ce4576f294a066f7c[[#This Row],[Member ID]]),1)-1</f>
        <v>0</v>
      </c>
      <c r="AD985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98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85" s="1">
        <v>45657</v>
      </c>
      <c r="AG985" s="1">
        <f>Member_export_20241206_173759_f48b0b31c0417006138ce4576f294a066f7c[[#This Row],[Price]]/100</f>
        <v>43</v>
      </c>
      <c r="AH985" s="6">
        <f ca="1">DATEDIF(Member_export_20241206_173759_f48b0b31c0417006138ce4576f294a066f7c[[#This Row],[Birthday]],TODAY(),"Y")</f>
        <v>53</v>
      </c>
      <c r="AI985" s="6">
        <f>DATEDIF(Member_export_20241206_173759_f48b0b31c0417006138ce4576f294a066f7c[[#This Row],[Member since]],Member_export_20241206_173759_f48b0b31c0417006138ce4576f294a066f7c[[#This Row],[Contrac end date C]],"M")</f>
        <v>78</v>
      </c>
      <c r="AJ985" t="str">
        <f>TEXT(Member_export_20241206_173759_f48b0b31c0417006138ce4576f294a066f7c[[#This Row],[Member since]],"DDDD")</f>
        <v>lunes</v>
      </c>
      <c r="AK985">
        <f>MONTH(Member_export_20241206_173759_f48b0b31c0417006138ce4576f294a066f7c[[#This Row],[Member since]])</f>
        <v>6</v>
      </c>
      <c r="AL985">
        <f>YEAR(Member_export_20241206_173759_f48b0b31c0417006138ce4576f294a066f7c[[#This Row],[Member since]])</f>
        <v>2018</v>
      </c>
    </row>
    <row r="986" spans="1:38" x14ac:dyDescent="0.55000000000000004">
      <c r="A986">
        <v>79788</v>
      </c>
      <c r="B986">
        <v>48367534</v>
      </c>
      <c r="C986" t="s">
        <v>3166</v>
      </c>
      <c r="D986" t="s">
        <v>9</v>
      </c>
      <c r="E986" t="s">
        <v>9</v>
      </c>
      <c r="F986" t="s">
        <v>969</v>
      </c>
      <c r="G986" t="s">
        <v>970</v>
      </c>
      <c r="H986" t="s">
        <v>4025</v>
      </c>
      <c r="I986" s="1">
        <v>29855</v>
      </c>
      <c r="J986" t="s">
        <v>6386</v>
      </c>
      <c r="K986" t="s">
        <v>6387</v>
      </c>
      <c r="L986">
        <v>28942</v>
      </c>
      <c r="M986" t="s">
        <v>4060</v>
      </c>
      <c r="N986" t="s">
        <v>9</v>
      </c>
      <c r="O986">
        <v>679856903</v>
      </c>
      <c r="P986" t="s">
        <v>971</v>
      </c>
      <c r="Q986" t="s">
        <v>22</v>
      </c>
      <c r="R986" t="s">
        <v>9</v>
      </c>
      <c r="S986" t="s">
        <v>4017</v>
      </c>
      <c r="T986" s="1">
        <v>45562</v>
      </c>
      <c r="U986" t="s">
        <v>9</v>
      </c>
      <c r="V986" t="s">
        <v>4023</v>
      </c>
      <c r="W986" t="s">
        <v>4024</v>
      </c>
      <c r="X986" t="s">
        <v>30</v>
      </c>
      <c r="Y986" s="1">
        <v>45566</v>
      </c>
      <c r="Z986" s="1">
        <v>45657</v>
      </c>
      <c r="AA986">
        <v>4900</v>
      </c>
      <c r="AB986" t="s">
        <v>4017</v>
      </c>
      <c r="AC986">
        <f>MIN(COUNTIF(B:B,Member_export_20241206_173759_f48b0b31c0417006138ce4576f294a066f7c[[#This Row],[Member ID]]),1)-1</f>
        <v>0</v>
      </c>
      <c r="AD98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8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86" s="1">
        <v>45657</v>
      </c>
      <c r="AG986" s="1">
        <f>Member_export_20241206_173759_f48b0b31c0417006138ce4576f294a066f7c[[#This Row],[Price]]/100</f>
        <v>49</v>
      </c>
      <c r="AH986" s="6">
        <f ca="1">DATEDIF(Member_export_20241206_173759_f48b0b31c0417006138ce4576f294a066f7c[[#This Row],[Birthday]],TODAY(),"Y")</f>
        <v>43</v>
      </c>
      <c r="AI986" s="6">
        <f>DATEDIF(Member_export_20241206_173759_f48b0b31c0417006138ce4576f294a066f7c[[#This Row],[Member since]],Member_export_20241206_173759_f48b0b31c0417006138ce4576f294a066f7c[[#This Row],[Contrac end date C]],"M")</f>
        <v>3</v>
      </c>
      <c r="AJ986" t="str">
        <f>TEXT(Member_export_20241206_173759_f48b0b31c0417006138ce4576f294a066f7c[[#This Row],[Member since]],"DDDD")</f>
        <v>viernes</v>
      </c>
      <c r="AK986">
        <f>MONTH(Member_export_20241206_173759_f48b0b31c0417006138ce4576f294a066f7c[[#This Row],[Member since]])</f>
        <v>9</v>
      </c>
      <c r="AL986">
        <f>YEAR(Member_export_20241206_173759_f48b0b31c0417006138ce4576f294a066f7c[[#This Row],[Member since]])</f>
        <v>2024</v>
      </c>
    </row>
    <row r="987" spans="1:38" x14ac:dyDescent="0.55000000000000004">
      <c r="A987">
        <v>79788</v>
      </c>
      <c r="B987">
        <v>45989391</v>
      </c>
      <c r="C987" t="s">
        <v>3655</v>
      </c>
      <c r="D987" t="s">
        <v>9</v>
      </c>
      <c r="E987" t="s">
        <v>9</v>
      </c>
      <c r="F987" t="s">
        <v>2101</v>
      </c>
      <c r="G987" t="s">
        <v>1484</v>
      </c>
      <c r="H987" t="s">
        <v>4025</v>
      </c>
      <c r="I987" s="1">
        <v>28447</v>
      </c>
      <c r="J987" t="s">
        <v>6388</v>
      </c>
      <c r="K987" t="s">
        <v>6389</v>
      </c>
      <c r="L987">
        <v>28914</v>
      </c>
      <c r="M987" t="s">
        <v>4016</v>
      </c>
      <c r="N987" t="s">
        <v>9</v>
      </c>
      <c r="O987">
        <v>646717010</v>
      </c>
      <c r="P987" t="s">
        <v>2103</v>
      </c>
      <c r="Q987" t="s">
        <v>45</v>
      </c>
      <c r="R987" t="s">
        <v>2102</v>
      </c>
      <c r="S987" t="s">
        <v>4017</v>
      </c>
      <c r="T987" s="1">
        <v>43339</v>
      </c>
      <c r="U987" t="s">
        <v>9</v>
      </c>
      <c r="V987" t="s">
        <v>4040</v>
      </c>
      <c r="W987" t="s">
        <v>4024</v>
      </c>
      <c r="X987" t="s">
        <v>30</v>
      </c>
      <c r="Y987" s="1">
        <v>43344</v>
      </c>
      <c r="Z987" s="1">
        <v>45657</v>
      </c>
      <c r="AA987">
        <v>4900</v>
      </c>
      <c r="AB987" t="s">
        <v>4017</v>
      </c>
      <c r="AC987">
        <f>MIN(COUNTIF(B:B,Member_export_20241206_173759_f48b0b31c0417006138ce4576f294a066f7c[[#This Row],[Member ID]]),1)-1</f>
        <v>0</v>
      </c>
      <c r="AD987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98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87" s="1">
        <v>45657</v>
      </c>
      <c r="AG987" s="1">
        <f>Member_export_20241206_173759_f48b0b31c0417006138ce4576f294a066f7c[[#This Row],[Price]]/100</f>
        <v>49</v>
      </c>
      <c r="AH987" s="6">
        <f ca="1">DATEDIF(Member_export_20241206_173759_f48b0b31c0417006138ce4576f294a066f7c[[#This Row],[Birthday]],TODAY(),"Y")</f>
        <v>47</v>
      </c>
      <c r="AI987" s="6">
        <f>DATEDIF(Member_export_20241206_173759_f48b0b31c0417006138ce4576f294a066f7c[[#This Row],[Member since]],Member_export_20241206_173759_f48b0b31c0417006138ce4576f294a066f7c[[#This Row],[Contrac end date C]],"M")</f>
        <v>76</v>
      </c>
      <c r="AJ987" t="str">
        <f>TEXT(Member_export_20241206_173759_f48b0b31c0417006138ce4576f294a066f7c[[#This Row],[Member since]],"DDDD")</f>
        <v>lunes</v>
      </c>
      <c r="AK987">
        <f>MONTH(Member_export_20241206_173759_f48b0b31c0417006138ce4576f294a066f7c[[#This Row],[Member since]])</f>
        <v>8</v>
      </c>
      <c r="AL987">
        <f>YEAR(Member_export_20241206_173759_f48b0b31c0417006138ce4576f294a066f7c[[#This Row],[Member since]])</f>
        <v>2018</v>
      </c>
    </row>
    <row r="988" spans="1:38" x14ac:dyDescent="0.55000000000000004">
      <c r="A988">
        <v>79788</v>
      </c>
      <c r="B988">
        <v>45988979</v>
      </c>
      <c r="C988" t="s">
        <v>3614</v>
      </c>
      <c r="D988" t="s">
        <v>9</v>
      </c>
      <c r="E988" t="s">
        <v>9</v>
      </c>
      <c r="F988" t="s">
        <v>2005</v>
      </c>
      <c r="G988" t="s">
        <v>2006</v>
      </c>
      <c r="H988" t="s">
        <v>4015</v>
      </c>
      <c r="I988" s="1">
        <v>38235</v>
      </c>
      <c r="J988" t="s">
        <v>6390</v>
      </c>
      <c r="K988" t="s">
        <v>6391</v>
      </c>
      <c r="L988">
        <v>28914</v>
      </c>
      <c r="M988" t="s">
        <v>4016</v>
      </c>
      <c r="N988" t="s">
        <v>9</v>
      </c>
      <c r="O988">
        <v>607538004</v>
      </c>
      <c r="P988" t="s">
        <v>2008</v>
      </c>
      <c r="Q988" t="s">
        <v>22</v>
      </c>
      <c r="R988" t="s">
        <v>2007</v>
      </c>
      <c r="S988" t="s">
        <v>4017</v>
      </c>
      <c r="T988" s="1">
        <v>45307</v>
      </c>
      <c r="U988" t="s">
        <v>9</v>
      </c>
      <c r="V988" t="s">
        <v>9</v>
      </c>
      <c r="W988" t="s">
        <v>9</v>
      </c>
      <c r="X988" t="s">
        <v>12</v>
      </c>
      <c r="Y988" s="1">
        <v>45323</v>
      </c>
      <c r="Z988" s="1">
        <v>45657</v>
      </c>
      <c r="AA988">
        <v>5200</v>
      </c>
      <c r="AB988" t="s">
        <v>4017</v>
      </c>
      <c r="AC988">
        <f>MIN(COUNTIF(B:B,Member_export_20241206_173759_f48b0b31c0417006138ce4576f294a066f7c[[#This Row],[Member ID]]),1)-1</f>
        <v>0</v>
      </c>
      <c r="AD988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988" t="str">
        <f>IF(Member_export_20241206_173759_f48b0b31c0417006138ce4576f294a066f7c[[#This Row],[Source]]="","DESCONOCIDA",Member_export_20241206_173759_f48b0b31c0417006138ce4576f294a066f7c[[#This Row],[Source]])</f>
        <v>DESCONOCIDA</v>
      </c>
      <c r="AF988" s="1">
        <v>45657</v>
      </c>
      <c r="AG988" s="1">
        <f>Member_export_20241206_173759_f48b0b31c0417006138ce4576f294a066f7c[[#This Row],[Price]]/100</f>
        <v>52</v>
      </c>
      <c r="AH988" s="6">
        <f ca="1">DATEDIF(Member_export_20241206_173759_f48b0b31c0417006138ce4576f294a066f7c[[#This Row],[Birthday]],TODAY(),"Y")</f>
        <v>20</v>
      </c>
      <c r="AI988" s="6">
        <f>DATEDIF(Member_export_20241206_173759_f48b0b31c0417006138ce4576f294a066f7c[[#This Row],[Member since]],Member_export_20241206_173759_f48b0b31c0417006138ce4576f294a066f7c[[#This Row],[Contrac end date C]],"M")</f>
        <v>11</v>
      </c>
      <c r="AJ988" t="str">
        <f>TEXT(Member_export_20241206_173759_f48b0b31c0417006138ce4576f294a066f7c[[#This Row],[Member since]],"DDDD")</f>
        <v>martes</v>
      </c>
      <c r="AK988">
        <f>MONTH(Member_export_20241206_173759_f48b0b31c0417006138ce4576f294a066f7c[[#This Row],[Member since]])</f>
        <v>1</v>
      </c>
      <c r="AL988">
        <f>YEAR(Member_export_20241206_173759_f48b0b31c0417006138ce4576f294a066f7c[[#This Row],[Member since]])</f>
        <v>2024</v>
      </c>
    </row>
    <row r="989" spans="1:38" x14ac:dyDescent="0.55000000000000004">
      <c r="A989">
        <v>79788</v>
      </c>
      <c r="B989">
        <v>45989389</v>
      </c>
      <c r="C989" t="s">
        <v>3014</v>
      </c>
      <c r="D989" t="s">
        <v>9</v>
      </c>
      <c r="E989" t="s">
        <v>9</v>
      </c>
      <c r="F989" t="s">
        <v>567</v>
      </c>
      <c r="G989" t="s">
        <v>568</v>
      </c>
      <c r="H989" t="s">
        <v>4022</v>
      </c>
      <c r="I989" s="1">
        <v>38384</v>
      </c>
      <c r="J989" t="s">
        <v>6392</v>
      </c>
      <c r="K989" t="s">
        <v>4124</v>
      </c>
      <c r="L989">
        <v>28914</v>
      </c>
      <c r="M989" t="s">
        <v>4016</v>
      </c>
      <c r="N989" t="s">
        <v>9</v>
      </c>
      <c r="O989">
        <v>674727531</v>
      </c>
      <c r="P989" t="s">
        <v>570</v>
      </c>
      <c r="Q989" t="s">
        <v>361</v>
      </c>
      <c r="R989" t="s">
        <v>569</v>
      </c>
      <c r="S989" t="s">
        <v>4017</v>
      </c>
      <c r="T989" s="1">
        <v>44722</v>
      </c>
      <c r="U989" t="s">
        <v>9</v>
      </c>
      <c r="V989" t="s">
        <v>4023</v>
      </c>
      <c r="W989" t="s">
        <v>4024</v>
      </c>
      <c r="X989" t="s">
        <v>30</v>
      </c>
      <c r="Y989" s="1">
        <v>44743</v>
      </c>
      <c r="Z989" s="1">
        <v>45657</v>
      </c>
      <c r="AA989">
        <v>4900</v>
      </c>
      <c r="AB989" t="s">
        <v>4017</v>
      </c>
      <c r="AC989">
        <f>MIN(COUNTIF(B:B,Member_export_20241206_173759_f48b0b31c0417006138ce4576f294a066f7c[[#This Row],[Member ID]]),1)-1</f>
        <v>0</v>
      </c>
      <c r="AD98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8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89" s="1">
        <v>45657</v>
      </c>
      <c r="AG989" s="1">
        <f>Member_export_20241206_173759_f48b0b31c0417006138ce4576f294a066f7c[[#This Row],[Price]]/100</f>
        <v>49</v>
      </c>
      <c r="AH989" s="6">
        <f ca="1">DATEDIF(Member_export_20241206_173759_f48b0b31c0417006138ce4576f294a066f7c[[#This Row],[Birthday]],TODAY(),"Y")</f>
        <v>19</v>
      </c>
      <c r="AI989" s="6">
        <f>DATEDIF(Member_export_20241206_173759_f48b0b31c0417006138ce4576f294a066f7c[[#This Row],[Member since]],Member_export_20241206_173759_f48b0b31c0417006138ce4576f294a066f7c[[#This Row],[Contrac end date C]],"M")</f>
        <v>30</v>
      </c>
      <c r="AJ989" t="str">
        <f>TEXT(Member_export_20241206_173759_f48b0b31c0417006138ce4576f294a066f7c[[#This Row],[Member since]],"DDDD")</f>
        <v>viernes</v>
      </c>
      <c r="AK989">
        <f>MONTH(Member_export_20241206_173759_f48b0b31c0417006138ce4576f294a066f7c[[#This Row],[Member since]])</f>
        <v>6</v>
      </c>
      <c r="AL989">
        <f>YEAR(Member_export_20241206_173759_f48b0b31c0417006138ce4576f294a066f7c[[#This Row],[Member since]])</f>
        <v>2022</v>
      </c>
    </row>
    <row r="990" spans="1:38" x14ac:dyDescent="0.55000000000000004">
      <c r="A990">
        <v>79788</v>
      </c>
      <c r="B990">
        <v>45987909</v>
      </c>
      <c r="C990" t="s">
        <v>3331</v>
      </c>
      <c r="D990" t="s">
        <v>9</v>
      </c>
      <c r="E990" t="s">
        <v>9</v>
      </c>
      <c r="F990" t="s">
        <v>1378</v>
      </c>
      <c r="G990" t="s">
        <v>272</v>
      </c>
      <c r="H990" t="s">
        <v>4025</v>
      </c>
      <c r="I990" s="1">
        <v>37488</v>
      </c>
      <c r="J990" t="s">
        <v>6393</v>
      </c>
      <c r="K990" t="s">
        <v>4976</v>
      </c>
      <c r="L990">
        <v>28914</v>
      </c>
      <c r="M990" t="s">
        <v>4016</v>
      </c>
      <c r="N990" t="s">
        <v>9</v>
      </c>
      <c r="O990">
        <v>619469805</v>
      </c>
      <c r="P990" t="s">
        <v>1379</v>
      </c>
      <c r="Q990" t="s">
        <v>26</v>
      </c>
      <c r="R990" t="s">
        <v>6394</v>
      </c>
      <c r="S990" t="s">
        <v>4017</v>
      </c>
      <c r="T990" s="1">
        <v>45163</v>
      </c>
      <c r="U990" t="s">
        <v>9</v>
      </c>
      <c r="V990" t="s">
        <v>4023</v>
      </c>
      <c r="W990" t="s">
        <v>4024</v>
      </c>
      <c r="X990" t="s">
        <v>122</v>
      </c>
      <c r="Y990" s="1">
        <v>45170</v>
      </c>
      <c r="Z990" s="1">
        <v>45657</v>
      </c>
      <c r="AA990">
        <v>7900</v>
      </c>
      <c r="AB990" t="s">
        <v>4017</v>
      </c>
      <c r="AC990">
        <f>MIN(COUNTIF(B:B,Member_export_20241206_173759_f48b0b31c0417006138ce4576f294a066f7c[[#This Row],[Member ID]]),1)-1</f>
        <v>0</v>
      </c>
      <c r="AD99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9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90" s="1">
        <v>45657</v>
      </c>
      <c r="AG990" s="1">
        <f>Member_export_20241206_173759_f48b0b31c0417006138ce4576f294a066f7c[[#This Row],[Price]]/100</f>
        <v>79</v>
      </c>
      <c r="AH990" s="6">
        <f ca="1">DATEDIF(Member_export_20241206_173759_f48b0b31c0417006138ce4576f294a066f7c[[#This Row],[Birthday]],TODAY(),"Y")</f>
        <v>22</v>
      </c>
      <c r="AI990" s="6">
        <f>DATEDIF(Member_export_20241206_173759_f48b0b31c0417006138ce4576f294a066f7c[[#This Row],[Member since]],Member_export_20241206_173759_f48b0b31c0417006138ce4576f294a066f7c[[#This Row],[Contrac end date C]],"M")</f>
        <v>16</v>
      </c>
      <c r="AJ990" t="str">
        <f>TEXT(Member_export_20241206_173759_f48b0b31c0417006138ce4576f294a066f7c[[#This Row],[Member since]],"DDDD")</f>
        <v>viernes</v>
      </c>
      <c r="AK990">
        <f>MONTH(Member_export_20241206_173759_f48b0b31c0417006138ce4576f294a066f7c[[#This Row],[Member since]])</f>
        <v>8</v>
      </c>
      <c r="AL990">
        <f>YEAR(Member_export_20241206_173759_f48b0b31c0417006138ce4576f294a066f7c[[#This Row],[Member since]])</f>
        <v>2023</v>
      </c>
    </row>
    <row r="991" spans="1:38" x14ac:dyDescent="0.55000000000000004">
      <c r="A991">
        <v>79788</v>
      </c>
      <c r="B991">
        <v>45989742</v>
      </c>
      <c r="C991" t="s">
        <v>3693</v>
      </c>
      <c r="D991" t="s">
        <v>9</v>
      </c>
      <c r="E991" t="s">
        <v>9</v>
      </c>
      <c r="F991" t="s">
        <v>590</v>
      </c>
      <c r="G991" t="s">
        <v>2196</v>
      </c>
      <c r="H991" t="s">
        <v>4025</v>
      </c>
      <c r="I991" s="1">
        <v>28572</v>
      </c>
      <c r="J991" t="s">
        <v>6395</v>
      </c>
      <c r="K991" t="s">
        <v>6396</v>
      </c>
      <c r="L991">
        <v>28914</v>
      </c>
      <c r="M991" t="s">
        <v>4016</v>
      </c>
      <c r="N991" t="s">
        <v>9</v>
      </c>
      <c r="O991">
        <v>678512127</v>
      </c>
      <c r="P991" t="s">
        <v>379</v>
      </c>
      <c r="Q991" t="s">
        <v>458</v>
      </c>
      <c r="R991" t="s">
        <v>6397</v>
      </c>
      <c r="S991" t="s">
        <v>4017</v>
      </c>
      <c r="T991" s="1">
        <v>43572</v>
      </c>
      <c r="U991" t="s">
        <v>9</v>
      </c>
      <c r="V991" t="s">
        <v>4023</v>
      </c>
      <c r="W991" t="s">
        <v>4029</v>
      </c>
      <c r="X991" t="s">
        <v>30</v>
      </c>
      <c r="Y991" s="1">
        <v>43586</v>
      </c>
      <c r="Z991" s="1">
        <v>45657</v>
      </c>
      <c r="AA991">
        <v>4900</v>
      </c>
      <c r="AB991" t="s">
        <v>4017</v>
      </c>
      <c r="AC991">
        <f>MIN(COUNTIF(B:B,Member_export_20241206_173759_f48b0b31c0417006138ce4576f294a066f7c[[#This Row],[Member ID]]),1)-1</f>
        <v>0</v>
      </c>
      <c r="AD99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9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91" s="1">
        <v>45657</v>
      </c>
      <c r="AG991" s="1">
        <f>Member_export_20241206_173759_f48b0b31c0417006138ce4576f294a066f7c[[#This Row],[Price]]/100</f>
        <v>49</v>
      </c>
      <c r="AH991" s="6">
        <f ca="1">DATEDIF(Member_export_20241206_173759_f48b0b31c0417006138ce4576f294a066f7c[[#This Row],[Birthday]],TODAY(),"Y")</f>
        <v>46</v>
      </c>
      <c r="AI991" s="6">
        <f>DATEDIF(Member_export_20241206_173759_f48b0b31c0417006138ce4576f294a066f7c[[#This Row],[Member since]],Member_export_20241206_173759_f48b0b31c0417006138ce4576f294a066f7c[[#This Row],[Contrac end date C]],"M")</f>
        <v>68</v>
      </c>
      <c r="AJ991" t="str">
        <f>TEXT(Member_export_20241206_173759_f48b0b31c0417006138ce4576f294a066f7c[[#This Row],[Member since]],"DDDD")</f>
        <v>miércoles</v>
      </c>
      <c r="AK991">
        <f>MONTH(Member_export_20241206_173759_f48b0b31c0417006138ce4576f294a066f7c[[#This Row],[Member since]])</f>
        <v>4</v>
      </c>
      <c r="AL991">
        <f>YEAR(Member_export_20241206_173759_f48b0b31c0417006138ce4576f294a066f7c[[#This Row],[Member since]])</f>
        <v>2019</v>
      </c>
    </row>
    <row r="992" spans="1:38" x14ac:dyDescent="0.55000000000000004">
      <c r="A992">
        <v>79788</v>
      </c>
      <c r="B992">
        <v>45987551</v>
      </c>
      <c r="C992" t="s">
        <v>3599</v>
      </c>
      <c r="D992" t="s">
        <v>9</v>
      </c>
      <c r="E992" t="s">
        <v>9</v>
      </c>
      <c r="F992" t="s">
        <v>590</v>
      </c>
      <c r="G992" t="s">
        <v>1973</v>
      </c>
      <c r="H992" t="s">
        <v>4025</v>
      </c>
      <c r="I992" s="1">
        <v>27560</v>
      </c>
      <c r="J992" t="s">
        <v>6398</v>
      </c>
      <c r="K992" t="s">
        <v>4140</v>
      </c>
      <c r="L992">
        <v>28914</v>
      </c>
      <c r="M992" t="s">
        <v>4016</v>
      </c>
      <c r="N992" t="s">
        <v>9</v>
      </c>
      <c r="O992">
        <v>636575326</v>
      </c>
      <c r="P992" t="s">
        <v>1974</v>
      </c>
      <c r="Q992" t="s">
        <v>22</v>
      </c>
      <c r="R992" t="s">
        <v>6399</v>
      </c>
      <c r="S992" t="s">
        <v>4017</v>
      </c>
      <c r="T992" s="1">
        <v>44673</v>
      </c>
      <c r="U992" t="s">
        <v>9</v>
      </c>
      <c r="V992" t="s">
        <v>9</v>
      </c>
      <c r="W992" t="s">
        <v>9</v>
      </c>
      <c r="X992" t="s">
        <v>30</v>
      </c>
      <c r="Y992" s="1">
        <v>44682</v>
      </c>
      <c r="Z992" s="1">
        <v>45657</v>
      </c>
      <c r="AA992">
        <v>4900</v>
      </c>
      <c r="AB992" t="s">
        <v>4017</v>
      </c>
      <c r="AC992">
        <f>MIN(COUNTIF(B:B,Member_export_20241206_173759_f48b0b31c0417006138ce4576f294a066f7c[[#This Row],[Member ID]]),1)-1</f>
        <v>0</v>
      </c>
      <c r="AD992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992" t="str">
        <f>IF(Member_export_20241206_173759_f48b0b31c0417006138ce4576f294a066f7c[[#This Row],[Source]]="","DESCONOCIDA",Member_export_20241206_173759_f48b0b31c0417006138ce4576f294a066f7c[[#This Row],[Source]])</f>
        <v>DESCONOCIDA</v>
      </c>
      <c r="AF992" s="1">
        <v>45657</v>
      </c>
      <c r="AG992" s="1">
        <f>Member_export_20241206_173759_f48b0b31c0417006138ce4576f294a066f7c[[#This Row],[Price]]/100</f>
        <v>49</v>
      </c>
      <c r="AH992" s="6">
        <f ca="1">DATEDIF(Member_export_20241206_173759_f48b0b31c0417006138ce4576f294a066f7c[[#This Row],[Birthday]],TODAY(),"Y")</f>
        <v>49</v>
      </c>
      <c r="AI992" s="6">
        <f>DATEDIF(Member_export_20241206_173759_f48b0b31c0417006138ce4576f294a066f7c[[#This Row],[Member since]],Member_export_20241206_173759_f48b0b31c0417006138ce4576f294a066f7c[[#This Row],[Contrac end date C]],"M")</f>
        <v>32</v>
      </c>
      <c r="AJ992" t="str">
        <f>TEXT(Member_export_20241206_173759_f48b0b31c0417006138ce4576f294a066f7c[[#This Row],[Member since]],"DDDD")</f>
        <v>viernes</v>
      </c>
      <c r="AK992">
        <f>MONTH(Member_export_20241206_173759_f48b0b31c0417006138ce4576f294a066f7c[[#This Row],[Member since]])</f>
        <v>4</v>
      </c>
      <c r="AL992">
        <f>YEAR(Member_export_20241206_173759_f48b0b31c0417006138ce4576f294a066f7c[[#This Row],[Member since]])</f>
        <v>2022</v>
      </c>
    </row>
    <row r="993" spans="1:38" x14ac:dyDescent="0.55000000000000004">
      <c r="A993">
        <v>79788</v>
      </c>
      <c r="B993">
        <v>45987855</v>
      </c>
      <c r="C993" t="s">
        <v>3021</v>
      </c>
      <c r="D993" t="s">
        <v>9</v>
      </c>
      <c r="E993" t="s">
        <v>9</v>
      </c>
      <c r="F993" t="s">
        <v>590</v>
      </c>
      <c r="G993" t="s">
        <v>591</v>
      </c>
      <c r="H993" t="s">
        <v>4025</v>
      </c>
      <c r="I993" s="1">
        <v>30873</v>
      </c>
      <c r="J993" t="s">
        <v>6400</v>
      </c>
      <c r="K993" t="s">
        <v>6401</v>
      </c>
      <c r="L993">
        <v>28914</v>
      </c>
      <c r="M993" t="s">
        <v>4016</v>
      </c>
      <c r="N993" t="s">
        <v>9</v>
      </c>
      <c r="O993">
        <v>628073556</v>
      </c>
      <c r="P993" t="s">
        <v>592</v>
      </c>
      <c r="Q993" t="s">
        <v>45</v>
      </c>
      <c r="R993" t="s">
        <v>6402</v>
      </c>
      <c r="S993" t="s">
        <v>4017</v>
      </c>
      <c r="T993" s="1">
        <v>44218</v>
      </c>
      <c r="U993" t="s">
        <v>9</v>
      </c>
      <c r="V993" t="s">
        <v>4023</v>
      </c>
      <c r="W993" t="s">
        <v>4029</v>
      </c>
      <c r="X993" t="s">
        <v>12</v>
      </c>
      <c r="Y993" s="1">
        <v>45566</v>
      </c>
      <c r="Z993" s="1">
        <v>45657</v>
      </c>
      <c r="AA993">
        <v>5200</v>
      </c>
      <c r="AB993" t="s">
        <v>4017</v>
      </c>
      <c r="AC993">
        <f>MIN(COUNTIF(B:B,Member_export_20241206_173759_f48b0b31c0417006138ce4576f294a066f7c[[#This Row],[Member ID]]),1)-1</f>
        <v>0</v>
      </c>
      <c r="AD99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9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93" s="1">
        <v>45657</v>
      </c>
      <c r="AG993" s="1">
        <f>Member_export_20241206_173759_f48b0b31c0417006138ce4576f294a066f7c[[#This Row],[Price]]/100</f>
        <v>52</v>
      </c>
      <c r="AH993" s="6">
        <f ca="1">DATEDIF(Member_export_20241206_173759_f48b0b31c0417006138ce4576f294a066f7c[[#This Row],[Birthday]],TODAY(),"Y")</f>
        <v>40</v>
      </c>
      <c r="AI993" s="6">
        <f>DATEDIF(Member_export_20241206_173759_f48b0b31c0417006138ce4576f294a066f7c[[#This Row],[Member since]],Member_export_20241206_173759_f48b0b31c0417006138ce4576f294a066f7c[[#This Row],[Contrac end date C]],"M")</f>
        <v>47</v>
      </c>
      <c r="AJ993" t="str">
        <f>TEXT(Member_export_20241206_173759_f48b0b31c0417006138ce4576f294a066f7c[[#This Row],[Member since]],"DDDD")</f>
        <v>viernes</v>
      </c>
      <c r="AK993">
        <f>MONTH(Member_export_20241206_173759_f48b0b31c0417006138ce4576f294a066f7c[[#This Row],[Member since]])</f>
        <v>1</v>
      </c>
      <c r="AL993">
        <f>YEAR(Member_export_20241206_173759_f48b0b31c0417006138ce4576f294a066f7c[[#This Row],[Member since]])</f>
        <v>2021</v>
      </c>
    </row>
    <row r="994" spans="1:38" x14ac:dyDescent="0.55000000000000004">
      <c r="A994">
        <v>79788</v>
      </c>
      <c r="B994">
        <v>45987316</v>
      </c>
      <c r="C994" t="s">
        <v>3594</v>
      </c>
      <c r="D994" t="s">
        <v>9</v>
      </c>
      <c r="E994" t="s">
        <v>9</v>
      </c>
      <c r="F994" t="s">
        <v>590</v>
      </c>
      <c r="G994" t="s">
        <v>699</v>
      </c>
      <c r="H994" t="s">
        <v>4022</v>
      </c>
      <c r="I994" s="1">
        <v>29240</v>
      </c>
      <c r="J994" t="s">
        <v>6403</v>
      </c>
      <c r="K994" t="s">
        <v>4131</v>
      </c>
      <c r="L994">
        <v>28914</v>
      </c>
      <c r="M994" t="s">
        <v>4016</v>
      </c>
      <c r="N994" t="s">
        <v>9</v>
      </c>
      <c r="O994">
        <v>695912361</v>
      </c>
      <c r="P994" t="s">
        <v>1964</v>
      </c>
      <c r="Q994" t="s">
        <v>22</v>
      </c>
      <c r="R994" t="s">
        <v>6404</v>
      </c>
      <c r="S994" t="s">
        <v>4017</v>
      </c>
      <c r="T994" s="1">
        <v>44805</v>
      </c>
      <c r="U994" t="s">
        <v>9</v>
      </c>
      <c r="V994" t="s">
        <v>4023</v>
      </c>
      <c r="W994" t="s">
        <v>4024</v>
      </c>
      <c r="X994" t="s">
        <v>30</v>
      </c>
      <c r="Y994" s="1">
        <v>45444</v>
      </c>
      <c r="Z994" s="1">
        <v>45657</v>
      </c>
      <c r="AA994">
        <v>4900</v>
      </c>
      <c r="AB994" t="s">
        <v>4017</v>
      </c>
      <c r="AC994">
        <f>MIN(COUNTIF(B:B,Member_export_20241206_173759_f48b0b31c0417006138ce4576f294a066f7c[[#This Row],[Member ID]]),1)-1</f>
        <v>0</v>
      </c>
      <c r="AD99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9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94" s="1">
        <v>45657</v>
      </c>
      <c r="AG994" s="1">
        <f>Member_export_20241206_173759_f48b0b31c0417006138ce4576f294a066f7c[[#This Row],[Price]]/100</f>
        <v>49</v>
      </c>
      <c r="AH994" s="6">
        <f ca="1">DATEDIF(Member_export_20241206_173759_f48b0b31c0417006138ce4576f294a066f7c[[#This Row],[Birthday]],TODAY(),"Y")</f>
        <v>44</v>
      </c>
      <c r="AI994" s="6">
        <f>DATEDIF(Member_export_20241206_173759_f48b0b31c0417006138ce4576f294a066f7c[[#This Row],[Member since]],Member_export_20241206_173759_f48b0b31c0417006138ce4576f294a066f7c[[#This Row],[Contrac end date C]],"M")</f>
        <v>27</v>
      </c>
      <c r="AJ994" t="str">
        <f>TEXT(Member_export_20241206_173759_f48b0b31c0417006138ce4576f294a066f7c[[#This Row],[Member since]],"DDDD")</f>
        <v>jueves</v>
      </c>
      <c r="AK994">
        <f>MONTH(Member_export_20241206_173759_f48b0b31c0417006138ce4576f294a066f7c[[#This Row],[Member since]])</f>
        <v>9</v>
      </c>
      <c r="AL994">
        <f>YEAR(Member_export_20241206_173759_f48b0b31c0417006138ce4576f294a066f7c[[#This Row],[Member since]])</f>
        <v>2022</v>
      </c>
    </row>
    <row r="995" spans="1:38" x14ac:dyDescent="0.55000000000000004">
      <c r="A995">
        <v>79788</v>
      </c>
      <c r="B995">
        <v>46760501</v>
      </c>
      <c r="C995" t="s">
        <v>3843</v>
      </c>
      <c r="D995" t="s">
        <v>9</v>
      </c>
      <c r="E995" t="s">
        <v>9</v>
      </c>
      <c r="F995" t="s">
        <v>2512</v>
      </c>
      <c r="G995" t="s">
        <v>2323</v>
      </c>
      <c r="H995" t="s">
        <v>4025</v>
      </c>
      <c r="I995" s="1">
        <v>38862</v>
      </c>
      <c r="J995" t="s">
        <v>6405</v>
      </c>
      <c r="K995" t="s">
        <v>6406</v>
      </c>
      <c r="L995">
        <v>28914</v>
      </c>
      <c r="M995" t="s">
        <v>4016</v>
      </c>
      <c r="N995" t="s">
        <v>9</v>
      </c>
      <c r="O995">
        <v>627850108</v>
      </c>
      <c r="P995" t="s">
        <v>2514</v>
      </c>
      <c r="Q995" t="s">
        <v>18</v>
      </c>
      <c r="R995" t="s">
        <v>2513</v>
      </c>
      <c r="S995" t="s">
        <v>4017</v>
      </c>
      <c r="T995" s="1">
        <v>45425</v>
      </c>
      <c r="U995" t="s">
        <v>9</v>
      </c>
      <c r="V995" t="s">
        <v>9</v>
      </c>
      <c r="W995" t="s">
        <v>9</v>
      </c>
      <c r="X995" t="s">
        <v>30</v>
      </c>
      <c r="Y995" s="1">
        <v>45444</v>
      </c>
      <c r="Z995" s="1">
        <v>45657</v>
      </c>
      <c r="AA995">
        <v>4900</v>
      </c>
      <c r="AB995" t="s">
        <v>4017</v>
      </c>
      <c r="AC995">
        <f>MIN(COUNTIF(B:B,Member_export_20241206_173759_f48b0b31c0417006138ce4576f294a066f7c[[#This Row],[Member ID]]),1)-1</f>
        <v>0</v>
      </c>
      <c r="AD995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995" t="str">
        <f>IF(Member_export_20241206_173759_f48b0b31c0417006138ce4576f294a066f7c[[#This Row],[Source]]="","DESCONOCIDA",Member_export_20241206_173759_f48b0b31c0417006138ce4576f294a066f7c[[#This Row],[Source]])</f>
        <v>DESCONOCIDA</v>
      </c>
      <c r="AF995" s="1">
        <v>45657</v>
      </c>
      <c r="AG995" s="1">
        <f>Member_export_20241206_173759_f48b0b31c0417006138ce4576f294a066f7c[[#This Row],[Price]]/100</f>
        <v>49</v>
      </c>
      <c r="AH995" s="6">
        <f ca="1">DATEDIF(Member_export_20241206_173759_f48b0b31c0417006138ce4576f294a066f7c[[#This Row],[Birthday]],TODAY(),"Y")</f>
        <v>18</v>
      </c>
      <c r="AI995" s="6">
        <f>DATEDIF(Member_export_20241206_173759_f48b0b31c0417006138ce4576f294a066f7c[[#This Row],[Member since]],Member_export_20241206_173759_f48b0b31c0417006138ce4576f294a066f7c[[#This Row],[Contrac end date C]],"M")</f>
        <v>7</v>
      </c>
      <c r="AJ995" t="str">
        <f>TEXT(Member_export_20241206_173759_f48b0b31c0417006138ce4576f294a066f7c[[#This Row],[Member since]],"DDDD")</f>
        <v>lunes</v>
      </c>
      <c r="AK995">
        <f>MONTH(Member_export_20241206_173759_f48b0b31c0417006138ce4576f294a066f7c[[#This Row],[Member since]])</f>
        <v>5</v>
      </c>
      <c r="AL995">
        <f>YEAR(Member_export_20241206_173759_f48b0b31c0417006138ce4576f294a066f7c[[#This Row],[Member since]])</f>
        <v>2024</v>
      </c>
    </row>
    <row r="996" spans="1:38" x14ac:dyDescent="0.55000000000000004">
      <c r="A996">
        <v>79788</v>
      </c>
      <c r="B996">
        <v>45987573</v>
      </c>
      <c r="C996" t="s">
        <v>3427</v>
      </c>
      <c r="D996" t="s">
        <v>9</v>
      </c>
      <c r="E996" t="s">
        <v>9</v>
      </c>
      <c r="F996" t="s">
        <v>1597</v>
      </c>
      <c r="G996" t="s">
        <v>1598</v>
      </c>
      <c r="H996" t="s">
        <v>4025</v>
      </c>
      <c r="I996" s="1">
        <v>30350</v>
      </c>
      <c r="J996" t="s">
        <v>6407</v>
      </c>
      <c r="K996" t="s">
        <v>6408</v>
      </c>
      <c r="L996">
        <v>28914</v>
      </c>
      <c r="M996" t="s">
        <v>4016</v>
      </c>
      <c r="N996" t="s">
        <v>9</v>
      </c>
      <c r="O996">
        <v>646076594</v>
      </c>
      <c r="P996" t="s">
        <v>1599</v>
      </c>
      <c r="Q996" t="s">
        <v>18</v>
      </c>
      <c r="R996" t="s">
        <v>6409</v>
      </c>
      <c r="S996" t="s">
        <v>4017</v>
      </c>
      <c r="T996" s="1">
        <v>44489</v>
      </c>
      <c r="U996" t="s">
        <v>9</v>
      </c>
      <c r="V996" t="s">
        <v>4023</v>
      </c>
      <c r="W996" t="s">
        <v>4024</v>
      </c>
      <c r="X996" t="s">
        <v>12</v>
      </c>
      <c r="Y996" s="1">
        <v>44501</v>
      </c>
      <c r="Z996" s="1">
        <v>45657</v>
      </c>
      <c r="AA996">
        <v>5200</v>
      </c>
      <c r="AB996" t="s">
        <v>4017</v>
      </c>
      <c r="AC996">
        <f>MIN(COUNTIF(B:B,Member_export_20241206_173759_f48b0b31c0417006138ce4576f294a066f7c[[#This Row],[Member ID]]),1)-1</f>
        <v>0</v>
      </c>
      <c r="AD99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9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996" s="1">
        <v>45657</v>
      </c>
      <c r="AG996" s="1">
        <f>Member_export_20241206_173759_f48b0b31c0417006138ce4576f294a066f7c[[#This Row],[Price]]/100</f>
        <v>52</v>
      </c>
      <c r="AH996" s="6">
        <f ca="1">DATEDIF(Member_export_20241206_173759_f48b0b31c0417006138ce4576f294a066f7c[[#This Row],[Birthday]],TODAY(),"Y")</f>
        <v>41</v>
      </c>
      <c r="AI996" s="6">
        <f>DATEDIF(Member_export_20241206_173759_f48b0b31c0417006138ce4576f294a066f7c[[#This Row],[Member since]],Member_export_20241206_173759_f48b0b31c0417006138ce4576f294a066f7c[[#This Row],[Contrac end date C]],"M")</f>
        <v>38</v>
      </c>
      <c r="AJ996" t="str">
        <f>TEXT(Member_export_20241206_173759_f48b0b31c0417006138ce4576f294a066f7c[[#This Row],[Member since]],"DDDD")</f>
        <v>miércoles</v>
      </c>
      <c r="AK996">
        <f>MONTH(Member_export_20241206_173759_f48b0b31c0417006138ce4576f294a066f7c[[#This Row],[Member since]])</f>
        <v>10</v>
      </c>
      <c r="AL996">
        <f>YEAR(Member_export_20241206_173759_f48b0b31c0417006138ce4576f294a066f7c[[#This Row],[Member since]])</f>
        <v>2021</v>
      </c>
    </row>
    <row r="997" spans="1:38" x14ac:dyDescent="0.55000000000000004">
      <c r="A997">
        <v>79788</v>
      </c>
      <c r="B997">
        <v>45986974</v>
      </c>
      <c r="C997" t="s">
        <v>2954</v>
      </c>
      <c r="D997" t="s">
        <v>9</v>
      </c>
      <c r="E997" t="s">
        <v>9</v>
      </c>
      <c r="F997" t="s">
        <v>390</v>
      </c>
      <c r="G997" t="s">
        <v>391</v>
      </c>
      <c r="H997" t="s">
        <v>4022</v>
      </c>
      <c r="I997" s="1">
        <v>27735</v>
      </c>
      <c r="J997" t="s">
        <v>6410</v>
      </c>
      <c r="K997" t="s">
        <v>4749</v>
      </c>
      <c r="L997">
        <v>28914</v>
      </c>
      <c r="M997" t="s">
        <v>4016</v>
      </c>
      <c r="N997" t="s">
        <v>9</v>
      </c>
      <c r="O997">
        <v>660276615</v>
      </c>
      <c r="P997" t="s">
        <v>393</v>
      </c>
      <c r="Q997" t="s">
        <v>18</v>
      </c>
      <c r="R997" t="s">
        <v>392</v>
      </c>
      <c r="S997" t="s">
        <v>4017</v>
      </c>
      <c r="T997" s="1">
        <v>43279</v>
      </c>
      <c r="U997" t="s">
        <v>9</v>
      </c>
      <c r="V997" t="s">
        <v>4023</v>
      </c>
      <c r="W997" t="s">
        <v>4029</v>
      </c>
      <c r="X997" t="s">
        <v>86</v>
      </c>
      <c r="Y997" s="1">
        <v>43282</v>
      </c>
      <c r="Z997" s="1">
        <v>45657</v>
      </c>
      <c r="AA997">
        <v>4300</v>
      </c>
      <c r="AB997" t="s">
        <v>4017</v>
      </c>
      <c r="AC997">
        <f>MIN(COUNTIF(B:B,Member_export_20241206_173759_f48b0b31c0417006138ce4576f294a066f7c[[#This Row],[Member ID]]),1)-1</f>
        <v>0</v>
      </c>
      <c r="AD99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9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97" s="1">
        <v>45657</v>
      </c>
      <c r="AG997" s="1">
        <f>Member_export_20241206_173759_f48b0b31c0417006138ce4576f294a066f7c[[#This Row],[Price]]/100</f>
        <v>43</v>
      </c>
      <c r="AH997" s="6">
        <f ca="1">DATEDIF(Member_export_20241206_173759_f48b0b31c0417006138ce4576f294a066f7c[[#This Row],[Birthday]],TODAY(),"Y")</f>
        <v>49</v>
      </c>
      <c r="AI997" s="6">
        <f>DATEDIF(Member_export_20241206_173759_f48b0b31c0417006138ce4576f294a066f7c[[#This Row],[Member since]],Member_export_20241206_173759_f48b0b31c0417006138ce4576f294a066f7c[[#This Row],[Contrac end date C]],"M")</f>
        <v>78</v>
      </c>
      <c r="AJ997" t="str">
        <f>TEXT(Member_export_20241206_173759_f48b0b31c0417006138ce4576f294a066f7c[[#This Row],[Member since]],"DDDD")</f>
        <v>jueves</v>
      </c>
      <c r="AK997">
        <f>MONTH(Member_export_20241206_173759_f48b0b31c0417006138ce4576f294a066f7c[[#This Row],[Member since]])</f>
        <v>6</v>
      </c>
      <c r="AL997">
        <f>YEAR(Member_export_20241206_173759_f48b0b31c0417006138ce4576f294a066f7c[[#This Row],[Member since]])</f>
        <v>2018</v>
      </c>
    </row>
    <row r="998" spans="1:38" x14ac:dyDescent="0.55000000000000004">
      <c r="A998">
        <v>79788</v>
      </c>
      <c r="B998">
        <v>45988964</v>
      </c>
      <c r="C998" t="s">
        <v>3569</v>
      </c>
      <c r="D998" t="s">
        <v>9</v>
      </c>
      <c r="E998" t="s">
        <v>9</v>
      </c>
      <c r="F998" t="s">
        <v>1909</v>
      </c>
      <c r="G998" t="s">
        <v>1910</v>
      </c>
      <c r="H998" t="s">
        <v>4022</v>
      </c>
      <c r="I998" s="1">
        <v>25826</v>
      </c>
      <c r="J998" t="s">
        <v>6411</v>
      </c>
      <c r="K998" t="s">
        <v>6412</v>
      </c>
      <c r="L998">
        <v>28914</v>
      </c>
      <c r="M998" t="s">
        <v>4016</v>
      </c>
      <c r="N998" t="s">
        <v>9</v>
      </c>
      <c r="O998">
        <v>625511277</v>
      </c>
      <c r="P998" t="s">
        <v>1911</v>
      </c>
      <c r="Q998" t="s">
        <v>26</v>
      </c>
      <c r="R998" t="s">
        <v>6413</v>
      </c>
      <c r="S998" t="s">
        <v>4017</v>
      </c>
      <c r="T998" s="1">
        <v>43711</v>
      </c>
      <c r="U998" t="s">
        <v>9</v>
      </c>
      <c r="V998" t="s">
        <v>9</v>
      </c>
      <c r="W998" t="s">
        <v>9</v>
      </c>
      <c r="X998" t="s">
        <v>12</v>
      </c>
      <c r="Y998" s="1">
        <v>45444</v>
      </c>
      <c r="Z998" s="1">
        <v>45657</v>
      </c>
      <c r="AA998">
        <v>5200</v>
      </c>
      <c r="AB998" t="s">
        <v>4017</v>
      </c>
      <c r="AC998">
        <f>MIN(COUNTIF(B:B,Member_export_20241206_173759_f48b0b31c0417006138ce4576f294a066f7c[[#This Row],[Member ID]]),1)-1</f>
        <v>0</v>
      </c>
      <c r="AD998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998" t="str">
        <f>IF(Member_export_20241206_173759_f48b0b31c0417006138ce4576f294a066f7c[[#This Row],[Source]]="","DESCONOCIDA",Member_export_20241206_173759_f48b0b31c0417006138ce4576f294a066f7c[[#This Row],[Source]])</f>
        <v>DESCONOCIDA</v>
      </c>
      <c r="AF998" s="1">
        <v>45657</v>
      </c>
      <c r="AG998" s="1">
        <f>Member_export_20241206_173759_f48b0b31c0417006138ce4576f294a066f7c[[#This Row],[Price]]/100</f>
        <v>52</v>
      </c>
      <c r="AH998" s="6">
        <f ca="1">DATEDIF(Member_export_20241206_173759_f48b0b31c0417006138ce4576f294a066f7c[[#This Row],[Birthday]],TODAY(),"Y")</f>
        <v>54</v>
      </c>
      <c r="AI998" s="6">
        <f>DATEDIF(Member_export_20241206_173759_f48b0b31c0417006138ce4576f294a066f7c[[#This Row],[Member since]],Member_export_20241206_173759_f48b0b31c0417006138ce4576f294a066f7c[[#This Row],[Contrac end date C]],"M")</f>
        <v>63</v>
      </c>
      <c r="AJ998" t="str">
        <f>TEXT(Member_export_20241206_173759_f48b0b31c0417006138ce4576f294a066f7c[[#This Row],[Member since]],"DDDD")</f>
        <v>martes</v>
      </c>
      <c r="AK998">
        <f>MONTH(Member_export_20241206_173759_f48b0b31c0417006138ce4576f294a066f7c[[#This Row],[Member since]])</f>
        <v>9</v>
      </c>
      <c r="AL998">
        <f>YEAR(Member_export_20241206_173759_f48b0b31c0417006138ce4576f294a066f7c[[#This Row],[Member since]])</f>
        <v>2019</v>
      </c>
    </row>
    <row r="999" spans="1:38" x14ac:dyDescent="0.55000000000000004">
      <c r="A999">
        <v>79788</v>
      </c>
      <c r="B999">
        <v>45988391</v>
      </c>
      <c r="C999" t="s">
        <v>3927</v>
      </c>
      <c r="D999" t="s">
        <v>9</v>
      </c>
      <c r="E999" t="s">
        <v>9</v>
      </c>
      <c r="F999" t="s">
        <v>226</v>
      </c>
      <c r="G999" t="s">
        <v>2681</v>
      </c>
      <c r="H999" t="s">
        <v>4022</v>
      </c>
      <c r="I999" s="1">
        <v>31287</v>
      </c>
      <c r="J999" t="s">
        <v>6414</v>
      </c>
      <c r="K999" t="s">
        <v>6415</v>
      </c>
      <c r="L999">
        <v>28914</v>
      </c>
      <c r="M999" t="s">
        <v>4016</v>
      </c>
      <c r="N999" t="s">
        <v>9</v>
      </c>
      <c r="O999">
        <v>659257308</v>
      </c>
      <c r="P999" t="s">
        <v>2682</v>
      </c>
      <c r="Q999" t="s">
        <v>1594</v>
      </c>
      <c r="R999" t="s">
        <v>6416</v>
      </c>
      <c r="S999" t="s">
        <v>4017</v>
      </c>
      <c r="T999" s="1">
        <v>44860</v>
      </c>
      <c r="U999" t="s">
        <v>9</v>
      </c>
      <c r="V999" t="s">
        <v>4023</v>
      </c>
      <c r="W999" t="s">
        <v>4029</v>
      </c>
      <c r="X999" t="s">
        <v>30</v>
      </c>
      <c r="Y999" s="1">
        <v>44866</v>
      </c>
      <c r="Z999" s="1">
        <v>45657</v>
      </c>
      <c r="AA999">
        <v>4900</v>
      </c>
      <c r="AB999" t="s">
        <v>4017</v>
      </c>
      <c r="AC999">
        <f>MIN(COUNTIF(B:B,Member_export_20241206_173759_f48b0b31c0417006138ce4576f294a066f7c[[#This Row],[Member ID]]),1)-1</f>
        <v>0</v>
      </c>
      <c r="AD99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99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999" s="1">
        <v>45657</v>
      </c>
      <c r="AG999" s="1">
        <f>Member_export_20241206_173759_f48b0b31c0417006138ce4576f294a066f7c[[#This Row],[Price]]/100</f>
        <v>49</v>
      </c>
      <c r="AH999" s="6">
        <f ca="1">DATEDIF(Member_export_20241206_173759_f48b0b31c0417006138ce4576f294a066f7c[[#This Row],[Birthday]],TODAY(),"Y")</f>
        <v>39</v>
      </c>
      <c r="AI999" s="6">
        <f>DATEDIF(Member_export_20241206_173759_f48b0b31c0417006138ce4576f294a066f7c[[#This Row],[Member since]],Member_export_20241206_173759_f48b0b31c0417006138ce4576f294a066f7c[[#This Row],[Contrac end date C]],"M")</f>
        <v>26</v>
      </c>
      <c r="AJ999" t="str">
        <f>TEXT(Member_export_20241206_173759_f48b0b31c0417006138ce4576f294a066f7c[[#This Row],[Member since]],"DDDD")</f>
        <v>miércoles</v>
      </c>
      <c r="AK999">
        <f>MONTH(Member_export_20241206_173759_f48b0b31c0417006138ce4576f294a066f7c[[#This Row],[Member since]])</f>
        <v>10</v>
      </c>
      <c r="AL999">
        <f>YEAR(Member_export_20241206_173759_f48b0b31c0417006138ce4576f294a066f7c[[#This Row],[Member since]])</f>
        <v>2022</v>
      </c>
    </row>
    <row r="1000" spans="1:38" x14ac:dyDescent="0.55000000000000004">
      <c r="A1000">
        <v>79788</v>
      </c>
      <c r="B1000">
        <v>47990293</v>
      </c>
      <c r="C1000" t="s">
        <v>3188</v>
      </c>
      <c r="D1000" t="s">
        <v>9</v>
      </c>
      <c r="E1000" t="s">
        <v>9</v>
      </c>
      <c r="F1000" t="s">
        <v>226</v>
      </c>
      <c r="G1000" t="s">
        <v>1029</v>
      </c>
      <c r="H1000" t="s">
        <v>4022</v>
      </c>
      <c r="I1000" s="1">
        <v>26898</v>
      </c>
      <c r="J1000" t="s">
        <v>6417</v>
      </c>
      <c r="K1000" t="s">
        <v>6418</v>
      </c>
      <c r="L1000">
        <v>28907</v>
      </c>
      <c r="M1000" t="s">
        <v>4018</v>
      </c>
      <c r="N1000" t="s">
        <v>9</v>
      </c>
      <c r="O1000">
        <v>649660900</v>
      </c>
      <c r="P1000" t="s">
        <v>1031</v>
      </c>
      <c r="Q1000" t="s">
        <v>22</v>
      </c>
      <c r="R1000" t="s">
        <v>1030</v>
      </c>
      <c r="S1000" t="s">
        <v>4017</v>
      </c>
      <c r="T1000" s="1">
        <v>45537</v>
      </c>
      <c r="U1000" t="s">
        <v>9</v>
      </c>
      <c r="V1000" t="s">
        <v>4023</v>
      </c>
      <c r="W1000" t="s">
        <v>4057</v>
      </c>
      <c r="X1000" t="s">
        <v>12</v>
      </c>
      <c r="Y1000" s="1">
        <v>45566</v>
      </c>
      <c r="Z1000" s="1">
        <v>45657</v>
      </c>
      <c r="AA1000">
        <v>5200</v>
      </c>
      <c r="AB1000" t="s">
        <v>4017</v>
      </c>
      <c r="AC1000">
        <f>MIN(COUNTIF(B:B,Member_export_20241206_173759_f48b0b31c0417006138ce4576f294a066f7c[[#This Row],[Member ID]]),1)-1</f>
        <v>0</v>
      </c>
      <c r="AD100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00" t="str">
        <f>IF(Member_export_20241206_173759_f48b0b31c0417006138ce4576f294a066f7c[[#This Row],[Source]]="","DESCONOCIDA",Member_export_20241206_173759_f48b0b31c0417006138ce4576f294a066f7c[[#This Row],[Source]])</f>
        <v>BÚSQUEDA POR INTERNET</v>
      </c>
      <c r="AF1000" s="1">
        <v>45657</v>
      </c>
      <c r="AG1000" s="1">
        <f>Member_export_20241206_173759_f48b0b31c0417006138ce4576f294a066f7c[[#This Row],[Price]]/100</f>
        <v>52</v>
      </c>
      <c r="AH1000" s="6">
        <f ca="1">DATEDIF(Member_export_20241206_173759_f48b0b31c0417006138ce4576f294a066f7c[[#This Row],[Birthday]],TODAY(),"Y")</f>
        <v>51</v>
      </c>
      <c r="AI1000" s="6">
        <f>DATEDIF(Member_export_20241206_173759_f48b0b31c0417006138ce4576f294a066f7c[[#This Row],[Member since]],Member_export_20241206_173759_f48b0b31c0417006138ce4576f294a066f7c[[#This Row],[Contrac end date C]],"M")</f>
        <v>3</v>
      </c>
      <c r="AJ1000" t="str">
        <f>TEXT(Member_export_20241206_173759_f48b0b31c0417006138ce4576f294a066f7c[[#This Row],[Member since]],"DDDD")</f>
        <v>lunes</v>
      </c>
      <c r="AK1000">
        <f>MONTH(Member_export_20241206_173759_f48b0b31c0417006138ce4576f294a066f7c[[#This Row],[Member since]])</f>
        <v>9</v>
      </c>
      <c r="AL1000">
        <f>YEAR(Member_export_20241206_173759_f48b0b31c0417006138ce4576f294a066f7c[[#This Row],[Member since]])</f>
        <v>2024</v>
      </c>
    </row>
    <row r="1001" spans="1:38" x14ac:dyDescent="0.55000000000000004">
      <c r="A1001">
        <v>79788</v>
      </c>
      <c r="B1001">
        <v>48115402</v>
      </c>
      <c r="C1001" t="s">
        <v>2963</v>
      </c>
      <c r="D1001" t="s">
        <v>9</v>
      </c>
      <c r="E1001" t="s">
        <v>9</v>
      </c>
      <c r="F1001" t="s">
        <v>226</v>
      </c>
      <c r="G1001" t="s">
        <v>418</v>
      </c>
      <c r="H1001" t="s">
        <v>4022</v>
      </c>
      <c r="I1001" s="1">
        <v>35712</v>
      </c>
      <c r="J1001" t="s">
        <v>6419</v>
      </c>
      <c r="K1001" t="s">
        <v>6420</v>
      </c>
      <c r="L1001">
        <v>28912</v>
      </c>
      <c r="M1001" t="s">
        <v>4016</v>
      </c>
      <c r="N1001" t="s">
        <v>9</v>
      </c>
      <c r="O1001">
        <v>657679833</v>
      </c>
      <c r="P1001" t="s">
        <v>419</v>
      </c>
      <c r="Q1001" t="s">
        <v>22</v>
      </c>
      <c r="R1001" t="s">
        <v>9</v>
      </c>
      <c r="S1001" t="s">
        <v>4017</v>
      </c>
      <c r="T1001" s="1">
        <v>45544</v>
      </c>
      <c r="U1001" t="s">
        <v>9</v>
      </c>
      <c r="V1001" t="s">
        <v>4023</v>
      </c>
      <c r="W1001" t="s">
        <v>4024</v>
      </c>
      <c r="X1001" t="s">
        <v>12</v>
      </c>
      <c r="Y1001" s="1">
        <v>45627</v>
      </c>
      <c r="Z1001" s="1">
        <v>45657</v>
      </c>
      <c r="AA1001">
        <v>5200</v>
      </c>
      <c r="AB1001" t="s">
        <v>4017</v>
      </c>
      <c r="AC1001">
        <f>MIN(COUNTIF(B:B,Member_export_20241206_173759_f48b0b31c0417006138ce4576f294a066f7c[[#This Row],[Member ID]]),1)-1</f>
        <v>0</v>
      </c>
      <c r="AD100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0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01" s="1">
        <v>45657</v>
      </c>
      <c r="AG1001" s="1">
        <f>Member_export_20241206_173759_f48b0b31c0417006138ce4576f294a066f7c[[#This Row],[Price]]/100</f>
        <v>52</v>
      </c>
      <c r="AH1001" s="6">
        <f ca="1">DATEDIF(Member_export_20241206_173759_f48b0b31c0417006138ce4576f294a066f7c[[#This Row],[Birthday]],TODAY(),"Y")</f>
        <v>27</v>
      </c>
      <c r="AI1001" s="6">
        <f>DATEDIF(Member_export_20241206_173759_f48b0b31c0417006138ce4576f294a066f7c[[#This Row],[Member since]],Member_export_20241206_173759_f48b0b31c0417006138ce4576f294a066f7c[[#This Row],[Contrac end date C]],"M")</f>
        <v>3</v>
      </c>
      <c r="AJ1001" t="str">
        <f>TEXT(Member_export_20241206_173759_f48b0b31c0417006138ce4576f294a066f7c[[#This Row],[Member since]],"DDDD")</f>
        <v>lunes</v>
      </c>
      <c r="AK1001">
        <f>MONTH(Member_export_20241206_173759_f48b0b31c0417006138ce4576f294a066f7c[[#This Row],[Member since]])</f>
        <v>9</v>
      </c>
      <c r="AL1001">
        <f>YEAR(Member_export_20241206_173759_f48b0b31c0417006138ce4576f294a066f7c[[#This Row],[Member since]])</f>
        <v>2024</v>
      </c>
    </row>
    <row r="1002" spans="1:38" x14ac:dyDescent="0.55000000000000004">
      <c r="A1002">
        <v>79788</v>
      </c>
      <c r="B1002">
        <v>45988868</v>
      </c>
      <c r="C1002" t="s">
        <v>3078</v>
      </c>
      <c r="D1002" t="s">
        <v>9</v>
      </c>
      <c r="E1002" t="s">
        <v>9</v>
      </c>
      <c r="F1002" t="s">
        <v>226</v>
      </c>
      <c r="G1002" t="s">
        <v>745</v>
      </c>
      <c r="H1002" t="s">
        <v>4022</v>
      </c>
      <c r="I1002" s="1">
        <v>27800</v>
      </c>
      <c r="J1002" t="s">
        <v>6421</v>
      </c>
      <c r="K1002" t="s">
        <v>4744</v>
      </c>
      <c r="L1002">
        <v>28914</v>
      </c>
      <c r="M1002" t="s">
        <v>4016</v>
      </c>
      <c r="N1002" t="s">
        <v>9</v>
      </c>
      <c r="O1002">
        <v>666507375</v>
      </c>
      <c r="P1002" t="s">
        <v>450</v>
      </c>
      <c r="Q1002" t="s">
        <v>22</v>
      </c>
      <c r="R1002" t="s">
        <v>746</v>
      </c>
      <c r="S1002" t="s">
        <v>4017</v>
      </c>
      <c r="T1002" s="1">
        <v>44775</v>
      </c>
      <c r="U1002" t="s">
        <v>9</v>
      </c>
      <c r="V1002" t="s">
        <v>4023</v>
      </c>
      <c r="W1002" t="s">
        <v>4029</v>
      </c>
      <c r="X1002" t="s">
        <v>30</v>
      </c>
      <c r="Y1002" s="1">
        <v>44805</v>
      </c>
      <c r="Z1002" s="1">
        <v>45657</v>
      </c>
      <c r="AA1002">
        <v>4900</v>
      </c>
      <c r="AB1002" t="s">
        <v>4017</v>
      </c>
      <c r="AC1002">
        <f>MIN(COUNTIF(B:B,Member_export_20241206_173759_f48b0b31c0417006138ce4576f294a066f7c[[#This Row],[Member ID]]),1)-1</f>
        <v>0</v>
      </c>
      <c r="AD100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0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02" s="1">
        <v>45657</v>
      </c>
      <c r="AG1002" s="1">
        <f>Member_export_20241206_173759_f48b0b31c0417006138ce4576f294a066f7c[[#This Row],[Price]]/100</f>
        <v>49</v>
      </c>
      <c r="AH1002" s="6">
        <f ca="1">DATEDIF(Member_export_20241206_173759_f48b0b31c0417006138ce4576f294a066f7c[[#This Row],[Birthday]],TODAY(),"Y")</f>
        <v>48</v>
      </c>
      <c r="AI1002" s="6">
        <f>DATEDIF(Member_export_20241206_173759_f48b0b31c0417006138ce4576f294a066f7c[[#This Row],[Member since]],Member_export_20241206_173759_f48b0b31c0417006138ce4576f294a066f7c[[#This Row],[Contrac end date C]],"M")</f>
        <v>28</v>
      </c>
      <c r="AJ1002" t="str">
        <f>TEXT(Member_export_20241206_173759_f48b0b31c0417006138ce4576f294a066f7c[[#This Row],[Member since]],"DDDD")</f>
        <v>martes</v>
      </c>
      <c r="AK1002">
        <f>MONTH(Member_export_20241206_173759_f48b0b31c0417006138ce4576f294a066f7c[[#This Row],[Member since]])</f>
        <v>8</v>
      </c>
      <c r="AL1002">
        <f>YEAR(Member_export_20241206_173759_f48b0b31c0417006138ce4576f294a066f7c[[#This Row],[Member since]])</f>
        <v>2022</v>
      </c>
    </row>
    <row r="1003" spans="1:38" x14ac:dyDescent="0.55000000000000004">
      <c r="A1003">
        <v>79788</v>
      </c>
      <c r="B1003">
        <v>45989022</v>
      </c>
      <c r="C1003" t="s">
        <v>2950</v>
      </c>
      <c r="D1003" t="s">
        <v>9</v>
      </c>
      <c r="E1003" t="s">
        <v>9</v>
      </c>
      <c r="F1003" t="s">
        <v>226</v>
      </c>
      <c r="G1003" t="s">
        <v>380</v>
      </c>
      <c r="H1003" t="s">
        <v>4022</v>
      </c>
      <c r="I1003" s="1">
        <v>26263</v>
      </c>
      <c r="J1003" t="s">
        <v>6422</v>
      </c>
      <c r="K1003" t="s">
        <v>6423</v>
      </c>
      <c r="L1003">
        <v>28914</v>
      </c>
      <c r="M1003" t="s">
        <v>4016</v>
      </c>
      <c r="N1003" t="s">
        <v>9</v>
      </c>
      <c r="O1003">
        <v>696638797</v>
      </c>
      <c r="P1003" t="s">
        <v>273</v>
      </c>
      <c r="Q1003" t="s">
        <v>26</v>
      </c>
      <c r="R1003" t="s">
        <v>381</v>
      </c>
      <c r="S1003" t="s">
        <v>4017</v>
      </c>
      <c r="T1003" s="1">
        <v>43782</v>
      </c>
      <c r="U1003" t="s">
        <v>9</v>
      </c>
      <c r="V1003" t="s">
        <v>4023</v>
      </c>
      <c r="W1003" t="s">
        <v>4029</v>
      </c>
      <c r="X1003" t="s">
        <v>30</v>
      </c>
      <c r="Y1003" s="1">
        <v>43800</v>
      </c>
      <c r="Z1003" s="1">
        <v>45657</v>
      </c>
      <c r="AA1003">
        <v>4900</v>
      </c>
      <c r="AB1003" t="s">
        <v>4017</v>
      </c>
      <c r="AC1003">
        <f>MIN(COUNTIF(B:B,Member_export_20241206_173759_f48b0b31c0417006138ce4576f294a066f7c[[#This Row],[Member ID]]),1)-1</f>
        <v>0</v>
      </c>
      <c r="AD100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0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03" s="1">
        <v>45657</v>
      </c>
      <c r="AG1003" s="1">
        <f>Member_export_20241206_173759_f48b0b31c0417006138ce4576f294a066f7c[[#This Row],[Price]]/100</f>
        <v>49</v>
      </c>
      <c r="AH1003" s="6">
        <f ca="1">DATEDIF(Member_export_20241206_173759_f48b0b31c0417006138ce4576f294a066f7c[[#This Row],[Birthday]],TODAY(),"Y")</f>
        <v>53</v>
      </c>
      <c r="AI1003" s="6">
        <f>DATEDIF(Member_export_20241206_173759_f48b0b31c0417006138ce4576f294a066f7c[[#This Row],[Member since]],Member_export_20241206_173759_f48b0b31c0417006138ce4576f294a066f7c[[#This Row],[Contrac end date C]],"M")</f>
        <v>61</v>
      </c>
      <c r="AJ1003" t="str">
        <f>TEXT(Member_export_20241206_173759_f48b0b31c0417006138ce4576f294a066f7c[[#This Row],[Member since]],"DDDD")</f>
        <v>miércoles</v>
      </c>
      <c r="AK1003">
        <f>MONTH(Member_export_20241206_173759_f48b0b31c0417006138ce4576f294a066f7c[[#This Row],[Member since]])</f>
        <v>11</v>
      </c>
      <c r="AL1003">
        <f>YEAR(Member_export_20241206_173759_f48b0b31c0417006138ce4576f294a066f7c[[#This Row],[Member since]])</f>
        <v>2019</v>
      </c>
    </row>
    <row r="1004" spans="1:38" x14ac:dyDescent="0.55000000000000004">
      <c r="A1004">
        <v>79788</v>
      </c>
      <c r="B1004">
        <v>45989135</v>
      </c>
      <c r="C1004" t="s">
        <v>2897</v>
      </c>
      <c r="D1004" t="s">
        <v>9</v>
      </c>
      <c r="E1004" t="s">
        <v>9</v>
      </c>
      <c r="F1004" t="s">
        <v>226</v>
      </c>
      <c r="G1004" t="s">
        <v>227</v>
      </c>
      <c r="H1004" t="s">
        <v>4022</v>
      </c>
      <c r="I1004" s="1">
        <v>38980</v>
      </c>
      <c r="J1004" t="s">
        <v>6424</v>
      </c>
      <c r="K1004" t="s">
        <v>5060</v>
      </c>
      <c r="L1004">
        <v>28914</v>
      </c>
      <c r="M1004" t="s">
        <v>4016</v>
      </c>
      <c r="N1004" t="s">
        <v>9</v>
      </c>
      <c r="O1004">
        <v>617794091</v>
      </c>
      <c r="P1004" t="s">
        <v>229</v>
      </c>
      <c r="Q1004" t="s">
        <v>45</v>
      </c>
      <c r="R1004" t="s">
        <v>228</v>
      </c>
      <c r="S1004" t="s">
        <v>4017</v>
      </c>
      <c r="T1004" s="1">
        <v>45233</v>
      </c>
      <c r="U1004" t="s">
        <v>9</v>
      </c>
      <c r="V1004" t="s">
        <v>4023</v>
      </c>
      <c r="W1004" t="s">
        <v>4024</v>
      </c>
      <c r="X1004" t="s">
        <v>48</v>
      </c>
      <c r="Y1004" s="1">
        <v>45627</v>
      </c>
      <c r="Z1004" s="1">
        <v>45657</v>
      </c>
      <c r="AA1004">
        <v>3900</v>
      </c>
      <c r="AB1004" t="s">
        <v>4017</v>
      </c>
      <c r="AC1004">
        <f>MIN(COUNTIF(B:B,Member_export_20241206_173759_f48b0b31c0417006138ce4576f294a066f7c[[#This Row],[Member ID]]),1)-1</f>
        <v>0</v>
      </c>
      <c r="AD100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0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04" s="1">
        <v>45657</v>
      </c>
      <c r="AG1004" s="1">
        <f>Member_export_20241206_173759_f48b0b31c0417006138ce4576f294a066f7c[[#This Row],[Price]]/100</f>
        <v>39</v>
      </c>
      <c r="AH1004" s="6">
        <f ca="1">DATEDIF(Member_export_20241206_173759_f48b0b31c0417006138ce4576f294a066f7c[[#This Row],[Birthday]],TODAY(),"Y")</f>
        <v>18</v>
      </c>
      <c r="AI1004" s="6">
        <f>DATEDIF(Member_export_20241206_173759_f48b0b31c0417006138ce4576f294a066f7c[[#This Row],[Member since]],Member_export_20241206_173759_f48b0b31c0417006138ce4576f294a066f7c[[#This Row],[Contrac end date C]],"M")</f>
        <v>13</v>
      </c>
      <c r="AJ1004" t="str">
        <f>TEXT(Member_export_20241206_173759_f48b0b31c0417006138ce4576f294a066f7c[[#This Row],[Member since]],"DDDD")</f>
        <v>viernes</v>
      </c>
      <c r="AK1004">
        <f>MONTH(Member_export_20241206_173759_f48b0b31c0417006138ce4576f294a066f7c[[#This Row],[Member since]])</f>
        <v>11</v>
      </c>
      <c r="AL1004">
        <f>YEAR(Member_export_20241206_173759_f48b0b31c0417006138ce4576f294a066f7c[[#This Row],[Member since]])</f>
        <v>2023</v>
      </c>
    </row>
    <row r="1005" spans="1:38" x14ac:dyDescent="0.55000000000000004">
      <c r="A1005">
        <v>79788</v>
      </c>
      <c r="B1005">
        <v>46760378</v>
      </c>
      <c r="C1005" t="s">
        <v>3924</v>
      </c>
      <c r="D1005" t="s">
        <v>9</v>
      </c>
      <c r="E1005" t="s">
        <v>9</v>
      </c>
      <c r="F1005" t="s">
        <v>226</v>
      </c>
      <c r="G1005" t="s">
        <v>2677</v>
      </c>
      <c r="H1005" t="s">
        <v>4022</v>
      </c>
      <c r="I1005" s="1">
        <v>39127</v>
      </c>
      <c r="J1005" t="s">
        <v>6425</v>
      </c>
      <c r="K1005" t="s">
        <v>6426</v>
      </c>
      <c r="L1005">
        <v>28914</v>
      </c>
      <c r="M1005" t="s">
        <v>4016</v>
      </c>
      <c r="N1005" t="s">
        <v>9</v>
      </c>
      <c r="O1005">
        <v>601373352</v>
      </c>
      <c r="P1005" t="s">
        <v>2679</v>
      </c>
      <c r="Q1005" t="s">
        <v>45</v>
      </c>
      <c r="R1005" t="s">
        <v>2678</v>
      </c>
      <c r="S1005" t="s">
        <v>4017</v>
      </c>
      <c r="T1005" s="1">
        <v>45440</v>
      </c>
      <c r="U1005" t="s">
        <v>9</v>
      </c>
      <c r="V1005" t="s">
        <v>4023</v>
      </c>
      <c r="W1005" t="s">
        <v>4029</v>
      </c>
      <c r="X1005" t="s">
        <v>12</v>
      </c>
      <c r="Y1005" s="1">
        <v>45444</v>
      </c>
      <c r="Z1005" s="1">
        <v>45657</v>
      </c>
      <c r="AA1005">
        <v>5200</v>
      </c>
      <c r="AB1005" t="s">
        <v>4017</v>
      </c>
      <c r="AC1005">
        <f>MIN(COUNTIF(B:B,Member_export_20241206_173759_f48b0b31c0417006138ce4576f294a066f7c[[#This Row],[Member ID]]),1)-1</f>
        <v>0</v>
      </c>
      <c r="AD100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0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05" s="1">
        <v>45657</v>
      </c>
      <c r="AG1005" s="1">
        <f>Member_export_20241206_173759_f48b0b31c0417006138ce4576f294a066f7c[[#This Row],[Price]]/100</f>
        <v>52</v>
      </c>
      <c r="AH1005" s="6">
        <f ca="1">DATEDIF(Member_export_20241206_173759_f48b0b31c0417006138ce4576f294a066f7c[[#This Row],[Birthday]],TODAY(),"Y")</f>
        <v>17</v>
      </c>
      <c r="AI1005" s="6">
        <f>DATEDIF(Member_export_20241206_173759_f48b0b31c0417006138ce4576f294a066f7c[[#This Row],[Member since]],Member_export_20241206_173759_f48b0b31c0417006138ce4576f294a066f7c[[#This Row],[Contrac end date C]],"M")</f>
        <v>7</v>
      </c>
      <c r="AJ1005" t="str">
        <f>TEXT(Member_export_20241206_173759_f48b0b31c0417006138ce4576f294a066f7c[[#This Row],[Member since]],"DDDD")</f>
        <v>martes</v>
      </c>
      <c r="AK1005">
        <f>MONTH(Member_export_20241206_173759_f48b0b31c0417006138ce4576f294a066f7c[[#This Row],[Member since]])</f>
        <v>5</v>
      </c>
      <c r="AL1005">
        <f>YEAR(Member_export_20241206_173759_f48b0b31c0417006138ce4576f294a066f7c[[#This Row],[Member since]])</f>
        <v>2024</v>
      </c>
    </row>
    <row r="1006" spans="1:38" x14ac:dyDescent="0.55000000000000004">
      <c r="A1006">
        <v>79788</v>
      </c>
      <c r="B1006">
        <v>48401431</v>
      </c>
      <c r="C1006" t="s">
        <v>3745</v>
      </c>
      <c r="D1006" t="s">
        <v>9</v>
      </c>
      <c r="E1006" t="s">
        <v>9</v>
      </c>
      <c r="F1006" t="s">
        <v>2304</v>
      </c>
      <c r="G1006" t="s">
        <v>2305</v>
      </c>
      <c r="H1006" t="s">
        <v>4025</v>
      </c>
      <c r="I1006" s="1">
        <v>24693</v>
      </c>
      <c r="J1006" t="s">
        <v>6427</v>
      </c>
      <c r="K1006" t="s">
        <v>6428</v>
      </c>
      <c r="L1006">
        <v>28914</v>
      </c>
      <c r="M1006" t="s">
        <v>4016</v>
      </c>
      <c r="N1006" t="s">
        <v>9</v>
      </c>
      <c r="O1006">
        <v>646698278</v>
      </c>
      <c r="P1006" t="s">
        <v>2306</v>
      </c>
      <c r="Q1006" t="s">
        <v>2307</v>
      </c>
      <c r="R1006" t="s">
        <v>9</v>
      </c>
      <c r="S1006" t="s">
        <v>4017</v>
      </c>
      <c r="T1006" s="1">
        <v>45565</v>
      </c>
      <c r="U1006" t="s">
        <v>9</v>
      </c>
      <c r="V1006" t="s">
        <v>4023</v>
      </c>
      <c r="W1006" t="s">
        <v>4024</v>
      </c>
      <c r="X1006" t="s">
        <v>12</v>
      </c>
      <c r="Y1006" s="1">
        <v>45566</v>
      </c>
      <c r="Z1006" s="1">
        <v>45657</v>
      </c>
      <c r="AA1006">
        <v>5200</v>
      </c>
      <c r="AB1006" t="s">
        <v>4017</v>
      </c>
      <c r="AC1006">
        <f>MIN(COUNTIF(B:B,Member_export_20241206_173759_f48b0b31c0417006138ce4576f294a066f7c[[#This Row],[Member ID]]),1)-1</f>
        <v>0</v>
      </c>
      <c r="AD100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0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06" s="1">
        <v>45657</v>
      </c>
      <c r="AG1006" s="1">
        <f>Member_export_20241206_173759_f48b0b31c0417006138ce4576f294a066f7c[[#This Row],[Price]]/100</f>
        <v>52</v>
      </c>
      <c r="AH1006" s="6">
        <f ca="1">DATEDIF(Member_export_20241206_173759_f48b0b31c0417006138ce4576f294a066f7c[[#This Row],[Birthday]],TODAY(),"Y")</f>
        <v>57</v>
      </c>
      <c r="AI1006" s="6">
        <f>DATEDIF(Member_export_20241206_173759_f48b0b31c0417006138ce4576f294a066f7c[[#This Row],[Member since]],Member_export_20241206_173759_f48b0b31c0417006138ce4576f294a066f7c[[#This Row],[Contrac end date C]],"M")</f>
        <v>3</v>
      </c>
      <c r="AJ1006" t="str">
        <f>TEXT(Member_export_20241206_173759_f48b0b31c0417006138ce4576f294a066f7c[[#This Row],[Member since]],"DDDD")</f>
        <v>lunes</v>
      </c>
      <c r="AK1006">
        <f>MONTH(Member_export_20241206_173759_f48b0b31c0417006138ce4576f294a066f7c[[#This Row],[Member since]])</f>
        <v>9</v>
      </c>
      <c r="AL1006">
        <f>YEAR(Member_export_20241206_173759_f48b0b31c0417006138ce4576f294a066f7c[[#This Row],[Member since]])</f>
        <v>2024</v>
      </c>
    </row>
    <row r="1007" spans="1:38" x14ac:dyDescent="0.55000000000000004">
      <c r="A1007">
        <v>79788</v>
      </c>
      <c r="B1007">
        <v>45989741</v>
      </c>
      <c r="C1007" t="s">
        <v>3371</v>
      </c>
      <c r="D1007" t="s">
        <v>9</v>
      </c>
      <c r="E1007" t="s">
        <v>9</v>
      </c>
      <c r="F1007" t="s">
        <v>1476</v>
      </c>
      <c r="G1007" t="s">
        <v>1477</v>
      </c>
      <c r="H1007" t="s">
        <v>4025</v>
      </c>
      <c r="I1007" s="1">
        <v>20471</v>
      </c>
      <c r="J1007" t="s">
        <v>6429</v>
      </c>
      <c r="K1007" t="s">
        <v>4210</v>
      </c>
      <c r="L1007">
        <v>28914</v>
      </c>
      <c r="M1007" t="s">
        <v>4016</v>
      </c>
      <c r="N1007" t="s">
        <v>9</v>
      </c>
      <c r="O1007">
        <v>636675746</v>
      </c>
      <c r="P1007" t="s">
        <v>1479</v>
      </c>
      <c r="Q1007" t="s">
        <v>26</v>
      </c>
      <c r="R1007" t="s">
        <v>1478</v>
      </c>
      <c r="S1007" t="s">
        <v>4017</v>
      </c>
      <c r="T1007" s="1">
        <v>43348</v>
      </c>
      <c r="U1007" t="s">
        <v>9</v>
      </c>
      <c r="V1007" t="s">
        <v>4144</v>
      </c>
      <c r="W1007" t="s">
        <v>4029</v>
      </c>
      <c r="X1007" t="s">
        <v>12</v>
      </c>
      <c r="Y1007" s="1">
        <v>45444</v>
      </c>
      <c r="Z1007" s="1">
        <v>45657</v>
      </c>
      <c r="AA1007">
        <v>5200</v>
      </c>
      <c r="AB1007" t="s">
        <v>4017</v>
      </c>
      <c r="AC1007">
        <f>MIN(COUNTIF(B:B,Member_export_20241206_173759_f48b0b31c0417006138ce4576f294a066f7c[[#This Row],[Member ID]]),1)-1</f>
        <v>0</v>
      </c>
      <c r="AD1007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100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07" s="1">
        <v>45657</v>
      </c>
      <c r="AG1007" s="1">
        <f>Member_export_20241206_173759_f48b0b31c0417006138ce4576f294a066f7c[[#This Row],[Price]]/100</f>
        <v>52</v>
      </c>
      <c r="AH1007" s="6">
        <f ca="1">DATEDIF(Member_export_20241206_173759_f48b0b31c0417006138ce4576f294a066f7c[[#This Row],[Birthday]],TODAY(),"Y")</f>
        <v>68</v>
      </c>
      <c r="AI1007" s="6">
        <f>DATEDIF(Member_export_20241206_173759_f48b0b31c0417006138ce4576f294a066f7c[[#This Row],[Member since]],Member_export_20241206_173759_f48b0b31c0417006138ce4576f294a066f7c[[#This Row],[Contrac end date C]],"M")</f>
        <v>75</v>
      </c>
      <c r="AJ1007" t="str">
        <f>TEXT(Member_export_20241206_173759_f48b0b31c0417006138ce4576f294a066f7c[[#This Row],[Member since]],"DDDD")</f>
        <v>miércoles</v>
      </c>
      <c r="AK1007">
        <f>MONTH(Member_export_20241206_173759_f48b0b31c0417006138ce4576f294a066f7c[[#This Row],[Member since]])</f>
        <v>9</v>
      </c>
      <c r="AL1007">
        <f>YEAR(Member_export_20241206_173759_f48b0b31c0417006138ce4576f294a066f7c[[#This Row],[Member since]])</f>
        <v>2018</v>
      </c>
    </row>
    <row r="1008" spans="1:38" x14ac:dyDescent="0.55000000000000004">
      <c r="A1008">
        <v>79788</v>
      </c>
      <c r="B1008">
        <v>45987683</v>
      </c>
      <c r="C1008" t="s">
        <v>3172</v>
      </c>
      <c r="D1008" t="s">
        <v>9</v>
      </c>
      <c r="E1008" t="s">
        <v>9</v>
      </c>
      <c r="F1008" t="s">
        <v>987</v>
      </c>
      <c r="G1008" t="s">
        <v>988</v>
      </c>
      <c r="H1008" t="s">
        <v>4025</v>
      </c>
      <c r="I1008" s="1">
        <v>30937</v>
      </c>
      <c r="J1008" t="s">
        <v>6430</v>
      </c>
      <c r="K1008" t="s">
        <v>6431</v>
      </c>
      <c r="L1008">
        <v>28914</v>
      </c>
      <c r="M1008" t="s">
        <v>4016</v>
      </c>
      <c r="N1008" t="s">
        <v>9</v>
      </c>
      <c r="O1008">
        <v>646047274</v>
      </c>
      <c r="P1008" t="s">
        <v>990</v>
      </c>
      <c r="Q1008" t="s">
        <v>45</v>
      </c>
      <c r="R1008" t="s">
        <v>989</v>
      </c>
      <c r="S1008" t="s">
        <v>4017</v>
      </c>
      <c r="T1008" s="1">
        <v>45170</v>
      </c>
      <c r="U1008" t="s">
        <v>9</v>
      </c>
      <c r="V1008" t="s">
        <v>4023</v>
      </c>
      <c r="W1008" t="s">
        <v>4024</v>
      </c>
      <c r="X1008" t="s">
        <v>30</v>
      </c>
      <c r="Y1008" s="1">
        <v>45170</v>
      </c>
      <c r="Z1008" s="1">
        <v>45657</v>
      </c>
      <c r="AA1008">
        <v>4900</v>
      </c>
      <c r="AB1008" t="s">
        <v>4017</v>
      </c>
      <c r="AC1008">
        <f>MIN(COUNTIF(B:B,Member_export_20241206_173759_f48b0b31c0417006138ce4576f294a066f7c[[#This Row],[Member ID]]),1)-1</f>
        <v>0</v>
      </c>
      <c r="AD100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0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08" s="1">
        <v>45657</v>
      </c>
      <c r="AG1008" s="1">
        <f>Member_export_20241206_173759_f48b0b31c0417006138ce4576f294a066f7c[[#This Row],[Price]]/100</f>
        <v>49</v>
      </c>
      <c r="AH1008" s="6">
        <f ca="1">DATEDIF(Member_export_20241206_173759_f48b0b31c0417006138ce4576f294a066f7c[[#This Row],[Birthday]],TODAY(),"Y")</f>
        <v>40</v>
      </c>
      <c r="AI1008" s="6">
        <f>DATEDIF(Member_export_20241206_173759_f48b0b31c0417006138ce4576f294a066f7c[[#This Row],[Member since]],Member_export_20241206_173759_f48b0b31c0417006138ce4576f294a066f7c[[#This Row],[Contrac end date C]],"M")</f>
        <v>15</v>
      </c>
      <c r="AJ1008" t="str">
        <f>TEXT(Member_export_20241206_173759_f48b0b31c0417006138ce4576f294a066f7c[[#This Row],[Member since]],"DDDD")</f>
        <v>viernes</v>
      </c>
      <c r="AK1008">
        <f>MONTH(Member_export_20241206_173759_f48b0b31c0417006138ce4576f294a066f7c[[#This Row],[Member since]])</f>
        <v>9</v>
      </c>
      <c r="AL1008">
        <f>YEAR(Member_export_20241206_173759_f48b0b31c0417006138ce4576f294a066f7c[[#This Row],[Member since]])</f>
        <v>2023</v>
      </c>
    </row>
    <row r="1009" spans="1:38" x14ac:dyDescent="0.55000000000000004">
      <c r="A1009">
        <v>79788</v>
      </c>
      <c r="B1009">
        <v>45989183</v>
      </c>
      <c r="C1009" t="s">
        <v>3382</v>
      </c>
      <c r="D1009" t="s">
        <v>9</v>
      </c>
      <c r="E1009" t="s">
        <v>9</v>
      </c>
      <c r="F1009" t="s">
        <v>1502</v>
      </c>
      <c r="G1009" t="s">
        <v>1503</v>
      </c>
      <c r="H1009" t="s">
        <v>4025</v>
      </c>
      <c r="I1009" s="1">
        <v>21937</v>
      </c>
      <c r="J1009" t="s">
        <v>6432</v>
      </c>
      <c r="K1009" t="s">
        <v>4756</v>
      </c>
      <c r="L1009">
        <v>28914</v>
      </c>
      <c r="M1009" t="s">
        <v>4016</v>
      </c>
      <c r="N1009" t="s">
        <v>9</v>
      </c>
      <c r="O1009">
        <v>676610895</v>
      </c>
      <c r="P1009" t="s">
        <v>1504</v>
      </c>
      <c r="Q1009" t="s">
        <v>22</v>
      </c>
      <c r="R1009" t="s">
        <v>6433</v>
      </c>
      <c r="S1009" t="s">
        <v>4017</v>
      </c>
      <c r="T1009" s="1">
        <v>44743</v>
      </c>
      <c r="U1009" t="s">
        <v>9</v>
      </c>
      <c r="V1009" t="s">
        <v>4023</v>
      </c>
      <c r="W1009" t="s">
        <v>4024</v>
      </c>
      <c r="X1009" t="s">
        <v>122</v>
      </c>
      <c r="Y1009" s="1">
        <v>44743</v>
      </c>
      <c r="Z1009" s="1">
        <v>45657</v>
      </c>
      <c r="AA1009">
        <v>7900</v>
      </c>
      <c r="AB1009" t="s">
        <v>4017</v>
      </c>
      <c r="AC1009">
        <f>MIN(COUNTIF(B:B,Member_export_20241206_173759_f48b0b31c0417006138ce4576f294a066f7c[[#This Row],[Member ID]]),1)-1</f>
        <v>0</v>
      </c>
      <c r="AD100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0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09" s="1">
        <v>45657</v>
      </c>
      <c r="AG1009" s="1">
        <f>Member_export_20241206_173759_f48b0b31c0417006138ce4576f294a066f7c[[#This Row],[Price]]/100</f>
        <v>79</v>
      </c>
      <c r="AH1009" s="6">
        <f ca="1">DATEDIF(Member_export_20241206_173759_f48b0b31c0417006138ce4576f294a066f7c[[#This Row],[Birthday]],TODAY(),"Y")</f>
        <v>64</v>
      </c>
      <c r="AI1009" s="6">
        <f>DATEDIF(Member_export_20241206_173759_f48b0b31c0417006138ce4576f294a066f7c[[#This Row],[Member since]],Member_export_20241206_173759_f48b0b31c0417006138ce4576f294a066f7c[[#This Row],[Contrac end date C]],"M")</f>
        <v>29</v>
      </c>
      <c r="AJ1009" t="str">
        <f>TEXT(Member_export_20241206_173759_f48b0b31c0417006138ce4576f294a066f7c[[#This Row],[Member since]],"DDDD")</f>
        <v>viernes</v>
      </c>
      <c r="AK1009">
        <f>MONTH(Member_export_20241206_173759_f48b0b31c0417006138ce4576f294a066f7c[[#This Row],[Member since]])</f>
        <v>7</v>
      </c>
      <c r="AL1009">
        <f>YEAR(Member_export_20241206_173759_f48b0b31c0417006138ce4576f294a066f7c[[#This Row],[Member since]])</f>
        <v>2022</v>
      </c>
    </row>
    <row r="1010" spans="1:38" x14ac:dyDescent="0.55000000000000004">
      <c r="A1010">
        <v>79788</v>
      </c>
      <c r="B1010">
        <v>45988569</v>
      </c>
      <c r="C1010" t="s">
        <v>3114</v>
      </c>
      <c r="D1010" t="s">
        <v>9</v>
      </c>
      <c r="E1010" t="s">
        <v>9</v>
      </c>
      <c r="F1010" t="s">
        <v>843</v>
      </c>
      <c r="G1010" t="s">
        <v>844</v>
      </c>
      <c r="H1010" t="s">
        <v>4025</v>
      </c>
      <c r="I1010" s="1">
        <v>34145</v>
      </c>
      <c r="J1010" t="s">
        <v>6434</v>
      </c>
      <c r="K1010" t="s">
        <v>4070</v>
      </c>
      <c r="L1010">
        <v>28914</v>
      </c>
      <c r="M1010" t="s">
        <v>4016</v>
      </c>
      <c r="N1010" t="s">
        <v>9</v>
      </c>
      <c r="O1010">
        <v>651093252</v>
      </c>
      <c r="P1010" t="s">
        <v>845</v>
      </c>
      <c r="Q1010" t="s">
        <v>22</v>
      </c>
      <c r="R1010" t="s">
        <v>6435</v>
      </c>
      <c r="S1010" t="s">
        <v>4017</v>
      </c>
      <c r="T1010" s="1">
        <v>43418</v>
      </c>
      <c r="U1010" t="s">
        <v>9</v>
      </c>
      <c r="V1010" t="s">
        <v>4023</v>
      </c>
      <c r="W1010" t="s">
        <v>4024</v>
      </c>
      <c r="X1010" t="s">
        <v>30</v>
      </c>
      <c r="Y1010" s="1">
        <v>43435</v>
      </c>
      <c r="Z1010" s="1">
        <v>45657</v>
      </c>
      <c r="AA1010">
        <v>4900</v>
      </c>
      <c r="AB1010" t="s">
        <v>4017</v>
      </c>
      <c r="AC1010">
        <f>MIN(COUNTIF(B:B,Member_export_20241206_173759_f48b0b31c0417006138ce4576f294a066f7c[[#This Row],[Member ID]]),1)-1</f>
        <v>0</v>
      </c>
      <c r="AD101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1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10" s="1">
        <v>45657</v>
      </c>
      <c r="AG1010" s="1">
        <f>Member_export_20241206_173759_f48b0b31c0417006138ce4576f294a066f7c[[#This Row],[Price]]/100</f>
        <v>49</v>
      </c>
      <c r="AH1010" s="6">
        <f ca="1">DATEDIF(Member_export_20241206_173759_f48b0b31c0417006138ce4576f294a066f7c[[#This Row],[Birthday]],TODAY(),"Y")</f>
        <v>31</v>
      </c>
      <c r="AI1010" s="6">
        <f>DATEDIF(Member_export_20241206_173759_f48b0b31c0417006138ce4576f294a066f7c[[#This Row],[Member since]],Member_export_20241206_173759_f48b0b31c0417006138ce4576f294a066f7c[[#This Row],[Contrac end date C]],"M")</f>
        <v>73</v>
      </c>
      <c r="AJ1010" t="str">
        <f>TEXT(Member_export_20241206_173759_f48b0b31c0417006138ce4576f294a066f7c[[#This Row],[Member since]],"DDDD")</f>
        <v>miércoles</v>
      </c>
      <c r="AK1010">
        <f>MONTH(Member_export_20241206_173759_f48b0b31c0417006138ce4576f294a066f7c[[#This Row],[Member since]])</f>
        <v>11</v>
      </c>
      <c r="AL1010">
        <f>YEAR(Member_export_20241206_173759_f48b0b31c0417006138ce4576f294a066f7c[[#This Row],[Member since]])</f>
        <v>2018</v>
      </c>
    </row>
    <row r="1011" spans="1:38" x14ac:dyDescent="0.55000000000000004">
      <c r="A1011">
        <v>79788</v>
      </c>
      <c r="B1011">
        <v>46760333</v>
      </c>
      <c r="C1011" t="s">
        <v>3199</v>
      </c>
      <c r="D1011" t="s">
        <v>9</v>
      </c>
      <c r="E1011" t="s">
        <v>9</v>
      </c>
      <c r="F1011" t="s">
        <v>1059</v>
      </c>
      <c r="G1011" t="s">
        <v>1060</v>
      </c>
      <c r="H1011" t="s">
        <v>4025</v>
      </c>
      <c r="I1011" s="1">
        <v>25201</v>
      </c>
      <c r="J1011" t="s">
        <v>6436</v>
      </c>
      <c r="K1011" t="s">
        <v>4316</v>
      </c>
      <c r="L1011">
        <v>28914</v>
      </c>
      <c r="M1011" t="s">
        <v>4016</v>
      </c>
      <c r="N1011" t="s">
        <v>9</v>
      </c>
      <c r="O1011">
        <v>650493189</v>
      </c>
      <c r="P1011" t="s">
        <v>514</v>
      </c>
      <c r="Q1011" t="s">
        <v>277</v>
      </c>
      <c r="R1011" t="s">
        <v>1061</v>
      </c>
      <c r="S1011" t="s">
        <v>4017</v>
      </c>
      <c r="T1011" s="1">
        <v>45428</v>
      </c>
      <c r="U1011" t="s">
        <v>9</v>
      </c>
      <c r="V1011" t="s">
        <v>4144</v>
      </c>
      <c r="W1011" t="s">
        <v>4024</v>
      </c>
      <c r="X1011" t="s">
        <v>48</v>
      </c>
      <c r="Y1011" s="1">
        <v>45444</v>
      </c>
      <c r="Z1011" s="1">
        <v>45657</v>
      </c>
      <c r="AA1011">
        <v>3900</v>
      </c>
      <c r="AB1011" t="s">
        <v>4017</v>
      </c>
      <c r="AC1011">
        <f>MIN(COUNTIF(B:B,Member_export_20241206_173759_f48b0b31c0417006138ce4576f294a066f7c[[#This Row],[Member ID]]),1)-1</f>
        <v>0</v>
      </c>
      <c r="AD1011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101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11" s="1">
        <v>45657</v>
      </c>
      <c r="AG1011" s="1">
        <f>Member_export_20241206_173759_f48b0b31c0417006138ce4576f294a066f7c[[#This Row],[Price]]/100</f>
        <v>39</v>
      </c>
      <c r="AH1011" s="6">
        <f ca="1">DATEDIF(Member_export_20241206_173759_f48b0b31c0417006138ce4576f294a066f7c[[#This Row],[Birthday]],TODAY(),"Y")</f>
        <v>55</v>
      </c>
      <c r="AI1011" s="6">
        <f>DATEDIF(Member_export_20241206_173759_f48b0b31c0417006138ce4576f294a066f7c[[#This Row],[Member since]],Member_export_20241206_173759_f48b0b31c0417006138ce4576f294a066f7c[[#This Row],[Contrac end date C]],"M")</f>
        <v>7</v>
      </c>
      <c r="AJ1011" t="str">
        <f>TEXT(Member_export_20241206_173759_f48b0b31c0417006138ce4576f294a066f7c[[#This Row],[Member since]],"DDDD")</f>
        <v>jueves</v>
      </c>
      <c r="AK1011">
        <f>MONTH(Member_export_20241206_173759_f48b0b31c0417006138ce4576f294a066f7c[[#This Row],[Member since]])</f>
        <v>5</v>
      </c>
      <c r="AL1011">
        <f>YEAR(Member_export_20241206_173759_f48b0b31c0417006138ce4576f294a066f7c[[#This Row],[Member since]])</f>
        <v>2024</v>
      </c>
    </row>
    <row r="1012" spans="1:38" x14ac:dyDescent="0.55000000000000004">
      <c r="A1012">
        <v>79788</v>
      </c>
      <c r="B1012">
        <v>49422203</v>
      </c>
      <c r="C1012" t="s">
        <v>3974</v>
      </c>
      <c r="D1012" t="s">
        <v>9</v>
      </c>
      <c r="E1012" t="s">
        <v>9</v>
      </c>
      <c r="F1012" t="s">
        <v>1925</v>
      </c>
      <c r="G1012" t="s">
        <v>2774</v>
      </c>
      <c r="H1012" t="s">
        <v>4022</v>
      </c>
      <c r="I1012" s="1">
        <v>35887</v>
      </c>
      <c r="J1012" t="s">
        <v>6437</v>
      </c>
      <c r="K1012" t="s">
        <v>6438</v>
      </c>
      <c r="L1012">
        <v>28916</v>
      </c>
      <c r="M1012" t="s">
        <v>4016</v>
      </c>
      <c r="N1012" t="s">
        <v>9</v>
      </c>
      <c r="O1012">
        <v>638950336</v>
      </c>
      <c r="P1012" t="s">
        <v>2775</v>
      </c>
      <c r="Q1012" t="s">
        <v>22</v>
      </c>
      <c r="R1012" t="s">
        <v>9</v>
      </c>
      <c r="S1012" t="s">
        <v>4017</v>
      </c>
      <c r="T1012" s="1">
        <v>45609</v>
      </c>
      <c r="U1012" t="s">
        <v>9</v>
      </c>
      <c r="V1012" t="s">
        <v>4023</v>
      </c>
      <c r="W1012" t="s">
        <v>4024</v>
      </c>
      <c r="X1012" t="s">
        <v>12</v>
      </c>
      <c r="Y1012" s="1">
        <v>45627</v>
      </c>
      <c r="Z1012" s="1">
        <v>45657</v>
      </c>
      <c r="AA1012">
        <v>5200</v>
      </c>
      <c r="AB1012" t="s">
        <v>4017</v>
      </c>
      <c r="AC1012">
        <f>MIN(COUNTIF(B:B,Member_export_20241206_173759_f48b0b31c0417006138ce4576f294a066f7c[[#This Row],[Member ID]]),1)-1</f>
        <v>0</v>
      </c>
      <c r="AD101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1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12" s="1">
        <v>45657</v>
      </c>
      <c r="AG1012" s="1">
        <f>Member_export_20241206_173759_f48b0b31c0417006138ce4576f294a066f7c[[#This Row],[Price]]/100</f>
        <v>52</v>
      </c>
      <c r="AH1012" s="6">
        <f ca="1">DATEDIF(Member_export_20241206_173759_f48b0b31c0417006138ce4576f294a066f7c[[#This Row],[Birthday]],TODAY(),"Y")</f>
        <v>26</v>
      </c>
      <c r="AI1012" s="6">
        <f>DATEDIF(Member_export_20241206_173759_f48b0b31c0417006138ce4576f294a066f7c[[#This Row],[Member since]],Member_export_20241206_173759_f48b0b31c0417006138ce4576f294a066f7c[[#This Row],[Contrac end date C]],"M")</f>
        <v>1</v>
      </c>
      <c r="AJ1012" t="str">
        <f>TEXT(Member_export_20241206_173759_f48b0b31c0417006138ce4576f294a066f7c[[#This Row],[Member since]],"DDDD")</f>
        <v>miércoles</v>
      </c>
      <c r="AK1012">
        <f>MONTH(Member_export_20241206_173759_f48b0b31c0417006138ce4576f294a066f7c[[#This Row],[Member since]])</f>
        <v>11</v>
      </c>
      <c r="AL1012">
        <f>YEAR(Member_export_20241206_173759_f48b0b31c0417006138ce4576f294a066f7c[[#This Row],[Member since]])</f>
        <v>2024</v>
      </c>
    </row>
    <row r="1013" spans="1:38" x14ac:dyDescent="0.55000000000000004">
      <c r="A1013">
        <v>79788</v>
      </c>
      <c r="B1013">
        <v>45988684</v>
      </c>
      <c r="C1013" t="s">
        <v>3577</v>
      </c>
      <c r="D1013" t="s">
        <v>9</v>
      </c>
      <c r="E1013" t="s">
        <v>9</v>
      </c>
      <c r="F1013" t="s">
        <v>1925</v>
      </c>
      <c r="G1013" t="s">
        <v>1926</v>
      </c>
      <c r="H1013" t="s">
        <v>4015</v>
      </c>
      <c r="I1013" s="1">
        <v>27473</v>
      </c>
      <c r="J1013" t="s">
        <v>6439</v>
      </c>
      <c r="K1013" t="s">
        <v>6440</v>
      </c>
      <c r="L1013">
        <v>28914</v>
      </c>
      <c r="M1013" t="s">
        <v>4016</v>
      </c>
      <c r="N1013" t="s">
        <v>9</v>
      </c>
      <c r="O1013">
        <v>653619418</v>
      </c>
      <c r="P1013" t="s">
        <v>1927</v>
      </c>
      <c r="Q1013" t="s">
        <v>396</v>
      </c>
      <c r="R1013" t="s">
        <v>6441</v>
      </c>
      <c r="S1013" t="s">
        <v>4017</v>
      </c>
      <c r="T1013" s="1">
        <v>43778</v>
      </c>
      <c r="U1013" t="s">
        <v>9</v>
      </c>
      <c r="V1013" t="s">
        <v>9</v>
      </c>
      <c r="W1013" t="s">
        <v>9</v>
      </c>
      <c r="X1013" t="s">
        <v>12</v>
      </c>
      <c r="Y1013" s="1">
        <v>43800</v>
      </c>
      <c r="Z1013" s="1">
        <v>45657</v>
      </c>
      <c r="AA1013">
        <v>5200</v>
      </c>
      <c r="AB1013" t="s">
        <v>4017</v>
      </c>
      <c r="AC1013">
        <f>MIN(COUNTIF(B:B,Member_export_20241206_173759_f48b0b31c0417006138ce4576f294a066f7c[[#This Row],[Member ID]]),1)-1</f>
        <v>0</v>
      </c>
      <c r="AD1013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013" t="str">
        <f>IF(Member_export_20241206_173759_f48b0b31c0417006138ce4576f294a066f7c[[#This Row],[Source]]="","DESCONOCIDA",Member_export_20241206_173759_f48b0b31c0417006138ce4576f294a066f7c[[#This Row],[Source]])</f>
        <v>DESCONOCIDA</v>
      </c>
      <c r="AF1013" s="1">
        <v>45657</v>
      </c>
      <c r="AG1013" s="1">
        <f>Member_export_20241206_173759_f48b0b31c0417006138ce4576f294a066f7c[[#This Row],[Price]]/100</f>
        <v>52</v>
      </c>
      <c r="AH1013" s="6">
        <f ca="1">DATEDIF(Member_export_20241206_173759_f48b0b31c0417006138ce4576f294a066f7c[[#This Row],[Birthday]],TODAY(),"Y")</f>
        <v>49</v>
      </c>
      <c r="AI1013" s="6">
        <f>DATEDIF(Member_export_20241206_173759_f48b0b31c0417006138ce4576f294a066f7c[[#This Row],[Member since]],Member_export_20241206_173759_f48b0b31c0417006138ce4576f294a066f7c[[#This Row],[Contrac end date C]],"M")</f>
        <v>61</v>
      </c>
      <c r="AJ1013" t="str">
        <f>TEXT(Member_export_20241206_173759_f48b0b31c0417006138ce4576f294a066f7c[[#This Row],[Member since]],"DDDD")</f>
        <v>sábado</v>
      </c>
      <c r="AK1013">
        <f>MONTH(Member_export_20241206_173759_f48b0b31c0417006138ce4576f294a066f7c[[#This Row],[Member since]])</f>
        <v>11</v>
      </c>
      <c r="AL1013">
        <f>YEAR(Member_export_20241206_173759_f48b0b31c0417006138ce4576f294a066f7c[[#This Row],[Member since]])</f>
        <v>2019</v>
      </c>
    </row>
    <row r="1014" spans="1:38" x14ac:dyDescent="0.55000000000000004">
      <c r="A1014">
        <v>79788</v>
      </c>
      <c r="B1014">
        <v>45987094</v>
      </c>
      <c r="C1014" t="s">
        <v>3285</v>
      </c>
      <c r="D1014" t="s">
        <v>9</v>
      </c>
      <c r="E1014" t="s">
        <v>9</v>
      </c>
      <c r="F1014" t="s">
        <v>681</v>
      </c>
      <c r="G1014" t="s">
        <v>1267</v>
      </c>
      <c r="H1014" t="s">
        <v>4022</v>
      </c>
      <c r="I1014" s="1">
        <v>26525</v>
      </c>
      <c r="J1014" t="s">
        <v>6442</v>
      </c>
      <c r="K1014" t="s">
        <v>6443</v>
      </c>
      <c r="L1014">
        <v>28914</v>
      </c>
      <c r="M1014" t="s">
        <v>4016</v>
      </c>
      <c r="N1014" t="s">
        <v>9</v>
      </c>
      <c r="O1014">
        <v>609173129</v>
      </c>
      <c r="P1014" t="s">
        <v>1268</v>
      </c>
      <c r="Q1014" t="s">
        <v>45</v>
      </c>
      <c r="R1014" t="s">
        <v>6444</v>
      </c>
      <c r="S1014" t="s">
        <v>4017</v>
      </c>
      <c r="T1014" s="1">
        <v>43281</v>
      </c>
      <c r="U1014" t="s">
        <v>9</v>
      </c>
      <c r="V1014" t="s">
        <v>4023</v>
      </c>
      <c r="W1014" t="s">
        <v>4024</v>
      </c>
      <c r="X1014" t="s">
        <v>30</v>
      </c>
      <c r="Y1014" s="1">
        <v>43282</v>
      </c>
      <c r="Z1014" s="1">
        <v>45657</v>
      </c>
      <c r="AA1014">
        <v>4900</v>
      </c>
      <c r="AB1014" t="s">
        <v>4017</v>
      </c>
      <c r="AC1014">
        <f>MIN(COUNTIF(B:B,Member_export_20241206_173759_f48b0b31c0417006138ce4576f294a066f7c[[#This Row],[Member ID]]),1)-1</f>
        <v>0</v>
      </c>
      <c r="AD101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1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14" s="1">
        <v>45657</v>
      </c>
      <c r="AG1014" s="1">
        <f>Member_export_20241206_173759_f48b0b31c0417006138ce4576f294a066f7c[[#This Row],[Price]]/100</f>
        <v>49</v>
      </c>
      <c r="AH1014" s="6">
        <f ca="1">DATEDIF(Member_export_20241206_173759_f48b0b31c0417006138ce4576f294a066f7c[[#This Row],[Birthday]],TODAY(),"Y")</f>
        <v>52</v>
      </c>
      <c r="AI1014" s="6">
        <f>DATEDIF(Member_export_20241206_173759_f48b0b31c0417006138ce4576f294a066f7c[[#This Row],[Member since]],Member_export_20241206_173759_f48b0b31c0417006138ce4576f294a066f7c[[#This Row],[Contrac end date C]],"M")</f>
        <v>78</v>
      </c>
      <c r="AJ1014" t="str">
        <f>TEXT(Member_export_20241206_173759_f48b0b31c0417006138ce4576f294a066f7c[[#This Row],[Member since]],"DDDD")</f>
        <v>sábado</v>
      </c>
      <c r="AK1014">
        <f>MONTH(Member_export_20241206_173759_f48b0b31c0417006138ce4576f294a066f7c[[#This Row],[Member since]])</f>
        <v>6</v>
      </c>
      <c r="AL1014">
        <f>YEAR(Member_export_20241206_173759_f48b0b31c0417006138ce4576f294a066f7c[[#This Row],[Member since]])</f>
        <v>2018</v>
      </c>
    </row>
    <row r="1015" spans="1:38" x14ac:dyDescent="0.55000000000000004">
      <c r="A1015">
        <v>79788</v>
      </c>
      <c r="B1015">
        <v>45987550</v>
      </c>
      <c r="C1015" t="s">
        <v>3414</v>
      </c>
      <c r="D1015" t="s">
        <v>9</v>
      </c>
      <c r="E1015" t="s">
        <v>9</v>
      </c>
      <c r="F1015" t="s">
        <v>681</v>
      </c>
      <c r="G1015" t="s">
        <v>1568</v>
      </c>
      <c r="H1015" t="s">
        <v>4015</v>
      </c>
      <c r="I1015" s="1">
        <v>38199</v>
      </c>
      <c r="J1015" t="s">
        <v>6445</v>
      </c>
      <c r="K1015" t="s">
        <v>4730</v>
      </c>
      <c r="L1015">
        <v>282914</v>
      </c>
      <c r="M1015" t="s">
        <v>4016</v>
      </c>
      <c r="N1015" t="s">
        <v>9</v>
      </c>
      <c r="O1015">
        <v>629776139</v>
      </c>
      <c r="P1015" t="s">
        <v>1569</v>
      </c>
      <c r="Q1015" t="s">
        <v>45</v>
      </c>
      <c r="R1015" t="s">
        <v>6446</v>
      </c>
      <c r="S1015" t="s">
        <v>4017</v>
      </c>
      <c r="T1015" s="1">
        <v>43256</v>
      </c>
      <c r="U1015" t="s">
        <v>9</v>
      </c>
      <c r="V1015" t="s">
        <v>4023</v>
      </c>
      <c r="W1015" t="s">
        <v>4029</v>
      </c>
      <c r="X1015" t="s">
        <v>86</v>
      </c>
      <c r="Y1015" s="1">
        <v>45444</v>
      </c>
      <c r="Z1015" s="1">
        <v>45657</v>
      </c>
      <c r="AA1015">
        <v>4300</v>
      </c>
      <c r="AB1015" t="s">
        <v>4017</v>
      </c>
      <c r="AC1015">
        <f>MIN(COUNTIF(B:B,Member_export_20241206_173759_f48b0b31c0417006138ce4576f294a066f7c[[#This Row],[Member ID]]),1)-1</f>
        <v>0</v>
      </c>
      <c r="AD101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1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15" s="1">
        <v>45657</v>
      </c>
      <c r="AG1015" s="1">
        <f>Member_export_20241206_173759_f48b0b31c0417006138ce4576f294a066f7c[[#This Row],[Price]]/100</f>
        <v>43</v>
      </c>
      <c r="AH1015" s="6">
        <f ca="1">DATEDIF(Member_export_20241206_173759_f48b0b31c0417006138ce4576f294a066f7c[[#This Row],[Birthday]],TODAY(),"Y")</f>
        <v>20</v>
      </c>
      <c r="AI1015" s="6">
        <f>DATEDIF(Member_export_20241206_173759_f48b0b31c0417006138ce4576f294a066f7c[[#This Row],[Member since]],Member_export_20241206_173759_f48b0b31c0417006138ce4576f294a066f7c[[#This Row],[Contrac end date C]],"M")</f>
        <v>78</v>
      </c>
      <c r="AJ1015" t="str">
        <f>TEXT(Member_export_20241206_173759_f48b0b31c0417006138ce4576f294a066f7c[[#This Row],[Member since]],"DDDD")</f>
        <v>martes</v>
      </c>
      <c r="AK1015">
        <f>MONTH(Member_export_20241206_173759_f48b0b31c0417006138ce4576f294a066f7c[[#This Row],[Member since]])</f>
        <v>6</v>
      </c>
      <c r="AL1015">
        <f>YEAR(Member_export_20241206_173759_f48b0b31c0417006138ce4576f294a066f7c[[#This Row],[Member since]])</f>
        <v>2018</v>
      </c>
    </row>
    <row r="1016" spans="1:38" x14ac:dyDescent="0.55000000000000004">
      <c r="A1016">
        <v>79788</v>
      </c>
      <c r="B1016">
        <v>45988324</v>
      </c>
      <c r="C1016" t="s">
        <v>3930</v>
      </c>
      <c r="D1016" t="s">
        <v>9</v>
      </c>
      <c r="E1016" t="s">
        <v>9</v>
      </c>
      <c r="F1016" t="s">
        <v>681</v>
      </c>
      <c r="G1016" t="s">
        <v>2687</v>
      </c>
      <c r="H1016" t="s">
        <v>4015</v>
      </c>
      <c r="I1016" s="1">
        <v>24802</v>
      </c>
      <c r="J1016" t="s">
        <v>6447</v>
      </c>
      <c r="K1016" t="s">
        <v>4730</v>
      </c>
      <c r="L1016">
        <v>28914</v>
      </c>
      <c r="M1016" t="s">
        <v>4016</v>
      </c>
      <c r="N1016" t="s">
        <v>9</v>
      </c>
      <c r="O1016">
        <v>626487822</v>
      </c>
      <c r="P1016" t="s">
        <v>1569</v>
      </c>
      <c r="Q1016" t="s">
        <v>45</v>
      </c>
      <c r="R1016" t="s">
        <v>6446</v>
      </c>
      <c r="S1016" t="s">
        <v>4017</v>
      </c>
      <c r="T1016" s="1">
        <v>45321</v>
      </c>
      <c r="U1016" t="s">
        <v>9</v>
      </c>
      <c r="V1016" t="s">
        <v>9</v>
      </c>
      <c r="W1016" t="s">
        <v>9</v>
      </c>
      <c r="X1016" t="s">
        <v>48</v>
      </c>
      <c r="Y1016" s="1">
        <v>45323</v>
      </c>
      <c r="Z1016" s="1">
        <v>45657</v>
      </c>
      <c r="AA1016">
        <v>3900</v>
      </c>
      <c r="AB1016" t="s">
        <v>4017</v>
      </c>
      <c r="AC1016">
        <f>MIN(COUNTIF(B:B,Member_export_20241206_173759_f48b0b31c0417006138ce4576f294a066f7c[[#This Row],[Member ID]]),1)-1</f>
        <v>0</v>
      </c>
      <c r="AD1016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016" t="str">
        <f>IF(Member_export_20241206_173759_f48b0b31c0417006138ce4576f294a066f7c[[#This Row],[Source]]="","DESCONOCIDA",Member_export_20241206_173759_f48b0b31c0417006138ce4576f294a066f7c[[#This Row],[Source]])</f>
        <v>DESCONOCIDA</v>
      </c>
      <c r="AF1016" s="1">
        <v>45657</v>
      </c>
      <c r="AG1016" s="1">
        <f>Member_export_20241206_173759_f48b0b31c0417006138ce4576f294a066f7c[[#This Row],[Price]]/100</f>
        <v>39</v>
      </c>
      <c r="AH1016" s="6">
        <f ca="1">DATEDIF(Member_export_20241206_173759_f48b0b31c0417006138ce4576f294a066f7c[[#This Row],[Birthday]],TODAY(),"Y")</f>
        <v>57</v>
      </c>
      <c r="AI1016" s="6">
        <f>DATEDIF(Member_export_20241206_173759_f48b0b31c0417006138ce4576f294a066f7c[[#This Row],[Member since]],Member_export_20241206_173759_f48b0b31c0417006138ce4576f294a066f7c[[#This Row],[Contrac end date C]],"M")</f>
        <v>11</v>
      </c>
      <c r="AJ1016" t="str">
        <f>TEXT(Member_export_20241206_173759_f48b0b31c0417006138ce4576f294a066f7c[[#This Row],[Member since]],"DDDD")</f>
        <v>martes</v>
      </c>
      <c r="AK1016">
        <f>MONTH(Member_export_20241206_173759_f48b0b31c0417006138ce4576f294a066f7c[[#This Row],[Member since]])</f>
        <v>1</v>
      </c>
      <c r="AL1016">
        <f>YEAR(Member_export_20241206_173759_f48b0b31c0417006138ce4576f294a066f7c[[#This Row],[Member since]])</f>
        <v>2024</v>
      </c>
    </row>
    <row r="1017" spans="1:38" x14ac:dyDescent="0.55000000000000004">
      <c r="A1017">
        <v>79788</v>
      </c>
      <c r="B1017">
        <v>45987394</v>
      </c>
      <c r="C1017" t="s">
        <v>3683</v>
      </c>
      <c r="D1017" t="s">
        <v>9</v>
      </c>
      <c r="E1017" t="s">
        <v>9</v>
      </c>
      <c r="F1017" t="s">
        <v>681</v>
      </c>
      <c r="G1017" t="s">
        <v>2176</v>
      </c>
      <c r="H1017" t="s">
        <v>4022</v>
      </c>
      <c r="I1017" s="1">
        <v>30449</v>
      </c>
      <c r="J1017" t="s">
        <v>6448</v>
      </c>
      <c r="K1017" t="s">
        <v>6449</v>
      </c>
      <c r="L1017">
        <v>28914</v>
      </c>
      <c r="M1017" t="s">
        <v>4016</v>
      </c>
      <c r="N1017" t="s">
        <v>9</v>
      </c>
      <c r="O1017">
        <v>699730684</v>
      </c>
      <c r="P1017" t="s">
        <v>2177</v>
      </c>
      <c r="Q1017" t="s">
        <v>113</v>
      </c>
      <c r="R1017" t="s">
        <v>6450</v>
      </c>
      <c r="S1017" t="s">
        <v>4017</v>
      </c>
      <c r="T1017" s="1">
        <v>43339</v>
      </c>
      <c r="U1017" t="s">
        <v>9</v>
      </c>
      <c r="V1017" t="s">
        <v>4068</v>
      </c>
      <c r="W1017" t="s">
        <v>4029</v>
      </c>
      <c r="X1017" t="s">
        <v>12</v>
      </c>
      <c r="Y1017" s="1">
        <v>45474</v>
      </c>
      <c r="Z1017" s="1">
        <v>45657</v>
      </c>
      <c r="AA1017">
        <v>5200</v>
      </c>
      <c r="AB1017" t="s">
        <v>4017</v>
      </c>
      <c r="AC1017">
        <f>MIN(COUNTIF(B:B,Member_export_20241206_173759_f48b0b31c0417006138ce4576f294a066f7c[[#This Row],[Member ID]]),1)-1</f>
        <v>0</v>
      </c>
      <c r="AD1017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101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17" s="1">
        <v>45657</v>
      </c>
      <c r="AG1017" s="1">
        <f>Member_export_20241206_173759_f48b0b31c0417006138ce4576f294a066f7c[[#This Row],[Price]]/100</f>
        <v>52</v>
      </c>
      <c r="AH1017" s="6">
        <f ca="1">DATEDIF(Member_export_20241206_173759_f48b0b31c0417006138ce4576f294a066f7c[[#This Row],[Birthday]],TODAY(),"Y")</f>
        <v>41</v>
      </c>
      <c r="AI1017" s="6">
        <f>DATEDIF(Member_export_20241206_173759_f48b0b31c0417006138ce4576f294a066f7c[[#This Row],[Member since]],Member_export_20241206_173759_f48b0b31c0417006138ce4576f294a066f7c[[#This Row],[Contrac end date C]],"M")</f>
        <v>76</v>
      </c>
      <c r="AJ1017" t="str">
        <f>TEXT(Member_export_20241206_173759_f48b0b31c0417006138ce4576f294a066f7c[[#This Row],[Member since]],"DDDD")</f>
        <v>lunes</v>
      </c>
      <c r="AK1017">
        <f>MONTH(Member_export_20241206_173759_f48b0b31c0417006138ce4576f294a066f7c[[#This Row],[Member since]])</f>
        <v>8</v>
      </c>
      <c r="AL1017">
        <f>YEAR(Member_export_20241206_173759_f48b0b31c0417006138ce4576f294a066f7c[[#This Row],[Member since]])</f>
        <v>2018</v>
      </c>
    </row>
    <row r="1018" spans="1:38" x14ac:dyDescent="0.55000000000000004">
      <c r="A1018">
        <v>79788</v>
      </c>
      <c r="B1018">
        <v>48124571</v>
      </c>
      <c r="C1018" t="s">
        <v>3479</v>
      </c>
      <c r="D1018" t="s">
        <v>9</v>
      </c>
      <c r="E1018" t="s">
        <v>9</v>
      </c>
      <c r="F1018" t="s">
        <v>681</v>
      </c>
      <c r="G1018" t="s">
        <v>1718</v>
      </c>
      <c r="H1018" t="s">
        <v>4025</v>
      </c>
      <c r="I1018" s="1">
        <v>27372</v>
      </c>
      <c r="J1018" t="s">
        <v>6451</v>
      </c>
      <c r="K1018" t="s">
        <v>4342</v>
      </c>
      <c r="L1018">
        <v>28914</v>
      </c>
      <c r="M1018" t="s">
        <v>4016</v>
      </c>
      <c r="N1018" t="s">
        <v>9</v>
      </c>
      <c r="O1018">
        <v>667163414</v>
      </c>
      <c r="P1018" t="s">
        <v>806</v>
      </c>
      <c r="Q1018" t="s">
        <v>18</v>
      </c>
      <c r="R1018" t="s">
        <v>9</v>
      </c>
      <c r="S1018" t="s">
        <v>4017</v>
      </c>
      <c r="T1018" s="1">
        <v>45545</v>
      </c>
      <c r="U1018" t="s">
        <v>9</v>
      </c>
      <c r="V1018" t="s">
        <v>4023</v>
      </c>
      <c r="W1018" t="s">
        <v>4029</v>
      </c>
      <c r="X1018" t="s">
        <v>30</v>
      </c>
      <c r="Y1018" s="1">
        <v>45566</v>
      </c>
      <c r="Z1018" s="1">
        <v>45657</v>
      </c>
      <c r="AA1018">
        <v>4900</v>
      </c>
      <c r="AB1018" t="s">
        <v>4017</v>
      </c>
      <c r="AC1018">
        <f>MIN(COUNTIF(B:B,Member_export_20241206_173759_f48b0b31c0417006138ce4576f294a066f7c[[#This Row],[Member ID]]),1)-1</f>
        <v>0</v>
      </c>
      <c r="AD101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1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18" s="1">
        <v>45657</v>
      </c>
      <c r="AG1018" s="1">
        <f>Member_export_20241206_173759_f48b0b31c0417006138ce4576f294a066f7c[[#This Row],[Price]]/100</f>
        <v>49</v>
      </c>
      <c r="AH1018" s="6">
        <f ca="1">DATEDIF(Member_export_20241206_173759_f48b0b31c0417006138ce4576f294a066f7c[[#This Row],[Birthday]],TODAY(),"Y")</f>
        <v>50</v>
      </c>
      <c r="AI1018" s="6">
        <f>DATEDIF(Member_export_20241206_173759_f48b0b31c0417006138ce4576f294a066f7c[[#This Row],[Member since]],Member_export_20241206_173759_f48b0b31c0417006138ce4576f294a066f7c[[#This Row],[Contrac end date C]],"M")</f>
        <v>3</v>
      </c>
      <c r="AJ1018" t="str">
        <f>TEXT(Member_export_20241206_173759_f48b0b31c0417006138ce4576f294a066f7c[[#This Row],[Member since]],"DDDD")</f>
        <v>martes</v>
      </c>
      <c r="AK1018">
        <f>MONTH(Member_export_20241206_173759_f48b0b31c0417006138ce4576f294a066f7c[[#This Row],[Member since]])</f>
        <v>9</v>
      </c>
      <c r="AL1018">
        <f>YEAR(Member_export_20241206_173759_f48b0b31c0417006138ce4576f294a066f7c[[#This Row],[Member since]])</f>
        <v>2024</v>
      </c>
    </row>
    <row r="1019" spans="1:38" x14ac:dyDescent="0.55000000000000004">
      <c r="A1019">
        <v>79788</v>
      </c>
      <c r="B1019">
        <v>45987821</v>
      </c>
      <c r="C1019" t="s">
        <v>3228</v>
      </c>
      <c r="D1019" t="s">
        <v>9</v>
      </c>
      <c r="E1019" t="s">
        <v>9</v>
      </c>
      <c r="F1019" t="s">
        <v>681</v>
      </c>
      <c r="G1019" t="s">
        <v>1135</v>
      </c>
      <c r="H1019" t="s">
        <v>4022</v>
      </c>
      <c r="I1019" s="1">
        <v>38645</v>
      </c>
      <c r="J1019" t="s">
        <v>6452</v>
      </c>
      <c r="K1019" t="s">
        <v>6453</v>
      </c>
      <c r="L1019">
        <v>28914</v>
      </c>
      <c r="M1019" t="s">
        <v>4016</v>
      </c>
      <c r="N1019" t="s">
        <v>9</v>
      </c>
      <c r="O1019">
        <v>637646697</v>
      </c>
      <c r="P1019" t="s">
        <v>1136</v>
      </c>
      <c r="Q1019" t="s">
        <v>45</v>
      </c>
      <c r="R1019" t="s">
        <v>6454</v>
      </c>
      <c r="S1019" t="s">
        <v>4017</v>
      </c>
      <c r="T1019" s="1">
        <v>45202</v>
      </c>
      <c r="U1019" t="s">
        <v>9</v>
      </c>
      <c r="V1019" t="s">
        <v>4023</v>
      </c>
      <c r="W1019" t="s">
        <v>4024</v>
      </c>
      <c r="X1019" t="s">
        <v>12</v>
      </c>
      <c r="Y1019" s="1">
        <v>45444</v>
      </c>
      <c r="Z1019" s="1">
        <v>45657</v>
      </c>
      <c r="AA1019">
        <v>5200</v>
      </c>
      <c r="AB1019" t="s">
        <v>4017</v>
      </c>
      <c r="AC1019">
        <f>MIN(COUNTIF(B:B,Member_export_20241206_173759_f48b0b31c0417006138ce4576f294a066f7c[[#This Row],[Member ID]]),1)-1</f>
        <v>0</v>
      </c>
      <c r="AD101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1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19" s="1">
        <v>45657</v>
      </c>
      <c r="AG1019" s="1">
        <f>Member_export_20241206_173759_f48b0b31c0417006138ce4576f294a066f7c[[#This Row],[Price]]/100</f>
        <v>52</v>
      </c>
      <c r="AH1019" s="6">
        <f ca="1">DATEDIF(Member_export_20241206_173759_f48b0b31c0417006138ce4576f294a066f7c[[#This Row],[Birthday]],TODAY(),"Y")</f>
        <v>19</v>
      </c>
      <c r="AI1019" s="6">
        <f>DATEDIF(Member_export_20241206_173759_f48b0b31c0417006138ce4576f294a066f7c[[#This Row],[Member since]],Member_export_20241206_173759_f48b0b31c0417006138ce4576f294a066f7c[[#This Row],[Contrac end date C]],"M")</f>
        <v>14</v>
      </c>
      <c r="AJ1019" t="str">
        <f>TEXT(Member_export_20241206_173759_f48b0b31c0417006138ce4576f294a066f7c[[#This Row],[Member since]],"DDDD")</f>
        <v>martes</v>
      </c>
      <c r="AK1019">
        <f>MONTH(Member_export_20241206_173759_f48b0b31c0417006138ce4576f294a066f7c[[#This Row],[Member since]])</f>
        <v>10</v>
      </c>
      <c r="AL1019">
        <f>YEAR(Member_export_20241206_173759_f48b0b31c0417006138ce4576f294a066f7c[[#This Row],[Member since]])</f>
        <v>2023</v>
      </c>
    </row>
    <row r="1020" spans="1:38" x14ac:dyDescent="0.55000000000000004">
      <c r="A1020">
        <v>79788</v>
      </c>
      <c r="B1020">
        <v>45988212</v>
      </c>
      <c r="C1020" t="s">
        <v>3084</v>
      </c>
      <c r="D1020" t="s">
        <v>9</v>
      </c>
      <c r="E1020" t="s">
        <v>9</v>
      </c>
      <c r="F1020" t="s">
        <v>681</v>
      </c>
      <c r="G1020" t="s">
        <v>762</v>
      </c>
      <c r="H1020" t="s">
        <v>4022</v>
      </c>
      <c r="I1020" s="1">
        <v>28179</v>
      </c>
      <c r="J1020" t="s">
        <v>6455</v>
      </c>
      <c r="K1020" t="s">
        <v>6456</v>
      </c>
      <c r="L1020">
        <v>28914</v>
      </c>
      <c r="M1020" t="s">
        <v>4016</v>
      </c>
      <c r="N1020" t="s">
        <v>9</v>
      </c>
      <c r="O1020">
        <v>618193968</v>
      </c>
      <c r="P1020" t="s">
        <v>763</v>
      </c>
      <c r="Q1020" t="s">
        <v>26</v>
      </c>
      <c r="R1020" t="s">
        <v>6457</v>
      </c>
      <c r="S1020" t="s">
        <v>4017</v>
      </c>
      <c r="T1020" s="1">
        <v>44106</v>
      </c>
      <c r="U1020" t="s">
        <v>9</v>
      </c>
      <c r="V1020" t="s">
        <v>4023</v>
      </c>
      <c r="W1020" t="s">
        <v>4029</v>
      </c>
      <c r="X1020" t="s">
        <v>30</v>
      </c>
      <c r="Y1020" s="1">
        <v>44136</v>
      </c>
      <c r="Z1020" s="1">
        <v>45657</v>
      </c>
      <c r="AA1020">
        <v>4900</v>
      </c>
      <c r="AB1020" t="s">
        <v>4017</v>
      </c>
      <c r="AC1020">
        <f>MIN(COUNTIF(B:B,Member_export_20241206_173759_f48b0b31c0417006138ce4576f294a066f7c[[#This Row],[Member ID]]),1)-1</f>
        <v>0</v>
      </c>
      <c r="AD102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2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20" s="1">
        <v>45657</v>
      </c>
      <c r="AG1020" s="1">
        <f>Member_export_20241206_173759_f48b0b31c0417006138ce4576f294a066f7c[[#This Row],[Price]]/100</f>
        <v>49</v>
      </c>
      <c r="AH1020" s="6">
        <f ca="1">DATEDIF(Member_export_20241206_173759_f48b0b31c0417006138ce4576f294a066f7c[[#This Row],[Birthday]],TODAY(),"Y")</f>
        <v>47</v>
      </c>
      <c r="AI1020" s="6">
        <f>DATEDIF(Member_export_20241206_173759_f48b0b31c0417006138ce4576f294a066f7c[[#This Row],[Member since]],Member_export_20241206_173759_f48b0b31c0417006138ce4576f294a066f7c[[#This Row],[Contrac end date C]],"M")</f>
        <v>50</v>
      </c>
      <c r="AJ1020" t="str">
        <f>TEXT(Member_export_20241206_173759_f48b0b31c0417006138ce4576f294a066f7c[[#This Row],[Member since]],"DDDD")</f>
        <v>viernes</v>
      </c>
      <c r="AK1020">
        <f>MONTH(Member_export_20241206_173759_f48b0b31c0417006138ce4576f294a066f7c[[#This Row],[Member since]])</f>
        <v>10</v>
      </c>
      <c r="AL1020">
        <f>YEAR(Member_export_20241206_173759_f48b0b31c0417006138ce4576f294a066f7c[[#This Row],[Member since]])</f>
        <v>2020</v>
      </c>
    </row>
    <row r="1021" spans="1:38" x14ac:dyDescent="0.55000000000000004">
      <c r="A1021">
        <v>79788</v>
      </c>
      <c r="B1021">
        <v>45987786</v>
      </c>
      <c r="C1021" t="s">
        <v>3211</v>
      </c>
      <c r="D1021" t="s">
        <v>9</v>
      </c>
      <c r="E1021" t="s">
        <v>9</v>
      </c>
      <c r="F1021" t="s">
        <v>681</v>
      </c>
      <c r="G1021" t="s">
        <v>1091</v>
      </c>
      <c r="H1021" t="s">
        <v>4022</v>
      </c>
      <c r="I1021" s="1">
        <v>27176</v>
      </c>
      <c r="J1021" t="s">
        <v>6458</v>
      </c>
      <c r="K1021" t="s">
        <v>4095</v>
      </c>
      <c r="L1021">
        <v>28914</v>
      </c>
      <c r="M1021" t="s">
        <v>4016</v>
      </c>
      <c r="N1021" t="s">
        <v>9</v>
      </c>
      <c r="O1021">
        <v>680426036</v>
      </c>
      <c r="P1021" t="s">
        <v>1015</v>
      </c>
      <c r="Q1021" t="s">
        <v>261</v>
      </c>
      <c r="R1021" t="s">
        <v>6459</v>
      </c>
      <c r="S1021" t="s">
        <v>4017</v>
      </c>
      <c r="T1021" s="1">
        <v>43837</v>
      </c>
      <c r="U1021" t="s">
        <v>9</v>
      </c>
      <c r="V1021" t="s">
        <v>4023</v>
      </c>
      <c r="W1021" t="s">
        <v>4029</v>
      </c>
      <c r="X1021" t="s">
        <v>30</v>
      </c>
      <c r="Y1021" s="1">
        <v>43862</v>
      </c>
      <c r="Z1021" s="1">
        <v>45657</v>
      </c>
      <c r="AA1021">
        <v>4900</v>
      </c>
      <c r="AB1021" t="s">
        <v>4017</v>
      </c>
      <c r="AC1021">
        <f>MIN(COUNTIF(B:B,Member_export_20241206_173759_f48b0b31c0417006138ce4576f294a066f7c[[#This Row],[Member ID]]),1)-1</f>
        <v>0</v>
      </c>
      <c r="AD102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2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21" s="1">
        <v>45657</v>
      </c>
      <c r="AG1021" s="1">
        <f>Member_export_20241206_173759_f48b0b31c0417006138ce4576f294a066f7c[[#This Row],[Price]]/100</f>
        <v>49</v>
      </c>
      <c r="AH1021" s="6">
        <f ca="1">DATEDIF(Member_export_20241206_173759_f48b0b31c0417006138ce4576f294a066f7c[[#This Row],[Birthday]],TODAY(),"Y")</f>
        <v>50</v>
      </c>
      <c r="AI1021" s="6">
        <f>DATEDIF(Member_export_20241206_173759_f48b0b31c0417006138ce4576f294a066f7c[[#This Row],[Member since]],Member_export_20241206_173759_f48b0b31c0417006138ce4576f294a066f7c[[#This Row],[Contrac end date C]],"M")</f>
        <v>59</v>
      </c>
      <c r="AJ1021" t="str">
        <f>TEXT(Member_export_20241206_173759_f48b0b31c0417006138ce4576f294a066f7c[[#This Row],[Member since]],"DDDD")</f>
        <v>martes</v>
      </c>
      <c r="AK1021">
        <f>MONTH(Member_export_20241206_173759_f48b0b31c0417006138ce4576f294a066f7c[[#This Row],[Member since]])</f>
        <v>1</v>
      </c>
      <c r="AL1021">
        <f>YEAR(Member_export_20241206_173759_f48b0b31c0417006138ce4576f294a066f7c[[#This Row],[Member since]])</f>
        <v>2020</v>
      </c>
    </row>
    <row r="1022" spans="1:38" x14ac:dyDescent="0.55000000000000004">
      <c r="A1022">
        <v>79788</v>
      </c>
      <c r="B1022">
        <v>45988300</v>
      </c>
      <c r="C1022" t="s">
        <v>3644</v>
      </c>
      <c r="D1022" t="s">
        <v>9</v>
      </c>
      <c r="E1022" t="s">
        <v>9</v>
      </c>
      <c r="F1022" t="s">
        <v>681</v>
      </c>
      <c r="G1022" t="s">
        <v>2075</v>
      </c>
      <c r="H1022" t="s">
        <v>4022</v>
      </c>
      <c r="I1022" s="1">
        <v>30003</v>
      </c>
      <c r="J1022" t="s">
        <v>6460</v>
      </c>
      <c r="K1022" t="s">
        <v>6461</v>
      </c>
      <c r="L1022">
        <v>28914</v>
      </c>
      <c r="M1022" t="s">
        <v>4016</v>
      </c>
      <c r="N1022" t="s">
        <v>9</v>
      </c>
      <c r="O1022">
        <v>637590979</v>
      </c>
      <c r="P1022" t="s">
        <v>2076</v>
      </c>
      <c r="Q1022" t="s">
        <v>22</v>
      </c>
      <c r="R1022" t="s">
        <v>6462</v>
      </c>
      <c r="S1022" t="s">
        <v>4017</v>
      </c>
      <c r="T1022" s="1">
        <v>45169</v>
      </c>
      <c r="U1022" t="s">
        <v>9</v>
      </c>
      <c r="V1022" t="s">
        <v>4068</v>
      </c>
      <c r="W1022" t="s">
        <v>4024</v>
      </c>
      <c r="X1022" t="s">
        <v>30</v>
      </c>
      <c r="Y1022" s="1">
        <v>45170</v>
      </c>
      <c r="Z1022" s="1">
        <v>45657</v>
      </c>
      <c r="AA1022">
        <v>4900</v>
      </c>
      <c r="AB1022" t="s">
        <v>4017</v>
      </c>
      <c r="AC1022">
        <f>MIN(COUNTIF(B:B,Member_export_20241206_173759_f48b0b31c0417006138ce4576f294a066f7c[[#This Row],[Member ID]]),1)-1</f>
        <v>0</v>
      </c>
      <c r="AD1022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102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22" s="1">
        <v>45657</v>
      </c>
      <c r="AG1022" s="1">
        <f>Member_export_20241206_173759_f48b0b31c0417006138ce4576f294a066f7c[[#This Row],[Price]]/100</f>
        <v>49</v>
      </c>
      <c r="AH1022" s="6">
        <f ca="1">DATEDIF(Member_export_20241206_173759_f48b0b31c0417006138ce4576f294a066f7c[[#This Row],[Birthday]],TODAY(),"Y")</f>
        <v>42</v>
      </c>
      <c r="AI1022" s="6">
        <f>DATEDIF(Member_export_20241206_173759_f48b0b31c0417006138ce4576f294a066f7c[[#This Row],[Member since]],Member_export_20241206_173759_f48b0b31c0417006138ce4576f294a066f7c[[#This Row],[Contrac end date C]],"M")</f>
        <v>16</v>
      </c>
      <c r="AJ1022" t="str">
        <f>TEXT(Member_export_20241206_173759_f48b0b31c0417006138ce4576f294a066f7c[[#This Row],[Member since]],"DDDD")</f>
        <v>jueves</v>
      </c>
      <c r="AK1022">
        <f>MONTH(Member_export_20241206_173759_f48b0b31c0417006138ce4576f294a066f7c[[#This Row],[Member since]])</f>
        <v>8</v>
      </c>
      <c r="AL1022">
        <f>YEAR(Member_export_20241206_173759_f48b0b31c0417006138ce4576f294a066f7c[[#This Row],[Member since]])</f>
        <v>2023</v>
      </c>
    </row>
    <row r="1023" spans="1:38" x14ac:dyDescent="0.55000000000000004">
      <c r="A1023">
        <v>79788</v>
      </c>
      <c r="B1023">
        <v>49653634</v>
      </c>
      <c r="C1023" t="s">
        <v>3767</v>
      </c>
      <c r="D1023" t="s">
        <v>9</v>
      </c>
      <c r="E1023" t="s">
        <v>9</v>
      </c>
      <c r="F1023" t="s">
        <v>681</v>
      </c>
      <c r="G1023" t="s">
        <v>2352</v>
      </c>
      <c r="H1023" t="s">
        <v>4022</v>
      </c>
      <c r="I1023" s="1">
        <v>38705</v>
      </c>
      <c r="J1023" t="s">
        <v>6463</v>
      </c>
      <c r="K1023" t="s">
        <v>6464</v>
      </c>
      <c r="L1023">
        <v>28914</v>
      </c>
      <c r="M1023" t="s">
        <v>4016</v>
      </c>
      <c r="N1023" t="s">
        <v>9</v>
      </c>
      <c r="O1023">
        <v>634671457</v>
      </c>
      <c r="P1023" t="s">
        <v>2353</v>
      </c>
      <c r="Q1023" t="s">
        <v>9</v>
      </c>
      <c r="R1023" t="s">
        <v>9</v>
      </c>
      <c r="S1023" t="s">
        <v>4017</v>
      </c>
      <c r="T1023" s="1">
        <v>45628</v>
      </c>
      <c r="U1023" t="s">
        <v>9</v>
      </c>
      <c r="V1023" t="s">
        <v>4023</v>
      </c>
      <c r="W1023" t="s">
        <v>4024</v>
      </c>
      <c r="X1023" t="s">
        <v>12</v>
      </c>
      <c r="Y1023" s="1">
        <v>45658</v>
      </c>
      <c r="Z1023" s="1">
        <v>45688</v>
      </c>
      <c r="AA1023">
        <v>5200</v>
      </c>
      <c r="AB1023" t="s">
        <v>4017</v>
      </c>
      <c r="AC1023">
        <f>MIN(COUNTIF(B:B,Member_export_20241206_173759_f48b0b31c0417006138ce4576f294a066f7c[[#This Row],[Member ID]]),1)-1</f>
        <v>0</v>
      </c>
      <c r="AD102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2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23" s="1">
        <v>45657</v>
      </c>
      <c r="AG1023" s="1">
        <f>Member_export_20241206_173759_f48b0b31c0417006138ce4576f294a066f7c[[#This Row],[Price]]/100</f>
        <v>52</v>
      </c>
      <c r="AH1023" s="6">
        <f ca="1">DATEDIF(Member_export_20241206_173759_f48b0b31c0417006138ce4576f294a066f7c[[#This Row],[Birthday]],TODAY(),"Y")</f>
        <v>18</v>
      </c>
      <c r="AI1023" s="6">
        <f>DATEDIF(Member_export_20241206_173759_f48b0b31c0417006138ce4576f294a066f7c[[#This Row],[Member since]],Member_export_20241206_173759_f48b0b31c0417006138ce4576f294a066f7c[[#This Row],[Contrac end date C]],"M")</f>
        <v>0</v>
      </c>
      <c r="AJ1023" t="str">
        <f>TEXT(Member_export_20241206_173759_f48b0b31c0417006138ce4576f294a066f7c[[#This Row],[Member since]],"DDDD")</f>
        <v>lunes</v>
      </c>
      <c r="AK1023">
        <f>MONTH(Member_export_20241206_173759_f48b0b31c0417006138ce4576f294a066f7c[[#This Row],[Member since]])</f>
        <v>12</v>
      </c>
      <c r="AL1023">
        <f>YEAR(Member_export_20241206_173759_f48b0b31c0417006138ce4576f294a066f7c[[#This Row],[Member since]])</f>
        <v>2024</v>
      </c>
    </row>
    <row r="1024" spans="1:38" x14ac:dyDescent="0.55000000000000004">
      <c r="A1024">
        <v>79788</v>
      </c>
      <c r="B1024">
        <v>45989655</v>
      </c>
      <c r="C1024" t="s">
        <v>3053</v>
      </c>
      <c r="D1024" t="s">
        <v>9</v>
      </c>
      <c r="E1024" t="s">
        <v>9</v>
      </c>
      <c r="F1024" t="s">
        <v>681</v>
      </c>
      <c r="G1024" t="s">
        <v>682</v>
      </c>
      <c r="H1024" t="s">
        <v>4022</v>
      </c>
      <c r="I1024" s="1">
        <v>31812</v>
      </c>
      <c r="J1024" t="s">
        <v>6465</v>
      </c>
      <c r="K1024" t="s">
        <v>6466</v>
      </c>
      <c r="L1024">
        <v>28914</v>
      </c>
      <c r="M1024" t="s">
        <v>4016</v>
      </c>
      <c r="N1024" t="s">
        <v>9</v>
      </c>
      <c r="O1024">
        <v>680345898</v>
      </c>
      <c r="P1024" t="s">
        <v>683</v>
      </c>
      <c r="Q1024" t="s">
        <v>11</v>
      </c>
      <c r="R1024" t="s">
        <v>6467</v>
      </c>
      <c r="S1024" t="s">
        <v>4017</v>
      </c>
      <c r="T1024" s="1">
        <v>43283</v>
      </c>
      <c r="U1024" t="s">
        <v>9</v>
      </c>
      <c r="V1024" t="s">
        <v>4068</v>
      </c>
      <c r="W1024" t="s">
        <v>4029</v>
      </c>
      <c r="X1024" t="s">
        <v>30</v>
      </c>
      <c r="Y1024" s="1">
        <v>43313</v>
      </c>
      <c r="Z1024" s="1">
        <v>45657</v>
      </c>
      <c r="AA1024">
        <v>4900</v>
      </c>
      <c r="AB1024" t="s">
        <v>4017</v>
      </c>
      <c r="AC1024">
        <f>MIN(COUNTIF(B:B,Member_export_20241206_173759_f48b0b31c0417006138ce4576f294a066f7c[[#This Row],[Member ID]]),1)-1</f>
        <v>0</v>
      </c>
      <c r="AD1024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102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24" s="1">
        <v>45657</v>
      </c>
      <c r="AG1024" s="1">
        <f>Member_export_20241206_173759_f48b0b31c0417006138ce4576f294a066f7c[[#This Row],[Price]]/100</f>
        <v>49</v>
      </c>
      <c r="AH1024" s="6">
        <f ca="1">DATEDIF(Member_export_20241206_173759_f48b0b31c0417006138ce4576f294a066f7c[[#This Row],[Birthday]],TODAY(),"Y")</f>
        <v>37</v>
      </c>
      <c r="AI1024" s="6">
        <f>DATEDIF(Member_export_20241206_173759_f48b0b31c0417006138ce4576f294a066f7c[[#This Row],[Member since]],Member_export_20241206_173759_f48b0b31c0417006138ce4576f294a066f7c[[#This Row],[Contrac end date C]],"M")</f>
        <v>77</v>
      </c>
      <c r="AJ1024" t="str">
        <f>TEXT(Member_export_20241206_173759_f48b0b31c0417006138ce4576f294a066f7c[[#This Row],[Member since]],"DDDD")</f>
        <v>lunes</v>
      </c>
      <c r="AK1024">
        <f>MONTH(Member_export_20241206_173759_f48b0b31c0417006138ce4576f294a066f7c[[#This Row],[Member since]])</f>
        <v>7</v>
      </c>
      <c r="AL1024">
        <f>YEAR(Member_export_20241206_173759_f48b0b31c0417006138ce4576f294a066f7c[[#This Row],[Member since]])</f>
        <v>2018</v>
      </c>
    </row>
    <row r="1025" spans="1:38" x14ac:dyDescent="0.55000000000000004">
      <c r="A1025">
        <v>79788</v>
      </c>
      <c r="B1025">
        <v>46859866</v>
      </c>
      <c r="C1025" t="s">
        <v>2859</v>
      </c>
      <c r="D1025" t="s">
        <v>9</v>
      </c>
      <c r="E1025" t="s">
        <v>9</v>
      </c>
      <c r="F1025" t="s">
        <v>104</v>
      </c>
      <c r="G1025" t="s">
        <v>105</v>
      </c>
      <c r="H1025" t="s">
        <v>4022</v>
      </c>
      <c r="I1025" s="1">
        <v>34392</v>
      </c>
      <c r="J1025" t="s">
        <v>6468</v>
      </c>
      <c r="K1025" t="s">
        <v>6469</v>
      </c>
      <c r="L1025">
        <v>28917</v>
      </c>
      <c r="M1025" t="s">
        <v>4818</v>
      </c>
      <c r="N1025" t="s">
        <v>9</v>
      </c>
      <c r="O1025">
        <v>646273527</v>
      </c>
      <c r="P1025" t="s">
        <v>107</v>
      </c>
      <c r="Q1025" t="s">
        <v>18</v>
      </c>
      <c r="R1025" t="s">
        <v>106</v>
      </c>
      <c r="S1025" t="s">
        <v>4017</v>
      </c>
      <c r="T1025" s="1">
        <v>45446</v>
      </c>
      <c r="U1025" t="s">
        <v>9</v>
      </c>
      <c r="V1025" t="s">
        <v>4023</v>
      </c>
      <c r="W1025" t="s">
        <v>4029</v>
      </c>
      <c r="X1025" t="s">
        <v>12</v>
      </c>
      <c r="Y1025" s="1">
        <v>45474</v>
      </c>
      <c r="Z1025" s="1">
        <v>45657</v>
      </c>
      <c r="AA1025">
        <v>5200</v>
      </c>
      <c r="AB1025" t="s">
        <v>4017</v>
      </c>
      <c r="AC1025">
        <f>MIN(COUNTIF(B:B,Member_export_20241206_173759_f48b0b31c0417006138ce4576f294a066f7c[[#This Row],[Member ID]]),1)-1</f>
        <v>0</v>
      </c>
      <c r="AD102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2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25" s="1">
        <v>45657</v>
      </c>
      <c r="AG1025" s="1">
        <f>Member_export_20241206_173759_f48b0b31c0417006138ce4576f294a066f7c[[#This Row],[Price]]/100</f>
        <v>52</v>
      </c>
      <c r="AH1025" s="6">
        <f ca="1">DATEDIF(Member_export_20241206_173759_f48b0b31c0417006138ce4576f294a066f7c[[#This Row],[Birthday]],TODAY(),"Y")</f>
        <v>30</v>
      </c>
      <c r="AI1025" s="6">
        <f>DATEDIF(Member_export_20241206_173759_f48b0b31c0417006138ce4576f294a066f7c[[#This Row],[Member since]],Member_export_20241206_173759_f48b0b31c0417006138ce4576f294a066f7c[[#This Row],[Contrac end date C]],"M")</f>
        <v>6</v>
      </c>
      <c r="AJ1025" t="str">
        <f>TEXT(Member_export_20241206_173759_f48b0b31c0417006138ce4576f294a066f7c[[#This Row],[Member since]],"DDDD")</f>
        <v>lunes</v>
      </c>
      <c r="AK1025">
        <f>MONTH(Member_export_20241206_173759_f48b0b31c0417006138ce4576f294a066f7c[[#This Row],[Member since]])</f>
        <v>6</v>
      </c>
      <c r="AL1025">
        <f>YEAR(Member_export_20241206_173759_f48b0b31c0417006138ce4576f294a066f7c[[#This Row],[Member since]])</f>
        <v>2024</v>
      </c>
    </row>
    <row r="1026" spans="1:38" x14ac:dyDescent="0.55000000000000004">
      <c r="A1026">
        <v>79788</v>
      </c>
      <c r="B1026">
        <v>45987396</v>
      </c>
      <c r="C1026" t="s">
        <v>3002</v>
      </c>
      <c r="D1026" t="s">
        <v>9</v>
      </c>
      <c r="E1026" t="s">
        <v>9</v>
      </c>
      <c r="F1026" t="s">
        <v>533</v>
      </c>
      <c r="G1026" t="s">
        <v>534</v>
      </c>
      <c r="H1026" t="s">
        <v>4022</v>
      </c>
      <c r="I1026" s="1">
        <v>36988</v>
      </c>
      <c r="J1026" t="s">
        <v>6470</v>
      </c>
      <c r="K1026" t="s">
        <v>4156</v>
      </c>
      <c r="L1026">
        <v>28914</v>
      </c>
      <c r="M1026" t="s">
        <v>4016</v>
      </c>
      <c r="N1026" t="s">
        <v>9</v>
      </c>
      <c r="O1026">
        <v>634562358</v>
      </c>
      <c r="P1026" t="s">
        <v>535</v>
      </c>
      <c r="Q1026" t="s">
        <v>22</v>
      </c>
      <c r="R1026" t="s">
        <v>6471</v>
      </c>
      <c r="S1026" t="s">
        <v>4017</v>
      </c>
      <c r="T1026" s="1">
        <v>43745</v>
      </c>
      <c r="U1026" t="s">
        <v>9</v>
      </c>
      <c r="V1026" t="s">
        <v>4023</v>
      </c>
      <c r="W1026" t="s">
        <v>4029</v>
      </c>
      <c r="X1026" t="s">
        <v>12</v>
      </c>
      <c r="Y1026" s="1">
        <v>43770</v>
      </c>
      <c r="Z1026" s="1">
        <v>45657</v>
      </c>
      <c r="AA1026">
        <v>5200</v>
      </c>
      <c r="AB1026" t="s">
        <v>4017</v>
      </c>
      <c r="AC1026">
        <f>MIN(COUNTIF(B:B,Member_export_20241206_173759_f48b0b31c0417006138ce4576f294a066f7c[[#This Row],[Member ID]]),1)-1</f>
        <v>0</v>
      </c>
      <c r="AD102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2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26" s="1">
        <v>45657</v>
      </c>
      <c r="AG1026" s="1">
        <f>Member_export_20241206_173759_f48b0b31c0417006138ce4576f294a066f7c[[#This Row],[Price]]/100</f>
        <v>52</v>
      </c>
      <c r="AH1026" s="6">
        <f ca="1">DATEDIF(Member_export_20241206_173759_f48b0b31c0417006138ce4576f294a066f7c[[#This Row],[Birthday]],TODAY(),"Y")</f>
        <v>23</v>
      </c>
      <c r="AI1026" s="6">
        <f>DATEDIF(Member_export_20241206_173759_f48b0b31c0417006138ce4576f294a066f7c[[#This Row],[Member since]],Member_export_20241206_173759_f48b0b31c0417006138ce4576f294a066f7c[[#This Row],[Contrac end date C]],"M")</f>
        <v>62</v>
      </c>
      <c r="AJ1026" t="str">
        <f>TEXT(Member_export_20241206_173759_f48b0b31c0417006138ce4576f294a066f7c[[#This Row],[Member since]],"DDDD")</f>
        <v>lunes</v>
      </c>
      <c r="AK1026">
        <f>MONTH(Member_export_20241206_173759_f48b0b31c0417006138ce4576f294a066f7c[[#This Row],[Member since]])</f>
        <v>10</v>
      </c>
      <c r="AL1026">
        <f>YEAR(Member_export_20241206_173759_f48b0b31c0417006138ce4576f294a066f7c[[#This Row],[Member since]])</f>
        <v>2019</v>
      </c>
    </row>
    <row r="1027" spans="1:38" x14ac:dyDescent="0.55000000000000004">
      <c r="A1027">
        <v>79788</v>
      </c>
      <c r="B1027">
        <v>45987191</v>
      </c>
      <c r="C1027" t="s">
        <v>3428</v>
      </c>
      <c r="D1027" t="s">
        <v>9</v>
      </c>
      <c r="E1027" t="s">
        <v>9</v>
      </c>
      <c r="F1027" t="s">
        <v>57</v>
      </c>
      <c r="G1027" t="s">
        <v>1600</v>
      </c>
      <c r="H1027" t="s">
        <v>4022</v>
      </c>
      <c r="I1027" s="1">
        <v>37917</v>
      </c>
      <c r="J1027" t="s">
        <v>6472</v>
      </c>
      <c r="K1027" t="s">
        <v>4256</v>
      </c>
      <c r="L1027">
        <v>28914</v>
      </c>
      <c r="M1027" t="s">
        <v>4016</v>
      </c>
      <c r="N1027" t="s">
        <v>9</v>
      </c>
      <c r="O1027">
        <v>651350137</v>
      </c>
      <c r="P1027" t="s">
        <v>1601</v>
      </c>
      <c r="Q1027" t="s">
        <v>22</v>
      </c>
      <c r="R1027" t="s">
        <v>6473</v>
      </c>
      <c r="S1027" t="s">
        <v>4017</v>
      </c>
      <c r="T1027" s="1">
        <v>44818</v>
      </c>
      <c r="U1027" t="s">
        <v>9</v>
      </c>
      <c r="V1027" t="s">
        <v>4023</v>
      </c>
      <c r="W1027" t="s">
        <v>4029</v>
      </c>
      <c r="X1027" t="s">
        <v>12</v>
      </c>
      <c r="Y1027" s="1">
        <v>44835</v>
      </c>
      <c r="Z1027" s="1">
        <v>45657</v>
      </c>
      <c r="AA1027">
        <v>5200</v>
      </c>
      <c r="AB1027" t="s">
        <v>4017</v>
      </c>
      <c r="AC1027">
        <f>MIN(COUNTIF(B:B,Member_export_20241206_173759_f48b0b31c0417006138ce4576f294a066f7c[[#This Row],[Member ID]]),1)-1</f>
        <v>0</v>
      </c>
      <c r="AD102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2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27" s="1">
        <v>45657</v>
      </c>
      <c r="AG1027" s="1">
        <f>Member_export_20241206_173759_f48b0b31c0417006138ce4576f294a066f7c[[#This Row],[Price]]/100</f>
        <v>52</v>
      </c>
      <c r="AH1027" s="6">
        <f ca="1">DATEDIF(Member_export_20241206_173759_f48b0b31c0417006138ce4576f294a066f7c[[#This Row],[Birthday]],TODAY(),"Y")</f>
        <v>21</v>
      </c>
      <c r="AI1027" s="6">
        <f>DATEDIF(Member_export_20241206_173759_f48b0b31c0417006138ce4576f294a066f7c[[#This Row],[Member since]],Member_export_20241206_173759_f48b0b31c0417006138ce4576f294a066f7c[[#This Row],[Contrac end date C]],"M")</f>
        <v>27</v>
      </c>
      <c r="AJ1027" t="str">
        <f>TEXT(Member_export_20241206_173759_f48b0b31c0417006138ce4576f294a066f7c[[#This Row],[Member since]],"DDDD")</f>
        <v>miércoles</v>
      </c>
      <c r="AK1027">
        <f>MONTH(Member_export_20241206_173759_f48b0b31c0417006138ce4576f294a066f7c[[#This Row],[Member since]])</f>
        <v>9</v>
      </c>
      <c r="AL1027">
        <f>YEAR(Member_export_20241206_173759_f48b0b31c0417006138ce4576f294a066f7c[[#This Row],[Member since]])</f>
        <v>2022</v>
      </c>
    </row>
    <row r="1028" spans="1:38" x14ac:dyDescent="0.55000000000000004">
      <c r="A1028">
        <v>79788</v>
      </c>
      <c r="B1028">
        <v>48244983</v>
      </c>
      <c r="C1028" t="s">
        <v>2846</v>
      </c>
      <c r="D1028" t="s">
        <v>9</v>
      </c>
      <c r="E1028" t="s">
        <v>9</v>
      </c>
      <c r="F1028" t="s">
        <v>57</v>
      </c>
      <c r="G1028" t="s">
        <v>58</v>
      </c>
      <c r="H1028" t="s">
        <v>4022</v>
      </c>
      <c r="I1028" s="1">
        <v>34742</v>
      </c>
      <c r="J1028" t="s">
        <v>6474</v>
      </c>
      <c r="K1028" t="s">
        <v>6475</v>
      </c>
      <c r="L1028">
        <v>28919</v>
      </c>
      <c r="M1028" t="s">
        <v>4016</v>
      </c>
      <c r="N1028" t="s">
        <v>9</v>
      </c>
      <c r="O1028">
        <v>652923336</v>
      </c>
      <c r="P1028" t="s">
        <v>59</v>
      </c>
      <c r="Q1028" t="s">
        <v>22</v>
      </c>
      <c r="R1028" t="s">
        <v>9</v>
      </c>
      <c r="S1028" t="s">
        <v>4017</v>
      </c>
      <c r="T1028" s="1">
        <v>45552</v>
      </c>
      <c r="U1028" t="s">
        <v>9</v>
      </c>
      <c r="V1028" t="s">
        <v>4023</v>
      </c>
      <c r="W1028" t="s">
        <v>4024</v>
      </c>
      <c r="X1028" t="s">
        <v>12</v>
      </c>
      <c r="Y1028" s="1">
        <v>45566</v>
      </c>
      <c r="Z1028" s="1">
        <v>45657</v>
      </c>
      <c r="AA1028">
        <v>5200</v>
      </c>
      <c r="AB1028" t="s">
        <v>4017</v>
      </c>
      <c r="AC1028">
        <f>MIN(COUNTIF(B:B,Member_export_20241206_173759_f48b0b31c0417006138ce4576f294a066f7c[[#This Row],[Member ID]]),1)-1</f>
        <v>0</v>
      </c>
      <c r="AD102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2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28" s="1">
        <v>45657</v>
      </c>
      <c r="AG1028" s="1">
        <f>Member_export_20241206_173759_f48b0b31c0417006138ce4576f294a066f7c[[#This Row],[Price]]/100</f>
        <v>52</v>
      </c>
      <c r="AH1028" s="6">
        <f ca="1">DATEDIF(Member_export_20241206_173759_f48b0b31c0417006138ce4576f294a066f7c[[#This Row],[Birthday]],TODAY(),"Y")</f>
        <v>29</v>
      </c>
      <c r="AI1028" s="6">
        <f>DATEDIF(Member_export_20241206_173759_f48b0b31c0417006138ce4576f294a066f7c[[#This Row],[Member since]],Member_export_20241206_173759_f48b0b31c0417006138ce4576f294a066f7c[[#This Row],[Contrac end date C]],"M")</f>
        <v>3</v>
      </c>
      <c r="AJ1028" t="str">
        <f>TEXT(Member_export_20241206_173759_f48b0b31c0417006138ce4576f294a066f7c[[#This Row],[Member since]],"DDDD")</f>
        <v>martes</v>
      </c>
      <c r="AK1028">
        <f>MONTH(Member_export_20241206_173759_f48b0b31c0417006138ce4576f294a066f7c[[#This Row],[Member since]])</f>
        <v>9</v>
      </c>
      <c r="AL1028">
        <f>YEAR(Member_export_20241206_173759_f48b0b31c0417006138ce4576f294a066f7c[[#This Row],[Member since]])</f>
        <v>2024</v>
      </c>
    </row>
    <row r="1029" spans="1:38" x14ac:dyDescent="0.55000000000000004">
      <c r="A1029">
        <v>79788</v>
      </c>
      <c r="B1029">
        <v>45987733</v>
      </c>
      <c r="C1029" t="s">
        <v>3526</v>
      </c>
      <c r="D1029" t="s">
        <v>9</v>
      </c>
      <c r="E1029" t="s">
        <v>9</v>
      </c>
      <c r="F1029" t="s">
        <v>57</v>
      </c>
      <c r="G1029" t="s">
        <v>1821</v>
      </c>
      <c r="H1029" t="s">
        <v>4022</v>
      </c>
      <c r="I1029" s="1">
        <v>35869</v>
      </c>
      <c r="J1029" t="s">
        <v>6476</v>
      </c>
      <c r="K1029" t="s">
        <v>4509</v>
      </c>
      <c r="L1029">
        <v>28914</v>
      </c>
      <c r="M1029" t="s">
        <v>4016</v>
      </c>
      <c r="N1029" t="s">
        <v>9</v>
      </c>
      <c r="O1029">
        <v>650652213</v>
      </c>
      <c r="P1029" t="s">
        <v>1822</v>
      </c>
      <c r="Q1029" t="s">
        <v>22</v>
      </c>
      <c r="R1029" t="s">
        <v>6477</v>
      </c>
      <c r="S1029" t="s">
        <v>4017</v>
      </c>
      <c r="T1029" s="1">
        <v>44743</v>
      </c>
      <c r="U1029" t="s">
        <v>9</v>
      </c>
      <c r="V1029" t="s">
        <v>4023</v>
      </c>
      <c r="W1029" t="s">
        <v>4029</v>
      </c>
      <c r="X1029" t="s">
        <v>30</v>
      </c>
      <c r="Y1029" s="1">
        <v>45627</v>
      </c>
      <c r="Z1029" s="1">
        <v>45657</v>
      </c>
      <c r="AA1029">
        <v>4900</v>
      </c>
      <c r="AB1029" t="s">
        <v>4017</v>
      </c>
      <c r="AC1029">
        <f>MIN(COUNTIF(B:B,Member_export_20241206_173759_f48b0b31c0417006138ce4576f294a066f7c[[#This Row],[Member ID]]),1)-1</f>
        <v>0</v>
      </c>
      <c r="AD102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2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29" s="1">
        <v>45657</v>
      </c>
      <c r="AG1029" s="1">
        <f>Member_export_20241206_173759_f48b0b31c0417006138ce4576f294a066f7c[[#This Row],[Price]]/100</f>
        <v>49</v>
      </c>
      <c r="AH1029" s="6">
        <f ca="1">DATEDIF(Member_export_20241206_173759_f48b0b31c0417006138ce4576f294a066f7c[[#This Row],[Birthday]],TODAY(),"Y")</f>
        <v>26</v>
      </c>
      <c r="AI1029" s="6">
        <f>DATEDIF(Member_export_20241206_173759_f48b0b31c0417006138ce4576f294a066f7c[[#This Row],[Member since]],Member_export_20241206_173759_f48b0b31c0417006138ce4576f294a066f7c[[#This Row],[Contrac end date C]],"M")</f>
        <v>29</v>
      </c>
      <c r="AJ1029" t="str">
        <f>TEXT(Member_export_20241206_173759_f48b0b31c0417006138ce4576f294a066f7c[[#This Row],[Member since]],"DDDD")</f>
        <v>viernes</v>
      </c>
      <c r="AK1029">
        <f>MONTH(Member_export_20241206_173759_f48b0b31c0417006138ce4576f294a066f7c[[#This Row],[Member since]])</f>
        <v>7</v>
      </c>
      <c r="AL1029">
        <f>YEAR(Member_export_20241206_173759_f48b0b31c0417006138ce4576f294a066f7c[[#This Row],[Member since]])</f>
        <v>2022</v>
      </c>
    </row>
    <row r="1030" spans="1:38" x14ac:dyDescent="0.55000000000000004">
      <c r="A1030">
        <v>79788</v>
      </c>
      <c r="B1030">
        <v>45988409</v>
      </c>
      <c r="C1030" t="s">
        <v>3396</v>
      </c>
      <c r="D1030" t="s">
        <v>9</v>
      </c>
      <c r="E1030" t="s">
        <v>9</v>
      </c>
      <c r="F1030" t="s">
        <v>57</v>
      </c>
      <c r="G1030" t="s">
        <v>1347</v>
      </c>
      <c r="H1030" t="s">
        <v>4022</v>
      </c>
      <c r="I1030" s="1">
        <v>36867</v>
      </c>
      <c r="J1030" t="s">
        <v>6478</v>
      </c>
      <c r="K1030" t="s">
        <v>5067</v>
      </c>
      <c r="L1030">
        <v>28914</v>
      </c>
      <c r="M1030" t="s">
        <v>4016</v>
      </c>
      <c r="N1030" t="s">
        <v>9</v>
      </c>
      <c r="O1030">
        <v>633730712</v>
      </c>
      <c r="P1030" t="s">
        <v>1348</v>
      </c>
      <c r="Q1030" t="s">
        <v>22</v>
      </c>
      <c r="R1030" t="s">
        <v>6479</v>
      </c>
      <c r="S1030" t="s">
        <v>4017</v>
      </c>
      <c r="T1030" s="1">
        <v>45272</v>
      </c>
      <c r="U1030" t="s">
        <v>9</v>
      </c>
      <c r="V1030" t="s">
        <v>4023</v>
      </c>
      <c r="W1030" t="s">
        <v>4024</v>
      </c>
      <c r="X1030" t="s">
        <v>48</v>
      </c>
      <c r="Y1030" s="1">
        <v>45292</v>
      </c>
      <c r="Z1030" s="1">
        <v>45657</v>
      </c>
      <c r="AA1030">
        <v>3900</v>
      </c>
      <c r="AB1030" t="s">
        <v>4017</v>
      </c>
      <c r="AC1030">
        <f>MIN(COUNTIF(B:B,Member_export_20241206_173759_f48b0b31c0417006138ce4576f294a066f7c[[#This Row],[Member ID]]),1)-1</f>
        <v>0</v>
      </c>
      <c r="AD103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3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30" s="1">
        <v>45657</v>
      </c>
      <c r="AG1030" s="1">
        <f>Member_export_20241206_173759_f48b0b31c0417006138ce4576f294a066f7c[[#This Row],[Price]]/100</f>
        <v>39</v>
      </c>
      <c r="AH1030" s="6">
        <f ca="1">DATEDIF(Member_export_20241206_173759_f48b0b31c0417006138ce4576f294a066f7c[[#This Row],[Birthday]],TODAY(),"Y")</f>
        <v>24</v>
      </c>
      <c r="AI1030" s="6">
        <f>DATEDIF(Member_export_20241206_173759_f48b0b31c0417006138ce4576f294a066f7c[[#This Row],[Member since]],Member_export_20241206_173759_f48b0b31c0417006138ce4576f294a066f7c[[#This Row],[Contrac end date C]],"M")</f>
        <v>12</v>
      </c>
      <c r="AJ1030" t="str">
        <f>TEXT(Member_export_20241206_173759_f48b0b31c0417006138ce4576f294a066f7c[[#This Row],[Member since]],"DDDD")</f>
        <v>martes</v>
      </c>
      <c r="AK1030">
        <f>MONTH(Member_export_20241206_173759_f48b0b31c0417006138ce4576f294a066f7c[[#This Row],[Member since]])</f>
        <v>12</v>
      </c>
      <c r="AL1030">
        <f>YEAR(Member_export_20241206_173759_f48b0b31c0417006138ce4576f294a066f7c[[#This Row],[Member since]])</f>
        <v>2023</v>
      </c>
    </row>
    <row r="1031" spans="1:38" x14ac:dyDescent="0.55000000000000004">
      <c r="A1031">
        <v>79788</v>
      </c>
      <c r="B1031">
        <v>45989179</v>
      </c>
      <c r="C1031" t="s">
        <v>3878</v>
      </c>
      <c r="D1031" t="s">
        <v>9</v>
      </c>
      <c r="E1031" t="s">
        <v>9</v>
      </c>
      <c r="F1031" t="s">
        <v>57</v>
      </c>
      <c r="G1031" t="s">
        <v>2581</v>
      </c>
      <c r="H1031" t="s">
        <v>4022</v>
      </c>
      <c r="I1031" s="1">
        <v>34909</v>
      </c>
      <c r="J1031" t="s">
        <v>6480</v>
      </c>
      <c r="K1031" t="s">
        <v>4317</v>
      </c>
      <c r="L1031">
        <v>28914</v>
      </c>
      <c r="M1031" t="s">
        <v>4016</v>
      </c>
      <c r="N1031" t="s">
        <v>9</v>
      </c>
      <c r="O1031">
        <v>648101080</v>
      </c>
      <c r="P1031" t="s">
        <v>2582</v>
      </c>
      <c r="Q1031" t="s">
        <v>18</v>
      </c>
      <c r="R1031" t="s">
        <v>6481</v>
      </c>
      <c r="S1031" t="s">
        <v>4017</v>
      </c>
      <c r="T1031" s="1">
        <v>43374</v>
      </c>
      <c r="U1031" t="s">
        <v>9</v>
      </c>
      <c r="V1031" t="s">
        <v>4023</v>
      </c>
      <c r="W1031" t="s">
        <v>4024</v>
      </c>
      <c r="X1031" t="s">
        <v>91</v>
      </c>
      <c r="Y1031" s="1">
        <v>43374</v>
      </c>
      <c r="Z1031" s="1">
        <v>45657</v>
      </c>
      <c r="AA1031">
        <v>4600</v>
      </c>
      <c r="AB1031" t="s">
        <v>4017</v>
      </c>
      <c r="AC1031">
        <f>MIN(COUNTIF(B:B,Member_export_20241206_173759_f48b0b31c0417006138ce4576f294a066f7c[[#This Row],[Member ID]]),1)-1</f>
        <v>0</v>
      </c>
      <c r="AD103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3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31" s="1">
        <v>45657</v>
      </c>
      <c r="AG1031" s="1">
        <f>Member_export_20241206_173759_f48b0b31c0417006138ce4576f294a066f7c[[#This Row],[Price]]/100</f>
        <v>46</v>
      </c>
      <c r="AH1031" s="6">
        <f ca="1">DATEDIF(Member_export_20241206_173759_f48b0b31c0417006138ce4576f294a066f7c[[#This Row],[Birthday]],TODAY(),"Y")</f>
        <v>29</v>
      </c>
      <c r="AI1031" s="6">
        <f>DATEDIF(Member_export_20241206_173759_f48b0b31c0417006138ce4576f294a066f7c[[#This Row],[Member since]],Member_export_20241206_173759_f48b0b31c0417006138ce4576f294a066f7c[[#This Row],[Contrac end date C]],"M")</f>
        <v>74</v>
      </c>
      <c r="AJ1031" t="str">
        <f>TEXT(Member_export_20241206_173759_f48b0b31c0417006138ce4576f294a066f7c[[#This Row],[Member since]],"DDDD")</f>
        <v>lunes</v>
      </c>
      <c r="AK1031">
        <f>MONTH(Member_export_20241206_173759_f48b0b31c0417006138ce4576f294a066f7c[[#This Row],[Member since]])</f>
        <v>10</v>
      </c>
      <c r="AL1031">
        <f>YEAR(Member_export_20241206_173759_f48b0b31c0417006138ce4576f294a066f7c[[#This Row],[Member since]])</f>
        <v>2018</v>
      </c>
    </row>
    <row r="1032" spans="1:38" x14ac:dyDescent="0.55000000000000004">
      <c r="A1032">
        <v>79788</v>
      </c>
      <c r="B1032">
        <v>45988888</v>
      </c>
      <c r="C1032" t="s">
        <v>2933</v>
      </c>
      <c r="D1032" t="s">
        <v>9</v>
      </c>
      <c r="E1032" t="s">
        <v>9</v>
      </c>
      <c r="F1032" t="s">
        <v>57</v>
      </c>
      <c r="G1032" t="s">
        <v>331</v>
      </c>
      <c r="H1032" t="s">
        <v>4022</v>
      </c>
      <c r="I1032" s="1">
        <v>32999</v>
      </c>
      <c r="J1032" t="s">
        <v>6482</v>
      </c>
      <c r="K1032" t="s">
        <v>6483</v>
      </c>
      <c r="L1032">
        <v>28914</v>
      </c>
      <c r="M1032" t="s">
        <v>4016</v>
      </c>
      <c r="N1032" t="s">
        <v>9</v>
      </c>
      <c r="O1032">
        <v>647163377</v>
      </c>
      <c r="P1032" t="s">
        <v>332</v>
      </c>
      <c r="Q1032" t="s">
        <v>22</v>
      </c>
      <c r="R1032" t="s">
        <v>6484</v>
      </c>
      <c r="S1032" t="s">
        <v>4017</v>
      </c>
      <c r="T1032" s="1">
        <v>45026</v>
      </c>
      <c r="U1032" t="s">
        <v>9</v>
      </c>
      <c r="V1032" t="s">
        <v>4023</v>
      </c>
      <c r="W1032" t="s">
        <v>4024</v>
      </c>
      <c r="X1032" t="s">
        <v>12</v>
      </c>
      <c r="Y1032" s="1">
        <v>45047</v>
      </c>
      <c r="Z1032" s="1">
        <v>45657</v>
      </c>
      <c r="AA1032">
        <v>5200</v>
      </c>
      <c r="AB1032" t="s">
        <v>4017</v>
      </c>
      <c r="AC1032">
        <f>MIN(COUNTIF(B:B,Member_export_20241206_173759_f48b0b31c0417006138ce4576f294a066f7c[[#This Row],[Member ID]]),1)-1</f>
        <v>0</v>
      </c>
      <c r="AD103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3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32" s="1">
        <v>45657</v>
      </c>
      <c r="AG1032" s="1">
        <f>Member_export_20241206_173759_f48b0b31c0417006138ce4576f294a066f7c[[#This Row],[Price]]/100</f>
        <v>52</v>
      </c>
      <c r="AH1032" s="6">
        <f ca="1">DATEDIF(Member_export_20241206_173759_f48b0b31c0417006138ce4576f294a066f7c[[#This Row],[Birthday]],TODAY(),"Y")</f>
        <v>34</v>
      </c>
      <c r="AI1032" s="6">
        <f>DATEDIF(Member_export_20241206_173759_f48b0b31c0417006138ce4576f294a066f7c[[#This Row],[Member since]],Member_export_20241206_173759_f48b0b31c0417006138ce4576f294a066f7c[[#This Row],[Contrac end date C]],"M")</f>
        <v>20</v>
      </c>
      <c r="AJ1032" t="str">
        <f>TEXT(Member_export_20241206_173759_f48b0b31c0417006138ce4576f294a066f7c[[#This Row],[Member since]],"DDDD")</f>
        <v>lunes</v>
      </c>
      <c r="AK1032">
        <f>MONTH(Member_export_20241206_173759_f48b0b31c0417006138ce4576f294a066f7c[[#This Row],[Member since]])</f>
        <v>4</v>
      </c>
      <c r="AL1032">
        <f>YEAR(Member_export_20241206_173759_f48b0b31c0417006138ce4576f294a066f7c[[#This Row],[Member since]])</f>
        <v>2023</v>
      </c>
    </row>
    <row r="1033" spans="1:38" x14ac:dyDescent="0.55000000000000004">
      <c r="A1033">
        <v>79788</v>
      </c>
      <c r="B1033">
        <v>45988572</v>
      </c>
      <c r="C1033" t="s">
        <v>3490</v>
      </c>
      <c r="D1033" t="s">
        <v>9</v>
      </c>
      <c r="E1033" t="s">
        <v>9</v>
      </c>
      <c r="F1033" t="s">
        <v>57</v>
      </c>
      <c r="G1033" t="s">
        <v>1743</v>
      </c>
      <c r="H1033" t="s">
        <v>4022</v>
      </c>
      <c r="I1033" s="1">
        <v>37750</v>
      </c>
      <c r="J1033" t="s">
        <v>6485</v>
      </c>
      <c r="K1033" t="s">
        <v>4380</v>
      </c>
      <c r="L1033">
        <v>28914</v>
      </c>
      <c r="M1033" t="s">
        <v>4016</v>
      </c>
      <c r="N1033" t="s">
        <v>9</v>
      </c>
      <c r="O1033">
        <v>620477489</v>
      </c>
      <c r="P1033" t="s">
        <v>1744</v>
      </c>
      <c r="Q1033" t="s">
        <v>189</v>
      </c>
      <c r="R1033" t="s">
        <v>5978</v>
      </c>
      <c r="S1033" t="s">
        <v>4017</v>
      </c>
      <c r="T1033" s="1">
        <v>44449</v>
      </c>
      <c r="U1033" t="s">
        <v>9</v>
      </c>
      <c r="V1033" t="s">
        <v>4023</v>
      </c>
      <c r="W1033" t="s">
        <v>4024</v>
      </c>
      <c r="X1033" t="s">
        <v>12</v>
      </c>
      <c r="Y1033" s="1">
        <v>44470</v>
      </c>
      <c r="Z1033" s="1">
        <v>45657</v>
      </c>
      <c r="AA1033">
        <v>5200</v>
      </c>
      <c r="AB1033" t="s">
        <v>4017</v>
      </c>
      <c r="AC1033">
        <f>MIN(COUNTIF(B:B,Member_export_20241206_173759_f48b0b31c0417006138ce4576f294a066f7c[[#This Row],[Member ID]]),1)-1</f>
        <v>0</v>
      </c>
      <c r="AD103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3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33" s="1">
        <v>45657</v>
      </c>
      <c r="AG1033" s="1">
        <f>Member_export_20241206_173759_f48b0b31c0417006138ce4576f294a066f7c[[#This Row],[Price]]/100</f>
        <v>52</v>
      </c>
      <c r="AH1033" s="6">
        <f ca="1">DATEDIF(Member_export_20241206_173759_f48b0b31c0417006138ce4576f294a066f7c[[#This Row],[Birthday]],TODAY(),"Y")</f>
        <v>21</v>
      </c>
      <c r="AI1033" s="6">
        <f>DATEDIF(Member_export_20241206_173759_f48b0b31c0417006138ce4576f294a066f7c[[#This Row],[Member since]],Member_export_20241206_173759_f48b0b31c0417006138ce4576f294a066f7c[[#This Row],[Contrac end date C]],"M")</f>
        <v>39</v>
      </c>
      <c r="AJ1033" t="str">
        <f>TEXT(Member_export_20241206_173759_f48b0b31c0417006138ce4576f294a066f7c[[#This Row],[Member since]],"DDDD")</f>
        <v>viernes</v>
      </c>
      <c r="AK1033">
        <f>MONTH(Member_export_20241206_173759_f48b0b31c0417006138ce4576f294a066f7c[[#This Row],[Member since]])</f>
        <v>9</v>
      </c>
      <c r="AL1033">
        <f>YEAR(Member_export_20241206_173759_f48b0b31c0417006138ce4576f294a066f7c[[#This Row],[Member since]])</f>
        <v>2021</v>
      </c>
    </row>
    <row r="1034" spans="1:38" x14ac:dyDescent="0.55000000000000004">
      <c r="A1034">
        <v>79788</v>
      </c>
      <c r="B1034">
        <v>45988628</v>
      </c>
      <c r="C1034" t="s">
        <v>2866</v>
      </c>
      <c r="D1034" t="s">
        <v>9</v>
      </c>
      <c r="E1034" t="s">
        <v>9</v>
      </c>
      <c r="F1034" t="s">
        <v>57</v>
      </c>
      <c r="G1034" t="s">
        <v>126</v>
      </c>
      <c r="H1034" t="s">
        <v>4022</v>
      </c>
      <c r="I1034" s="1">
        <v>38635</v>
      </c>
      <c r="J1034" t="s">
        <v>6486</v>
      </c>
      <c r="K1034" t="s">
        <v>6487</v>
      </c>
      <c r="L1034">
        <v>28914</v>
      </c>
      <c r="M1034" t="s">
        <v>4016</v>
      </c>
      <c r="N1034" t="s">
        <v>9</v>
      </c>
      <c r="O1034">
        <v>601036042</v>
      </c>
      <c r="P1034" t="s">
        <v>127</v>
      </c>
      <c r="Q1034" t="s">
        <v>45</v>
      </c>
      <c r="R1034" t="s">
        <v>6488</v>
      </c>
      <c r="S1034" t="s">
        <v>4017</v>
      </c>
      <c r="T1034" s="1">
        <v>45322</v>
      </c>
      <c r="U1034" t="s">
        <v>9</v>
      </c>
      <c r="V1034" t="s">
        <v>4023</v>
      </c>
      <c r="W1034" t="s">
        <v>4029</v>
      </c>
      <c r="X1034" t="s">
        <v>12</v>
      </c>
      <c r="Y1034" s="1">
        <v>45566</v>
      </c>
      <c r="Z1034" s="1">
        <v>45657</v>
      </c>
      <c r="AA1034">
        <v>5200</v>
      </c>
      <c r="AB1034" t="s">
        <v>4017</v>
      </c>
      <c r="AC1034">
        <f>MIN(COUNTIF(B:B,Member_export_20241206_173759_f48b0b31c0417006138ce4576f294a066f7c[[#This Row],[Member ID]]),1)-1</f>
        <v>0</v>
      </c>
      <c r="AD103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3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34" s="1">
        <v>45657</v>
      </c>
      <c r="AG1034" s="1">
        <f>Member_export_20241206_173759_f48b0b31c0417006138ce4576f294a066f7c[[#This Row],[Price]]/100</f>
        <v>52</v>
      </c>
      <c r="AH1034" s="6">
        <f ca="1">DATEDIF(Member_export_20241206_173759_f48b0b31c0417006138ce4576f294a066f7c[[#This Row],[Birthday]],TODAY(),"Y")</f>
        <v>19</v>
      </c>
      <c r="AI1034" s="6">
        <f>DATEDIF(Member_export_20241206_173759_f48b0b31c0417006138ce4576f294a066f7c[[#This Row],[Member since]],Member_export_20241206_173759_f48b0b31c0417006138ce4576f294a066f7c[[#This Row],[Contrac end date C]],"M")</f>
        <v>11</v>
      </c>
      <c r="AJ1034" t="str">
        <f>TEXT(Member_export_20241206_173759_f48b0b31c0417006138ce4576f294a066f7c[[#This Row],[Member since]],"DDDD")</f>
        <v>miércoles</v>
      </c>
      <c r="AK1034">
        <f>MONTH(Member_export_20241206_173759_f48b0b31c0417006138ce4576f294a066f7c[[#This Row],[Member since]])</f>
        <v>1</v>
      </c>
      <c r="AL1034">
        <f>YEAR(Member_export_20241206_173759_f48b0b31c0417006138ce4576f294a066f7c[[#This Row],[Member since]])</f>
        <v>2024</v>
      </c>
    </row>
    <row r="1035" spans="1:38" x14ac:dyDescent="0.55000000000000004">
      <c r="A1035">
        <v>79788</v>
      </c>
      <c r="B1035">
        <v>45987348</v>
      </c>
      <c r="C1035" t="s">
        <v>3837</v>
      </c>
      <c r="D1035" t="s">
        <v>9</v>
      </c>
      <c r="E1035" t="s">
        <v>9</v>
      </c>
      <c r="F1035" t="s">
        <v>2499</v>
      </c>
      <c r="G1035" t="s">
        <v>2500</v>
      </c>
      <c r="H1035" t="s">
        <v>4025</v>
      </c>
      <c r="I1035" s="1">
        <v>35062</v>
      </c>
      <c r="J1035" t="s">
        <v>6489</v>
      </c>
      <c r="K1035" t="s">
        <v>4140</v>
      </c>
      <c r="L1035">
        <v>28914</v>
      </c>
      <c r="M1035" t="s">
        <v>4016</v>
      </c>
      <c r="N1035" t="s">
        <v>9</v>
      </c>
      <c r="O1035">
        <v>640571454</v>
      </c>
      <c r="P1035" t="s">
        <v>2501</v>
      </c>
      <c r="Q1035" t="s">
        <v>113</v>
      </c>
      <c r="R1035" t="s">
        <v>6490</v>
      </c>
      <c r="S1035" t="s">
        <v>4017</v>
      </c>
      <c r="T1035" s="1">
        <v>43842</v>
      </c>
      <c r="U1035" t="s">
        <v>9</v>
      </c>
      <c r="V1035" t="s">
        <v>4023</v>
      </c>
      <c r="W1035" t="s">
        <v>4029</v>
      </c>
      <c r="X1035" t="s">
        <v>30</v>
      </c>
      <c r="Y1035" s="1">
        <v>43862</v>
      </c>
      <c r="Z1035" s="1">
        <v>45657</v>
      </c>
      <c r="AA1035">
        <v>4900</v>
      </c>
      <c r="AB1035" t="s">
        <v>4017</v>
      </c>
      <c r="AC1035">
        <f>MIN(COUNTIF(B:B,Member_export_20241206_173759_f48b0b31c0417006138ce4576f294a066f7c[[#This Row],[Member ID]]),1)-1</f>
        <v>0</v>
      </c>
      <c r="AD103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3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35" s="1">
        <v>45657</v>
      </c>
      <c r="AG1035" s="1">
        <f>Member_export_20241206_173759_f48b0b31c0417006138ce4576f294a066f7c[[#This Row],[Price]]/100</f>
        <v>49</v>
      </c>
      <c r="AH1035" s="6">
        <f ca="1">DATEDIF(Member_export_20241206_173759_f48b0b31c0417006138ce4576f294a066f7c[[#This Row],[Birthday]],TODAY(),"Y")</f>
        <v>28</v>
      </c>
      <c r="AI1035" s="6">
        <f>DATEDIF(Member_export_20241206_173759_f48b0b31c0417006138ce4576f294a066f7c[[#This Row],[Member since]],Member_export_20241206_173759_f48b0b31c0417006138ce4576f294a066f7c[[#This Row],[Contrac end date C]],"M")</f>
        <v>59</v>
      </c>
      <c r="AJ1035" t="str">
        <f>TEXT(Member_export_20241206_173759_f48b0b31c0417006138ce4576f294a066f7c[[#This Row],[Member since]],"DDDD")</f>
        <v>domingo</v>
      </c>
      <c r="AK1035">
        <f>MONTH(Member_export_20241206_173759_f48b0b31c0417006138ce4576f294a066f7c[[#This Row],[Member since]])</f>
        <v>1</v>
      </c>
      <c r="AL1035">
        <f>YEAR(Member_export_20241206_173759_f48b0b31c0417006138ce4576f294a066f7c[[#This Row],[Member since]])</f>
        <v>2020</v>
      </c>
    </row>
    <row r="1036" spans="1:38" x14ac:dyDescent="0.55000000000000004">
      <c r="A1036">
        <v>79788</v>
      </c>
      <c r="B1036">
        <v>48404535</v>
      </c>
      <c r="C1036" t="s">
        <v>3527</v>
      </c>
      <c r="D1036" t="s">
        <v>9</v>
      </c>
      <c r="E1036" t="s">
        <v>9</v>
      </c>
      <c r="F1036" t="s">
        <v>1823</v>
      </c>
      <c r="G1036" t="s">
        <v>1824</v>
      </c>
      <c r="H1036" t="s">
        <v>4025</v>
      </c>
      <c r="I1036" s="1">
        <v>37288</v>
      </c>
      <c r="J1036" t="s">
        <v>6491</v>
      </c>
      <c r="K1036" t="s">
        <v>6443</v>
      </c>
      <c r="L1036">
        <v>28914</v>
      </c>
      <c r="M1036" t="s">
        <v>4016</v>
      </c>
      <c r="N1036" t="s">
        <v>9</v>
      </c>
      <c r="O1036">
        <v>689679766</v>
      </c>
      <c r="P1036" t="s">
        <v>1268</v>
      </c>
      <c r="Q1036" t="s">
        <v>45</v>
      </c>
      <c r="R1036" t="s">
        <v>9</v>
      </c>
      <c r="S1036" t="s">
        <v>4017</v>
      </c>
      <c r="T1036" s="1">
        <v>45565</v>
      </c>
      <c r="U1036" t="s">
        <v>9</v>
      </c>
      <c r="V1036" t="s">
        <v>4023</v>
      </c>
      <c r="W1036" t="s">
        <v>4024</v>
      </c>
      <c r="X1036" t="s">
        <v>48</v>
      </c>
      <c r="Y1036" s="1">
        <v>45566</v>
      </c>
      <c r="Z1036" s="1">
        <v>45657</v>
      </c>
      <c r="AA1036">
        <v>3900</v>
      </c>
      <c r="AB1036" t="s">
        <v>4017</v>
      </c>
      <c r="AC1036">
        <f>MIN(COUNTIF(B:B,Member_export_20241206_173759_f48b0b31c0417006138ce4576f294a066f7c[[#This Row],[Member ID]]),1)-1</f>
        <v>0</v>
      </c>
      <c r="AD103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3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36" s="1">
        <v>45657</v>
      </c>
      <c r="AG1036" s="1">
        <f>Member_export_20241206_173759_f48b0b31c0417006138ce4576f294a066f7c[[#This Row],[Price]]/100</f>
        <v>39</v>
      </c>
      <c r="AH1036" s="6">
        <f ca="1">DATEDIF(Member_export_20241206_173759_f48b0b31c0417006138ce4576f294a066f7c[[#This Row],[Birthday]],TODAY(),"Y")</f>
        <v>22</v>
      </c>
      <c r="AI1036" s="6">
        <f>DATEDIF(Member_export_20241206_173759_f48b0b31c0417006138ce4576f294a066f7c[[#This Row],[Member since]],Member_export_20241206_173759_f48b0b31c0417006138ce4576f294a066f7c[[#This Row],[Contrac end date C]],"M")</f>
        <v>3</v>
      </c>
      <c r="AJ1036" t="str">
        <f>TEXT(Member_export_20241206_173759_f48b0b31c0417006138ce4576f294a066f7c[[#This Row],[Member since]],"DDDD")</f>
        <v>lunes</v>
      </c>
      <c r="AK1036">
        <f>MONTH(Member_export_20241206_173759_f48b0b31c0417006138ce4576f294a066f7c[[#This Row],[Member since]])</f>
        <v>9</v>
      </c>
      <c r="AL1036">
        <f>YEAR(Member_export_20241206_173759_f48b0b31c0417006138ce4576f294a066f7c[[#This Row],[Member since]])</f>
        <v>2024</v>
      </c>
    </row>
    <row r="1037" spans="1:38" x14ac:dyDescent="0.55000000000000004">
      <c r="A1037">
        <v>79788</v>
      </c>
      <c r="B1037">
        <v>48884279</v>
      </c>
      <c r="C1037" t="s">
        <v>2844</v>
      </c>
      <c r="D1037" t="s">
        <v>9</v>
      </c>
      <c r="E1037" t="s">
        <v>9</v>
      </c>
      <c r="F1037" t="s">
        <v>49</v>
      </c>
      <c r="G1037" t="s">
        <v>50</v>
      </c>
      <c r="H1037" t="s">
        <v>4025</v>
      </c>
      <c r="I1037" s="1">
        <v>34097</v>
      </c>
      <c r="J1037" t="s">
        <v>6492</v>
      </c>
      <c r="K1037" t="s">
        <v>6493</v>
      </c>
      <c r="L1037">
        <v>28914</v>
      </c>
      <c r="M1037" t="s">
        <v>4016</v>
      </c>
      <c r="N1037" t="s">
        <v>9</v>
      </c>
      <c r="O1037">
        <v>663479435</v>
      </c>
      <c r="P1037" t="s">
        <v>51</v>
      </c>
      <c r="Q1037" t="s">
        <v>22</v>
      </c>
      <c r="R1037" t="s">
        <v>9</v>
      </c>
      <c r="S1037" t="s">
        <v>4017</v>
      </c>
      <c r="T1037" s="1">
        <v>45572</v>
      </c>
      <c r="U1037" t="s">
        <v>9</v>
      </c>
      <c r="V1037" t="s">
        <v>4023</v>
      </c>
      <c r="W1037" t="s">
        <v>4024</v>
      </c>
      <c r="X1037" t="s">
        <v>30</v>
      </c>
      <c r="Y1037" s="1">
        <v>45597</v>
      </c>
      <c r="Z1037" s="1">
        <v>45657</v>
      </c>
      <c r="AA1037">
        <v>4900</v>
      </c>
      <c r="AB1037" t="s">
        <v>4017</v>
      </c>
      <c r="AC1037">
        <f>MIN(COUNTIF(B:B,Member_export_20241206_173759_f48b0b31c0417006138ce4576f294a066f7c[[#This Row],[Member ID]]),1)-1</f>
        <v>0</v>
      </c>
      <c r="AD103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3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37" s="1">
        <v>45657</v>
      </c>
      <c r="AG1037" s="1">
        <f>Member_export_20241206_173759_f48b0b31c0417006138ce4576f294a066f7c[[#This Row],[Price]]/100</f>
        <v>49</v>
      </c>
      <c r="AH1037" s="6">
        <f ca="1">DATEDIF(Member_export_20241206_173759_f48b0b31c0417006138ce4576f294a066f7c[[#This Row],[Birthday]],TODAY(),"Y")</f>
        <v>31</v>
      </c>
      <c r="AI1037" s="6">
        <f>DATEDIF(Member_export_20241206_173759_f48b0b31c0417006138ce4576f294a066f7c[[#This Row],[Member since]],Member_export_20241206_173759_f48b0b31c0417006138ce4576f294a066f7c[[#This Row],[Contrac end date C]],"M")</f>
        <v>2</v>
      </c>
      <c r="AJ1037" t="str">
        <f>TEXT(Member_export_20241206_173759_f48b0b31c0417006138ce4576f294a066f7c[[#This Row],[Member since]],"DDDD")</f>
        <v>lunes</v>
      </c>
      <c r="AK1037">
        <f>MONTH(Member_export_20241206_173759_f48b0b31c0417006138ce4576f294a066f7c[[#This Row],[Member since]])</f>
        <v>10</v>
      </c>
      <c r="AL1037">
        <f>YEAR(Member_export_20241206_173759_f48b0b31c0417006138ce4576f294a066f7c[[#This Row],[Member since]])</f>
        <v>2024</v>
      </c>
    </row>
    <row r="1038" spans="1:38" x14ac:dyDescent="0.55000000000000004">
      <c r="A1038">
        <v>79788</v>
      </c>
      <c r="B1038">
        <v>45987808</v>
      </c>
      <c r="C1038" t="s">
        <v>3399</v>
      </c>
      <c r="D1038" t="s">
        <v>9</v>
      </c>
      <c r="E1038" t="s">
        <v>9</v>
      </c>
      <c r="F1038" t="s">
        <v>445</v>
      </c>
      <c r="G1038" t="s">
        <v>675</v>
      </c>
      <c r="H1038" t="s">
        <v>4025</v>
      </c>
      <c r="I1038" s="1">
        <v>36895</v>
      </c>
      <c r="J1038" t="s">
        <v>6494</v>
      </c>
      <c r="K1038" t="s">
        <v>5070</v>
      </c>
      <c r="L1038">
        <v>28914</v>
      </c>
      <c r="M1038" t="s">
        <v>4016</v>
      </c>
      <c r="N1038" t="s">
        <v>9</v>
      </c>
      <c r="O1038">
        <v>686075306</v>
      </c>
      <c r="P1038" t="s">
        <v>676</v>
      </c>
      <c r="Q1038" t="s">
        <v>458</v>
      </c>
      <c r="R1038" t="s">
        <v>1538</v>
      </c>
      <c r="S1038" t="s">
        <v>4017</v>
      </c>
      <c r="T1038" s="1">
        <v>43258</v>
      </c>
      <c r="U1038" t="s">
        <v>9</v>
      </c>
      <c r="V1038" t="s">
        <v>4023</v>
      </c>
      <c r="W1038" t="s">
        <v>4029</v>
      </c>
      <c r="X1038" t="s">
        <v>30</v>
      </c>
      <c r="Y1038" s="1">
        <v>43282</v>
      </c>
      <c r="Z1038" s="1">
        <v>45657</v>
      </c>
      <c r="AA1038">
        <v>4900</v>
      </c>
      <c r="AB1038" t="s">
        <v>4017</v>
      </c>
      <c r="AC1038">
        <f>MIN(COUNTIF(B:B,Member_export_20241206_173759_f48b0b31c0417006138ce4576f294a066f7c[[#This Row],[Member ID]]),1)-1</f>
        <v>0</v>
      </c>
      <c r="AD103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3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38" s="1">
        <v>45657</v>
      </c>
      <c r="AG1038" s="1">
        <f>Member_export_20241206_173759_f48b0b31c0417006138ce4576f294a066f7c[[#This Row],[Price]]/100</f>
        <v>49</v>
      </c>
      <c r="AH1038" s="6">
        <f ca="1">DATEDIF(Member_export_20241206_173759_f48b0b31c0417006138ce4576f294a066f7c[[#This Row],[Birthday]],TODAY(),"Y")</f>
        <v>23</v>
      </c>
      <c r="AI1038" s="6">
        <f>DATEDIF(Member_export_20241206_173759_f48b0b31c0417006138ce4576f294a066f7c[[#This Row],[Member since]],Member_export_20241206_173759_f48b0b31c0417006138ce4576f294a066f7c[[#This Row],[Contrac end date C]],"M")</f>
        <v>78</v>
      </c>
      <c r="AJ1038" t="str">
        <f>TEXT(Member_export_20241206_173759_f48b0b31c0417006138ce4576f294a066f7c[[#This Row],[Member since]],"DDDD")</f>
        <v>jueves</v>
      </c>
      <c r="AK1038">
        <f>MONTH(Member_export_20241206_173759_f48b0b31c0417006138ce4576f294a066f7c[[#This Row],[Member since]])</f>
        <v>6</v>
      </c>
      <c r="AL1038">
        <f>YEAR(Member_export_20241206_173759_f48b0b31c0417006138ce4576f294a066f7c[[#This Row],[Member since]])</f>
        <v>2018</v>
      </c>
    </row>
    <row r="1039" spans="1:38" x14ac:dyDescent="0.55000000000000004">
      <c r="A1039">
        <v>79788</v>
      </c>
      <c r="B1039">
        <v>45989267</v>
      </c>
      <c r="C1039" t="s">
        <v>3332</v>
      </c>
      <c r="D1039" t="s">
        <v>9</v>
      </c>
      <c r="E1039" t="s">
        <v>9</v>
      </c>
      <c r="F1039" t="s">
        <v>445</v>
      </c>
      <c r="G1039" t="s">
        <v>1380</v>
      </c>
      <c r="H1039" t="s">
        <v>4025</v>
      </c>
      <c r="I1039" s="1">
        <v>33908</v>
      </c>
      <c r="J1039" t="s">
        <v>6495</v>
      </c>
      <c r="K1039" t="s">
        <v>4686</v>
      </c>
      <c r="L1039">
        <v>28914</v>
      </c>
      <c r="M1039" t="s">
        <v>4016</v>
      </c>
      <c r="N1039" t="s">
        <v>9</v>
      </c>
      <c r="O1039">
        <v>655904944</v>
      </c>
      <c r="P1039" t="s">
        <v>1382</v>
      </c>
      <c r="Q1039" t="s">
        <v>11</v>
      </c>
      <c r="R1039" t="s">
        <v>1381</v>
      </c>
      <c r="S1039" t="s">
        <v>4017</v>
      </c>
      <c r="T1039" s="1">
        <v>44515</v>
      </c>
      <c r="U1039" t="s">
        <v>9</v>
      </c>
      <c r="V1039" t="s">
        <v>4023</v>
      </c>
      <c r="W1039" t="s">
        <v>4024</v>
      </c>
      <c r="X1039" t="s">
        <v>122</v>
      </c>
      <c r="Y1039" s="1">
        <v>44531</v>
      </c>
      <c r="Z1039" s="1">
        <v>45657</v>
      </c>
      <c r="AA1039">
        <v>7900</v>
      </c>
      <c r="AB1039" t="s">
        <v>4017</v>
      </c>
      <c r="AC1039">
        <f>MIN(COUNTIF(B:B,Member_export_20241206_173759_f48b0b31c0417006138ce4576f294a066f7c[[#This Row],[Member ID]]),1)-1</f>
        <v>0</v>
      </c>
      <c r="AD103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3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39" s="1">
        <v>45657</v>
      </c>
      <c r="AG1039" s="1">
        <f>Member_export_20241206_173759_f48b0b31c0417006138ce4576f294a066f7c[[#This Row],[Price]]/100</f>
        <v>79</v>
      </c>
      <c r="AH1039" s="6">
        <f ca="1">DATEDIF(Member_export_20241206_173759_f48b0b31c0417006138ce4576f294a066f7c[[#This Row],[Birthday]],TODAY(),"Y")</f>
        <v>32</v>
      </c>
      <c r="AI1039" s="6">
        <f>DATEDIF(Member_export_20241206_173759_f48b0b31c0417006138ce4576f294a066f7c[[#This Row],[Member since]],Member_export_20241206_173759_f48b0b31c0417006138ce4576f294a066f7c[[#This Row],[Contrac end date C]],"M")</f>
        <v>37</v>
      </c>
      <c r="AJ1039" t="str">
        <f>TEXT(Member_export_20241206_173759_f48b0b31c0417006138ce4576f294a066f7c[[#This Row],[Member since]],"DDDD")</f>
        <v>lunes</v>
      </c>
      <c r="AK1039">
        <f>MONTH(Member_export_20241206_173759_f48b0b31c0417006138ce4576f294a066f7c[[#This Row],[Member since]])</f>
        <v>11</v>
      </c>
      <c r="AL1039">
        <f>YEAR(Member_export_20241206_173759_f48b0b31c0417006138ce4576f294a066f7c[[#This Row],[Member since]])</f>
        <v>2021</v>
      </c>
    </row>
    <row r="1040" spans="1:38" x14ac:dyDescent="0.55000000000000004">
      <c r="A1040">
        <v>79788</v>
      </c>
      <c r="B1040">
        <v>45989098</v>
      </c>
      <c r="C1040" t="s">
        <v>2972</v>
      </c>
      <c r="D1040" t="s">
        <v>9</v>
      </c>
      <c r="E1040" t="s">
        <v>9</v>
      </c>
      <c r="F1040" t="s">
        <v>445</v>
      </c>
      <c r="G1040" t="s">
        <v>446</v>
      </c>
      <c r="H1040" t="s">
        <v>4015</v>
      </c>
      <c r="I1040" s="1">
        <v>35468</v>
      </c>
      <c r="J1040" t="s">
        <v>6496</v>
      </c>
      <c r="K1040" t="s">
        <v>6497</v>
      </c>
      <c r="L1040">
        <v>28944</v>
      </c>
      <c r="M1040" t="s">
        <v>4060</v>
      </c>
      <c r="N1040" t="s">
        <v>9</v>
      </c>
      <c r="O1040">
        <v>663835042</v>
      </c>
      <c r="P1040" t="s">
        <v>447</v>
      </c>
      <c r="Q1040" t="s">
        <v>9</v>
      </c>
      <c r="R1040" t="s">
        <v>6498</v>
      </c>
      <c r="S1040" t="s">
        <v>4017</v>
      </c>
      <c r="T1040" s="1">
        <v>44704</v>
      </c>
      <c r="U1040" t="s">
        <v>9</v>
      </c>
      <c r="V1040" t="s">
        <v>4023</v>
      </c>
      <c r="W1040" t="s">
        <v>4024</v>
      </c>
      <c r="X1040" t="s">
        <v>30</v>
      </c>
      <c r="Y1040" s="1">
        <v>45444</v>
      </c>
      <c r="Z1040" s="1">
        <v>45657</v>
      </c>
      <c r="AA1040">
        <v>4900</v>
      </c>
      <c r="AB1040" t="s">
        <v>4017</v>
      </c>
      <c r="AC1040">
        <f>MIN(COUNTIF(B:B,Member_export_20241206_173759_f48b0b31c0417006138ce4576f294a066f7c[[#This Row],[Member ID]]),1)-1</f>
        <v>0</v>
      </c>
      <c r="AD104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4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40" s="1">
        <v>45657</v>
      </c>
      <c r="AG1040" s="1">
        <f>Member_export_20241206_173759_f48b0b31c0417006138ce4576f294a066f7c[[#This Row],[Price]]/100</f>
        <v>49</v>
      </c>
      <c r="AH1040" s="6">
        <f ca="1">DATEDIF(Member_export_20241206_173759_f48b0b31c0417006138ce4576f294a066f7c[[#This Row],[Birthday]],TODAY(),"Y")</f>
        <v>27</v>
      </c>
      <c r="AI1040" s="6">
        <f>DATEDIF(Member_export_20241206_173759_f48b0b31c0417006138ce4576f294a066f7c[[#This Row],[Member since]],Member_export_20241206_173759_f48b0b31c0417006138ce4576f294a066f7c[[#This Row],[Contrac end date C]],"M")</f>
        <v>31</v>
      </c>
      <c r="AJ1040" t="str">
        <f>TEXT(Member_export_20241206_173759_f48b0b31c0417006138ce4576f294a066f7c[[#This Row],[Member since]],"DDDD")</f>
        <v>lunes</v>
      </c>
      <c r="AK1040">
        <f>MONTH(Member_export_20241206_173759_f48b0b31c0417006138ce4576f294a066f7c[[#This Row],[Member since]])</f>
        <v>5</v>
      </c>
      <c r="AL1040">
        <f>YEAR(Member_export_20241206_173759_f48b0b31c0417006138ce4576f294a066f7c[[#This Row],[Member since]])</f>
        <v>2022</v>
      </c>
    </row>
    <row r="1041" spans="1:38" x14ac:dyDescent="0.55000000000000004">
      <c r="A1041">
        <v>79788</v>
      </c>
      <c r="B1041">
        <v>45989767</v>
      </c>
      <c r="C1041" t="s">
        <v>3027</v>
      </c>
      <c r="D1041" t="s">
        <v>9</v>
      </c>
      <c r="E1041" t="s">
        <v>9</v>
      </c>
      <c r="F1041" t="s">
        <v>445</v>
      </c>
      <c r="G1041" t="s">
        <v>606</v>
      </c>
      <c r="H1041" t="s">
        <v>4025</v>
      </c>
      <c r="I1041" s="1">
        <v>36059</v>
      </c>
      <c r="J1041" t="s">
        <v>6499</v>
      </c>
      <c r="K1041" t="s">
        <v>4054</v>
      </c>
      <c r="L1041">
        <v>28914</v>
      </c>
      <c r="M1041" t="s">
        <v>4016</v>
      </c>
      <c r="N1041" t="s">
        <v>9</v>
      </c>
      <c r="O1041">
        <v>673891629</v>
      </c>
      <c r="P1041" t="s">
        <v>607</v>
      </c>
      <c r="Q1041" t="s">
        <v>18</v>
      </c>
      <c r="R1041" t="s">
        <v>6500</v>
      </c>
      <c r="S1041" t="s">
        <v>4017</v>
      </c>
      <c r="T1041" s="1">
        <v>44684</v>
      </c>
      <c r="U1041" t="s">
        <v>9</v>
      </c>
      <c r="V1041" t="s">
        <v>4023</v>
      </c>
      <c r="W1041" t="s">
        <v>4029</v>
      </c>
      <c r="X1041" t="s">
        <v>12</v>
      </c>
      <c r="Y1041" s="1">
        <v>45474</v>
      </c>
      <c r="Z1041" s="1">
        <v>45657</v>
      </c>
      <c r="AA1041">
        <v>5200</v>
      </c>
      <c r="AB1041" t="s">
        <v>4017</v>
      </c>
      <c r="AC1041">
        <f>MIN(COUNTIF(B:B,Member_export_20241206_173759_f48b0b31c0417006138ce4576f294a066f7c[[#This Row],[Member ID]]),1)-1</f>
        <v>0</v>
      </c>
      <c r="AD104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4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41" s="1">
        <v>45657</v>
      </c>
      <c r="AG1041" s="1">
        <f>Member_export_20241206_173759_f48b0b31c0417006138ce4576f294a066f7c[[#This Row],[Price]]/100</f>
        <v>52</v>
      </c>
      <c r="AH1041" s="6">
        <f ca="1">DATEDIF(Member_export_20241206_173759_f48b0b31c0417006138ce4576f294a066f7c[[#This Row],[Birthday]],TODAY(),"Y")</f>
        <v>26</v>
      </c>
      <c r="AI1041" s="6">
        <f>DATEDIF(Member_export_20241206_173759_f48b0b31c0417006138ce4576f294a066f7c[[#This Row],[Member since]],Member_export_20241206_173759_f48b0b31c0417006138ce4576f294a066f7c[[#This Row],[Contrac end date C]],"M")</f>
        <v>31</v>
      </c>
      <c r="AJ1041" t="str">
        <f>TEXT(Member_export_20241206_173759_f48b0b31c0417006138ce4576f294a066f7c[[#This Row],[Member since]],"DDDD")</f>
        <v>martes</v>
      </c>
      <c r="AK1041">
        <f>MONTH(Member_export_20241206_173759_f48b0b31c0417006138ce4576f294a066f7c[[#This Row],[Member since]])</f>
        <v>5</v>
      </c>
      <c r="AL1041">
        <f>YEAR(Member_export_20241206_173759_f48b0b31c0417006138ce4576f294a066f7c[[#This Row],[Member since]])</f>
        <v>2022</v>
      </c>
    </row>
    <row r="1042" spans="1:38" x14ac:dyDescent="0.55000000000000004">
      <c r="A1042">
        <v>79788</v>
      </c>
      <c r="B1042">
        <v>45988401</v>
      </c>
      <c r="C1042" t="s">
        <v>3443</v>
      </c>
      <c r="D1042" t="s">
        <v>9</v>
      </c>
      <c r="E1042" t="s">
        <v>9</v>
      </c>
      <c r="F1042" t="s">
        <v>445</v>
      </c>
      <c r="G1042" t="s">
        <v>1636</v>
      </c>
      <c r="H1042" t="s">
        <v>4025</v>
      </c>
      <c r="I1042" s="1">
        <v>37102</v>
      </c>
      <c r="J1042" t="s">
        <v>6501</v>
      </c>
      <c r="K1042" t="s">
        <v>5074</v>
      </c>
      <c r="L1042">
        <v>28914</v>
      </c>
      <c r="M1042" t="s">
        <v>4016</v>
      </c>
      <c r="N1042" t="s">
        <v>9</v>
      </c>
      <c r="O1042">
        <v>669473911</v>
      </c>
      <c r="P1042" t="s">
        <v>1637</v>
      </c>
      <c r="Q1042" t="s">
        <v>45</v>
      </c>
      <c r="R1042" t="s">
        <v>6502</v>
      </c>
      <c r="S1042" t="s">
        <v>4017</v>
      </c>
      <c r="T1042" s="1">
        <v>43258</v>
      </c>
      <c r="U1042" t="s">
        <v>9</v>
      </c>
      <c r="V1042" t="s">
        <v>4023</v>
      </c>
      <c r="W1042" t="s">
        <v>4029</v>
      </c>
      <c r="X1042" t="s">
        <v>86</v>
      </c>
      <c r="Y1042" s="1">
        <v>43282</v>
      </c>
      <c r="Z1042" s="1">
        <v>45657</v>
      </c>
      <c r="AA1042">
        <v>4300</v>
      </c>
      <c r="AB1042" t="s">
        <v>4017</v>
      </c>
      <c r="AC1042">
        <f>MIN(COUNTIF(B:B,Member_export_20241206_173759_f48b0b31c0417006138ce4576f294a066f7c[[#This Row],[Member ID]]),1)-1</f>
        <v>0</v>
      </c>
      <c r="AD104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4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42" s="1">
        <v>45657</v>
      </c>
      <c r="AG1042" s="1">
        <f>Member_export_20241206_173759_f48b0b31c0417006138ce4576f294a066f7c[[#This Row],[Price]]/100</f>
        <v>43</v>
      </c>
      <c r="AH1042" s="6">
        <f ca="1">DATEDIF(Member_export_20241206_173759_f48b0b31c0417006138ce4576f294a066f7c[[#This Row],[Birthday]],TODAY(),"Y")</f>
        <v>23</v>
      </c>
      <c r="AI1042" s="6">
        <f>DATEDIF(Member_export_20241206_173759_f48b0b31c0417006138ce4576f294a066f7c[[#This Row],[Member since]],Member_export_20241206_173759_f48b0b31c0417006138ce4576f294a066f7c[[#This Row],[Contrac end date C]],"M")</f>
        <v>78</v>
      </c>
      <c r="AJ1042" t="str">
        <f>TEXT(Member_export_20241206_173759_f48b0b31c0417006138ce4576f294a066f7c[[#This Row],[Member since]],"DDDD")</f>
        <v>jueves</v>
      </c>
      <c r="AK1042">
        <f>MONTH(Member_export_20241206_173759_f48b0b31c0417006138ce4576f294a066f7c[[#This Row],[Member since]])</f>
        <v>6</v>
      </c>
      <c r="AL1042">
        <f>YEAR(Member_export_20241206_173759_f48b0b31c0417006138ce4576f294a066f7c[[#This Row],[Member since]])</f>
        <v>2018</v>
      </c>
    </row>
    <row r="1043" spans="1:38" x14ac:dyDescent="0.55000000000000004">
      <c r="A1043">
        <v>79788</v>
      </c>
      <c r="B1043">
        <v>46760291</v>
      </c>
      <c r="C1043" t="s">
        <v>3139</v>
      </c>
      <c r="D1043" t="s">
        <v>9</v>
      </c>
      <c r="E1043" t="s">
        <v>9</v>
      </c>
      <c r="F1043" t="s">
        <v>909</v>
      </c>
      <c r="G1043" t="s">
        <v>910</v>
      </c>
      <c r="H1043" t="s">
        <v>4025</v>
      </c>
      <c r="I1043" s="1">
        <v>34806</v>
      </c>
      <c r="J1043" t="s">
        <v>6503</v>
      </c>
      <c r="K1043" t="s">
        <v>6504</v>
      </c>
      <c r="L1043">
        <v>28915</v>
      </c>
      <c r="M1043" t="s">
        <v>4016</v>
      </c>
      <c r="N1043" t="s">
        <v>9</v>
      </c>
      <c r="O1043">
        <v>624167973</v>
      </c>
      <c r="P1043" t="s">
        <v>810</v>
      </c>
      <c r="Q1043" t="s">
        <v>18</v>
      </c>
      <c r="R1043" t="s">
        <v>9</v>
      </c>
      <c r="S1043" t="s">
        <v>4017</v>
      </c>
      <c r="T1043" s="1">
        <v>45440</v>
      </c>
      <c r="U1043" t="s">
        <v>9</v>
      </c>
      <c r="V1043" t="s">
        <v>4023</v>
      </c>
      <c r="W1043" t="s">
        <v>4029</v>
      </c>
      <c r="X1043" t="s">
        <v>30</v>
      </c>
      <c r="Y1043" s="1">
        <v>45444</v>
      </c>
      <c r="Z1043" s="1">
        <v>45657</v>
      </c>
      <c r="AA1043">
        <v>4900</v>
      </c>
      <c r="AB1043" t="s">
        <v>4017</v>
      </c>
      <c r="AC1043">
        <f>MIN(COUNTIF(B:B,Member_export_20241206_173759_f48b0b31c0417006138ce4576f294a066f7c[[#This Row],[Member ID]]),1)-1</f>
        <v>0</v>
      </c>
      <c r="AD104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4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43" s="1">
        <v>45657</v>
      </c>
      <c r="AG1043" s="1">
        <f>Member_export_20241206_173759_f48b0b31c0417006138ce4576f294a066f7c[[#This Row],[Price]]/100</f>
        <v>49</v>
      </c>
      <c r="AH1043" s="6">
        <f ca="1">DATEDIF(Member_export_20241206_173759_f48b0b31c0417006138ce4576f294a066f7c[[#This Row],[Birthday]],TODAY(),"Y")</f>
        <v>29</v>
      </c>
      <c r="AI1043" s="6">
        <f>DATEDIF(Member_export_20241206_173759_f48b0b31c0417006138ce4576f294a066f7c[[#This Row],[Member since]],Member_export_20241206_173759_f48b0b31c0417006138ce4576f294a066f7c[[#This Row],[Contrac end date C]],"M")</f>
        <v>7</v>
      </c>
      <c r="AJ1043" t="str">
        <f>TEXT(Member_export_20241206_173759_f48b0b31c0417006138ce4576f294a066f7c[[#This Row],[Member since]],"DDDD")</f>
        <v>martes</v>
      </c>
      <c r="AK1043">
        <f>MONTH(Member_export_20241206_173759_f48b0b31c0417006138ce4576f294a066f7c[[#This Row],[Member since]])</f>
        <v>5</v>
      </c>
      <c r="AL1043">
        <f>YEAR(Member_export_20241206_173759_f48b0b31c0417006138ce4576f294a066f7c[[#This Row],[Member since]])</f>
        <v>2024</v>
      </c>
    </row>
    <row r="1044" spans="1:38" x14ac:dyDescent="0.55000000000000004">
      <c r="A1044">
        <v>79788</v>
      </c>
      <c r="B1044">
        <v>45989752</v>
      </c>
      <c r="C1044" t="s">
        <v>3536</v>
      </c>
      <c r="D1044" t="s">
        <v>9</v>
      </c>
      <c r="E1044" t="s">
        <v>9</v>
      </c>
      <c r="F1044" t="s">
        <v>1703</v>
      </c>
      <c r="G1044" t="s">
        <v>1838</v>
      </c>
      <c r="H1044" t="s">
        <v>4015</v>
      </c>
      <c r="I1044" s="1">
        <v>25055</v>
      </c>
      <c r="J1044" t="s">
        <v>6505</v>
      </c>
      <c r="K1044" t="s">
        <v>4730</v>
      </c>
      <c r="L1044">
        <v>28914</v>
      </c>
      <c r="M1044" t="s">
        <v>4016</v>
      </c>
      <c r="N1044" t="s">
        <v>9</v>
      </c>
      <c r="O1044">
        <v>639713780</v>
      </c>
      <c r="P1044" t="s">
        <v>1569</v>
      </c>
      <c r="Q1044" t="s">
        <v>45</v>
      </c>
      <c r="R1044" t="s">
        <v>6446</v>
      </c>
      <c r="S1044" t="s">
        <v>4017</v>
      </c>
      <c r="T1044" s="1">
        <v>43256</v>
      </c>
      <c r="U1044" t="s">
        <v>9</v>
      </c>
      <c r="V1044" t="s">
        <v>9</v>
      </c>
      <c r="W1044" t="s">
        <v>9</v>
      </c>
      <c r="X1044" t="s">
        <v>48</v>
      </c>
      <c r="Y1044" s="1">
        <v>43282</v>
      </c>
      <c r="Z1044" s="1">
        <v>45657</v>
      </c>
      <c r="AA1044">
        <v>3900</v>
      </c>
      <c r="AB1044" t="s">
        <v>4017</v>
      </c>
      <c r="AC1044">
        <f>MIN(COUNTIF(B:B,Member_export_20241206_173759_f48b0b31c0417006138ce4576f294a066f7c[[#This Row],[Member ID]]),1)-1</f>
        <v>0</v>
      </c>
      <c r="AD1044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044" t="str">
        <f>IF(Member_export_20241206_173759_f48b0b31c0417006138ce4576f294a066f7c[[#This Row],[Source]]="","DESCONOCIDA",Member_export_20241206_173759_f48b0b31c0417006138ce4576f294a066f7c[[#This Row],[Source]])</f>
        <v>DESCONOCIDA</v>
      </c>
      <c r="AF1044" s="1">
        <v>45657</v>
      </c>
      <c r="AG1044" s="1">
        <f>Member_export_20241206_173759_f48b0b31c0417006138ce4576f294a066f7c[[#This Row],[Price]]/100</f>
        <v>39</v>
      </c>
      <c r="AH1044" s="6">
        <f ca="1">DATEDIF(Member_export_20241206_173759_f48b0b31c0417006138ce4576f294a066f7c[[#This Row],[Birthday]],TODAY(),"Y")</f>
        <v>56</v>
      </c>
      <c r="AI1044" s="6">
        <f>DATEDIF(Member_export_20241206_173759_f48b0b31c0417006138ce4576f294a066f7c[[#This Row],[Member since]],Member_export_20241206_173759_f48b0b31c0417006138ce4576f294a066f7c[[#This Row],[Contrac end date C]],"M")</f>
        <v>78</v>
      </c>
      <c r="AJ1044" t="str">
        <f>TEXT(Member_export_20241206_173759_f48b0b31c0417006138ce4576f294a066f7c[[#This Row],[Member since]],"DDDD")</f>
        <v>martes</v>
      </c>
      <c r="AK1044">
        <f>MONTH(Member_export_20241206_173759_f48b0b31c0417006138ce4576f294a066f7c[[#This Row],[Member since]])</f>
        <v>6</v>
      </c>
      <c r="AL1044">
        <f>YEAR(Member_export_20241206_173759_f48b0b31c0417006138ce4576f294a066f7c[[#This Row],[Member since]])</f>
        <v>2018</v>
      </c>
    </row>
    <row r="1045" spans="1:38" x14ac:dyDescent="0.55000000000000004">
      <c r="A1045">
        <v>79788</v>
      </c>
      <c r="B1045">
        <v>45987048</v>
      </c>
      <c r="C1045" t="s">
        <v>3473</v>
      </c>
      <c r="D1045" t="s">
        <v>9</v>
      </c>
      <c r="E1045" t="s">
        <v>9</v>
      </c>
      <c r="F1045" t="s">
        <v>1703</v>
      </c>
      <c r="G1045" t="s">
        <v>1568</v>
      </c>
      <c r="H1045" t="s">
        <v>4025</v>
      </c>
      <c r="I1045" s="1">
        <v>36612</v>
      </c>
      <c r="J1045" t="s">
        <v>6506</v>
      </c>
      <c r="K1045" t="s">
        <v>4730</v>
      </c>
      <c r="L1045">
        <v>28914</v>
      </c>
      <c r="M1045" t="s">
        <v>4016</v>
      </c>
      <c r="N1045" t="s">
        <v>9</v>
      </c>
      <c r="O1045">
        <v>608217231</v>
      </c>
      <c r="P1045" t="s">
        <v>1569</v>
      </c>
      <c r="Q1045" t="s">
        <v>45</v>
      </c>
      <c r="R1045" t="s">
        <v>6446</v>
      </c>
      <c r="S1045" t="s">
        <v>4017</v>
      </c>
      <c r="T1045" s="1">
        <v>43256</v>
      </c>
      <c r="U1045" t="s">
        <v>9</v>
      </c>
      <c r="V1045" t="s">
        <v>4023</v>
      </c>
      <c r="W1045" t="s">
        <v>4029</v>
      </c>
      <c r="X1045" t="s">
        <v>86</v>
      </c>
      <c r="Y1045" s="1">
        <v>43282</v>
      </c>
      <c r="Z1045" s="1">
        <v>45657</v>
      </c>
      <c r="AA1045">
        <v>4300</v>
      </c>
      <c r="AB1045" t="s">
        <v>4017</v>
      </c>
      <c r="AC1045">
        <f>MIN(COUNTIF(B:B,Member_export_20241206_173759_f48b0b31c0417006138ce4576f294a066f7c[[#This Row],[Member ID]]),1)-1</f>
        <v>0</v>
      </c>
      <c r="AD104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45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45" s="1">
        <v>45657</v>
      </c>
      <c r="AG1045" s="1">
        <f>Member_export_20241206_173759_f48b0b31c0417006138ce4576f294a066f7c[[#This Row],[Price]]/100</f>
        <v>43</v>
      </c>
      <c r="AH1045" s="6">
        <f ca="1">DATEDIF(Member_export_20241206_173759_f48b0b31c0417006138ce4576f294a066f7c[[#This Row],[Birthday]],TODAY(),"Y")</f>
        <v>24</v>
      </c>
      <c r="AI1045" s="6">
        <f>DATEDIF(Member_export_20241206_173759_f48b0b31c0417006138ce4576f294a066f7c[[#This Row],[Member since]],Member_export_20241206_173759_f48b0b31c0417006138ce4576f294a066f7c[[#This Row],[Contrac end date C]],"M")</f>
        <v>78</v>
      </c>
      <c r="AJ1045" t="str">
        <f>TEXT(Member_export_20241206_173759_f48b0b31c0417006138ce4576f294a066f7c[[#This Row],[Member since]],"DDDD")</f>
        <v>martes</v>
      </c>
      <c r="AK1045">
        <f>MONTH(Member_export_20241206_173759_f48b0b31c0417006138ce4576f294a066f7c[[#This Row],[Member since]])</f>
        <v>6</v>
      </c>
      <c r="AL1045">
        <f>YEAR(Member_export_20241206_173759_f48b0b31c0417006138ce4576f294a066f7c[[#This Row],[Member since]])</f>
        <v>2018</v>
      </c>
    </row>
    <row r="1046" spans="1:38" x14ac:dyDescent="0.55000000000000004">
      <c r="A1046">
        <v>79788</v>
      </c>
      <c r="B1046">
        <v>45988090</v>
      </c>
      <c r="C1046" t="s">
        <v>2973</v>
      </c>
      <c r="D1046" t="s">
        <v>9</v>
      </c>
      <c r="E1046" t="s">
        <v>9</v>
      </c>
      <c r="F1046" t="s">
        <v>448</v>
      </c>
      <c r="G1046" t="s">
        <v>449</v>
      </c>
      <c r="H1046" t="s">
        <v>4025</v>
      </c>
      <c r="I1046" s="1">
        <v>27830</v>
      </c>
      <c r="J1046" t="s">
        <v>6507</v>
      </c>
      <c r="K1046" t="s">
        <v>4744</v>
      </c>
      <c r="L1046">
        <v>28914</v>
      </c>
      <c r="M1046" t="s">
        <v>4016</v>
      </c>
      <c r="N1046" t="s">
        <v>9</v>
      </c>
      <c r="O1046">
        <v>666607751</v>
      </c>
      <c r="P1046" t="s">
        <v>450</v>
      </c>
      <c r="Q1046" t="s">
        <v>22</v>
      </c>
      <c r="R1046" t="s">
        <v>6508</v>
      </c>
      <c r="S1046" t="s">
        <v>4017</v>
      </c>
      <c r="T1046" s="1">
        <v>44592</v>
      </c>
      <c r="U1046" t="s">
        <v>9</v>
      </c>
      <c r="V1046" t="s">
        <v>4023</v>
      </c>
      <c r="W1046" t="s">
        <v>4029</v>
      </c>
      <c r="X1046" t="s">
        <v>30</v>
      </c>
      <c r="Y1046" s="1">
        <v>44593</v>
      </c>
      <c r="Z1046" s="1">
        <v>45657</v>
      </c>
      <c r="AA1046">
        <v>4900</v>
      </c>
      <c r="AB1046" t="s">
        <v>4017</v>
      </c>
      <c r="AC1046">
        <f>MIN(COUNTIF(B:B,Member_export_20241206_173759_f48b0b31c0417006138ce4576f294a066f7c[[#This Row],[Member ID]]),1)-1</f>
        <v>0</v>
      </c>
      <c r="AD104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4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46" s="1">
        <v>45657</v>
      </c>
      <c r="AG1046" s="1">
        <f>Member_export_20241206_173759_f48b0b31c0417006138ce4576f294a066f7c[[#This Row],[Price]]/100</f>
        <v>49</v>
      </c>
      <c r="AH1046" s="6">
        <f ca="1">DATEDIF(Member_export_20241206_173759_f48b0b31c0417006138ce4576f294a066f7c[[#This Row],[Birthday]],TODAY(),"Y")</f>
        <v>48</v>
      </c>
      <c r="AI1046" s="6">
        <f>DATEDIF(Member_export_20241206_173759_f48b0b31c0417006138ce4576f294a066f7c[[#This Row],[Member since]],Member_export_20241206_173759_f48b0b31c0417006138ce4576f294a066f7c[[#This Row],[Contrac end date C]],"M")</f>
        <v>35</v>
      </c>
      <c r="AJ1046" t="str">
        <f>TEXT(Member_export_20241206_173759_f48b0b31c0417006138ce4576f294a066f7c[[#This Row],[Member since]],"DDDD")</f>
        <v>lunes</v>
      </c>
      <c r="AK1046">
        <f>MONTH(Member_export_20241206_173759_f48b0b31c0417006138ce4576f294a066f7c[[#This Row],[Member since]])</f>
        <v>1</v>
      </c>
      <c r="AL1046">
        <f>YEAR(Member_export_20241206_173759_f48b0b31c0417006138ce4576f294a066f7c[[#This Row],[Member since]])</f>
        <v>2022</v>
      </c>
    </row>
    <row r="1047" spans="1:38" x14ac:dyDescent="0.55000000000000004">
      <c r="A1047">
        <v>79788</v>
      </c>
      <c r="B1047">
        <v>45989154</v>
      </c>
      <c r="C1047" t="s">
        <v>3365</v>
      </c>
      <c r="D1047" t="s">
        <v>9</v>
      </c>
      <c r="E1047" t="s">
        <v>9</v>
      </c>
      <c r="F1047" t="s">
        <v>448</v>
      </c>
      <c r="G1047" t="s">
        <v>1459</v>
      </c>
      <c r="H1047" t="s">
        <v>4025</v>
      </c>
      <c r="I1047" s="1">
        <v>31345</v>
      </c>
      <c r="J1047" t="s">
        <v>6509</v>
      </c>
      <c r="K1047" t="s">
        <v>6510</v>
      </c>
      <c r="L1047">
        <v>28914</v>
      </c>
      <c r="M1047" t="s">
        <v>4016</v>
      </c>
      <c r="N1047" t="s">
        <v>9</v>
      </c>
      <c r="O1047">
        <v>680337144</v>
      </c>
      <c r="P1047" t="s">
        <v>1460</v>
      </c>
      <c r="Q1047" t="s">
        <v>11</v>
      </c>
      <c r="R1047" t="s">
        <v>6511</v>
      </c>
      <c r="S1047" t="s">
        <v>4017</v>
      </c>
      <c r="T1047" s="1">
        <v>44817</v>
      </c>
      <c r="U1047" t="s">
        <v>9</v>
      </c>
      <c r="V1047" t="s">
        <v>4068</v>
      </c>
      <c r="W1047" t="s">
        <v>4024</v>
      </c>
      <c r="X1047" t="s">
        <v>12</v>
      </c>
      <c r="Y1047" s="1">
        <v>44835</v>
      </c>
      <c r="Z1047" s="1">
        <v>45657</v>
      </c>
      <c r="AA1047">
        <v>5200</v>
      </c>
      <c r="AB1047" t="s">
        <v>4017</v>
      </c>
      <c r="AC1047">
        <f>MIN(COUNTIF(B:B,Member_export_20241206_173759_f48b0b31c0417006138ce4576f294a066f7c[[#This Row],[Member ID]]),1)-1</f>
        <v>0</v>
      </c>
      <c r="AD1047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104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47" s="1">
        <v>45657</v>
      </c>
      <c r="AG1047" s="1">
        <f>Member_export_20241206_173759_f48b0b31c0417006138ce4576f294a066f7c[[#This Row],[Price]]/100</f>
        <v>52</v>
      </c>
      <c r="AH1047" s="6">
        <f ca="1">DATEDIF(Member_export_20241206_173759_f48b0b31c0417006138ce4576f294a066f7c[[#This Row],[Birthday]],TODAY(),"Y")</f>
        <v>39</v>
      </c>
      <c r="AI1047" s="6">
        <f>DATEDIF(Member_export_20241206_173759_f48b0b31c0417006138ce4576f294a066f7c[[#This Row],[Member since]],Member_export_20241206_173759_f48b0b31c0417006138ce4576f294a066f7c[[#This Row],[Contrac end date C]],"M")</f>
        <v>27</v>
      </c>
      <c r="AJ1047" t="str">
        <f>TEXT(Member_export_20241206_173759_f48b0b31c0417006138ce4576f294a066f7c[[#This Row],[Member since]],"DDDD")</f>
        <v>martes</v>
      </c>
      <c r="AK1047">
        <f>MONTH(Member_export_20241206_173759_f48b0b31c0417006138ce4576f294a066f7c[[#This Row],[Member since]])</f>
        <v>9</v>
      </c>
      <c r="AL1047">
        <f>YEAR(Member_export_20241206_173759_f48b0b31c0417006138ce4576f294a066f7c[[#This Row],[Member since]])</f>
        <v>2022</v>
      </c>
    </row>
    <row r="1048" spans="1:38" x14ac:dyDescent="0.55000000000000004">
      <c r="A1048">
        <v>79788</v>
      </c>
      <c r="B1048">
        <v>45989850</v>
      </c>
      <c r="C1048" t="s">
        <v>6914</v>
      </c>
      <c r="D1048" t="s">
        <v>9</v>
      </c>
      <c r="E1048" t="s">
        <v>9</v>
      </c>
      <c r="F1048" t="s">
        <v>448</v>
      </c>
      <c r="G1048" t="s">
        <v>6915</v>
      </c>
      <c r="H1048" t="s">
        <v>4015</v>
      </c>
      <c r="I1048" s="1"/>
      <c r="J1048" t="s">
        <v>6916</v>
      </c>
      <c r="K1048" t="s">
        <v>9</v>
      </c>
      <c r="M1048" t="s">
        <v>9</v>
      </c>
      <c r="N1048" t="s">
        <v>9</v>
      </c>
      <c r="O1048">
        <v>676081413</v>
      </c>
      <c r="P1048" t="s">
        <v>6917</v>
      </c>
      <c r="Q1048" t="s">
        <v>45</v>
      </c>
      <c r="R1048" t="s">
        <v>6918</v>
      </c>
      <c r="S1048" t="s">
        <v>4017</v>
      </c>
      <c r="T1048" s="1">
        <v>45219</v>
      </c>
      <c r="U1048" t="s">
        <v>9</v>
      </c>
      <c r="V1048" t="s">
        <v>9</v>
      </c>
      <c r="W1048" t="s">
        <v>9</v>
      </c>
      <c r="X1048" t="s">
        <v>30</v>
      </c>
      <c r="Y1048" s="1">
        <v>45231</v>
      </c>
      <c r="Z1048" s="1">
        <v>45657</v>
      </c>
      <c r="AA1048">
        <v>4900</v>
      </c>
      <c r="AB1048" t="s">
        <v>4017</v>
      </c>
      <c r="AC1048">
        <f>MIN(COUNTIF(B:B,Member_export_20241206_173759_f48b0b31c0417006138ce4576f294a066f7c[[#This Row],[Member ID]]),1)-1</f>
        <v>0</v>
      </c>
      <c r="AD1048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048" t="str">
        <f>IF(Member_export_20241206_173759_f48b0b31c0417006138ce4576f294a066f7c[[#This Row],[Source]]="","DESCONOCIDA",Member_export_20241206_173759_f48b0b31c0417006138ce4576f294a066f7c[[#This Row],[Source]])</f>
        <v>DESCONOCIDA</v>
      </c>
      <c r="AF1048" s="1">
        <v>45657</v>
      </c>
      <c r="AG1048" s="1">
        <f>Member_export_20241206_173759_f48b0b31c0417006138ce4576f294a066f7c[[#This Row],[Price]]/100</f>
        <v>49</v>
      </c>
      <c r="AH1048" s="6">
        <f ca="1">DATEDIF(Member_export_20241206_173759_f48b0b31c0417006138ce4576f294a066f7c[[#This Row],[Birthday]],TODAY(),"Y")</f>
        <v>124</v>
      </c>
      <c r="AI1048" s="6">
        <f>DATEDIF(Member_export_20241206_173759_f48b0b31c0417006138ce4576f294a066f7c[[#This Row],[Member since]],Member_export_20241206_173759_f48b0b31c0417006138ce4576f294a066f7c[[#This Row],[Contrac end date C]],"M")</f>
        <v>14</v>
      </c>
      <c r="AJ1048" t="str">
        <f>TEXT(Member_export_20241206_173759_f48b0b31c0417006138ce4576f294a066f7c[[#This Row],[Member since]],"DDDD")</f>
        <v>viernes</v>
      </c>
      <c r="AK1048">
        <f>MONTH(Member_export_20241206_173759_f48b0b31c0417006138ce4576f294a066f7c[[#This Row],[Member since]])</f>
        <v>10</v>
      </c>
      <c r="AL1048">
        <f>YEAR(Member_export_20241206_173759_f48b0b31c0417006138ce4576f294a066f7c[[#This Row],[Member since]])</f>
        <v>2023</v>
      </c>
    </row>
    <row r="1049" spans="1:38" x14ac:dyDescent="0.55000000000000004">
      <c r="A1049">
        <v>79788</v>
      </c>
      <c r="B1049">
        <v>45989472</v>
      </c>
      <c r="C1049" t="s">
        <v>3157</v>
      </c>
      <c r="D1049" t="s">
        <v>9</v>
      </c>
      <c r="E1049" t="s">
        <v>9</v>
      </c>
      <c r="F1049" t="s">
        <v>616</v>
      </c>
      <c r="G1049" t="s">
        <v>952</v>
      </c>
      <c r="H1049" t="s">
        <v>4025</v>
      </c>
      <c r="I1049" s="1">
        <v>25373</v>
      </c>
      <c r="J1049" t="s">
        <v>6512</v>
      </c>
      <c r="K1049" t="s">
        <v>4210</v>
      </c>
      <c r="L1049">
        <v>28914</v>
      </c>
      <c r="M1049" t="s">
        <v>4016</v>
      </c>
      <c r="N1049" t="s">
        <v>9</v>
      </c>
      <c r="O1049">
        <v>659365858</v>
      </c>
      <c r="P1049" t="s">
        <v>657</v>
      </c>
      <c r="Q1049" t="s">
        <v>26</v>
      </c>
      <c r="R1049" t="s">
        <v>6513</v>
      </c>
      <c r="S1049" t="s">
        <v>4017</v>
      </c>
      <c r="T1049" s="1">
        <v>44595</v>
      </c>
      <c r="U1049" t="s">
        <v>9</v>
      </c>
      <c r="V1049" t="s">
        <v>4040</v>
      </c>
      <c r="W1049" t="s">
        <v>4029</v>
      </c>
      <c r="X1049" t="s">
        <v>30</v>
      </c>
      <c r="Y1049" s="1">
        <v>44621</v>
      </c>
      <c r="Z1049" s="1">
        <v>45657</v>
      </c>
      <c r="AA1049">
        <v>4900</v>
      </c>
      <c r="AB1049" t="s">
        <v>4017</v>
      </c>
      <c r="AC1049">
        <f>MIN(COUNTIF(B:B,Member_export_20241206_173759_f48b0b31c0417006138ce4576f294a066f7c[[#This Row],[Member ID]]),1)-1</f>
        <v>0</v>
      </c>
      <c r="AD1049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104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49" s="1">
        <v>45657</v>
      </c>
      <c r="AG1049" s="1">
        <f>Member_export_20241206_173759_f48b0b31c0417006138ce4576f294a066f7c[[#This Row],[Price]]/100</f>
        <v>49</v>
      </c>
      <c r="AH1049" s="6">
        <f ca="1">DATEDIF(Member_export_20241206_173759_f48b0b31c0417006138ce4576f294a066f7c[[#This Row],[Birthday]],TODAY(),"Y")</f>
        <v>55</v>
      </c>
      <c r="AI1049" s="6">
        <f>DATEDIF(Member_export_20241206_173759_f48b0b31c0417006138ce4576f294a066f7c[[#This Row],[Member since]],Member_export_20241206_173759_f48b0b31c0417006138ce4576f294a066f7c[[#This Row],[Contrac end date C]],"M")</f>
        <v>34</v>
      </c>
      <c r="AJ1049" t="str">
        <f>TEXT(Member_export_20241206_173759_f48b0b31c0417006138ce4576f294a066f7c[[#This Row],[Member since]],"DDDD")</f>
        <v>jueves</v>
      </c>
      <c r="AK1049">
        <f>MONTH(Member_export_20241206_173759_f48b0b31c0417006138ce4576f294a066f7c[[#This Row],[Member since]])</f>
        <v>2</v>
      </c>
      <c r="AL1049">
        <f>YEAR(Member_export_20241206_173759_f48b0b31c0417006138ce4576f294a066f7c[[#This Row],[Member since]])</f>
        <v>2022</v>
      </c>
    </row>
    <row r="1050" spans="1:38" x14ac:dyDescent="0.55000000000000004">
      <c r="A1050">
        <v>79788</v>
      </c>
      <c r="B1050">
        <v>45987000</v>
      </c>
      <c r="C1050" t="s">
        <v>3060</v>
      </c>
      <c r="D1050" t="s">
        <v>9</v>
      </c>
      <c r="E1050" t="s">
        <v>9</v>
      </c>
      <c r="F1050" t="s">
        <v>616</v>
      </c>
      <c r="G1050" t="s">
        <v>701</v>
      </c>
      <c r="H1050" t="s">
        <v>4025</v>
      </c>
      <c r="I1050" s="1">
        <v>26635</v>
      </c>
      <c r="J1050" t="s">
        <v>6514</v>
      </c>
      <c r="K1050" t="s">
        <v>4126</v>
      </c>
      <c r="L1050">
        <v>28914</v>
      </c>
      <c r="M1050" t="s">
        <v>4016</v>
      </c>
      <c r="N1050" t="s">
        <v>9</v>
      </c>
      <c r="O1050">
        <v>691422433</v>
      </c>
      <c r="P1050" t="s">
        <v>210</v>
      </c>
      <c r="Q1050" t="s">
        <v>189</v>
      </c>
      <c r="R1050" t="s">
        <v>4127</v>
      </c>
      <c r="S1050" t="s">
        <v>4017</v>
      </c>
      <c r="T1050" s="1">
        <v>44810</v>
      </c>
      <c r="U1050" t="s">
        <v>9</v>
      </c>
      <c r="V1050" t="s">
        <v>9</v>
      </c>
      <c r="W1050" t="s">
        <v>9</v>
      </c>
      <c r="X1050" t="s">
        <v>30</v>
      </c>
      <c r="Y1050" s="1">
        <v>44835</v>
      </c>
      <c r="Z1050" s="1">
        <v>45657</v>
      </c>
      <c r="AA1050">
        <v>4900</v>
      </c>
      <c r="AB1050" t="s">
        <v>4017</v>
      </c>
      <c r="AC1050">
        <f>MIN(COUNTIF(B:B,Member_export_20241206_173759_f48b0b31c0417006138ce4576f294a066f7c[[#This Row],[Member ID]]),1)-1</f>
        <v>0</v>
      </c>
      <c r="AD1050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050" t="str">
        <f>IF(Member_export_20241206_173759_f48b0b31c0417006138ce4576f294a066f7c[[#This Row],[Source]]="","DESCONOCIDA",Member_export_20241206_173759_f48b0b31c0417006138ce4576f294a066f7c[[#This Row],[Source]])</f>
        <v>DESCONOCIDA</v>
      </c>
      <c r="AF1050" s="1">
        <v>45657</v>
      </c>
      <c r="AG1050" s="1">
        <f>Member_export_20241206_173759_f48b0b31c0417006138ce4576f294a066f7c[[#This Row],[Price]]/100</f>
        <v>49</v>
      </c>
      <c r="AH1050" s="6">
        <f ca="1">DATEDIF(Member_export_20241206_173759_f48b0b31c0417006138ce4576f294a066f7c[[#This Row],[Birthday]],TODAY(),"Y")</f>
        <v>52</v>
      </c>
      <c r="AI1050" s="6">
        <f>DATEDIF(Member_export_20241206_173759_f48b0b31c0417006138ce4576f294a066f7c[[#This Row],[Member since]],Member_export_20241206_173759_f48b0b31c0417006138ce4576f294a066f7c[[#This Row],[Contrac end date C]],"M")</f>
        <v>27</v>
      </c>
      <c r="AJ1050" t="str">
        <f>TEXT(Member_export_20241206_173759_f48b0b31c0417006138ce4576f294a066f7c[[#This Row],[Member since]],"DDDD")</f>
        <v>martes</v>
      </c>
      <c r="AK1050">
        <f>MONTH(Member_export_20241206_173759_f48b0b31c0417006138ce4576f294a066f7c[[#This Row],[Member since]])</f>
        <v>9</v>
      </c>
      <c r="AL1050">
        <f>YEAR(Member_export_20241206_173759_f48b0b31c0417006138ce4576f294a066f7c[[#This Row],[Member since]])</f>
        <v>2022</v>
      </c>
    </row>
    <row r="1051" spans="1:38" x14ac:dyDescent="0.55000000000000004">
      <c r="A1051">
        <v>79788</v>
      </c>
      <c r="B1051">
        <v>45988218</v>
      </c>
      <c r="C1051" t="s">
        <v>3213</v>
      </c>
      <c r="D1051" t="s">
        <v>9</v>
      </c>
      <c r="E1051" t="s">
        <v>9</v>
      </c>
      <c r="F1051" t="s">
        <v>616</v>
      </c>
      <c r="G1051" t="s">
        <v>1096</v>
      </c>
      <c r="H1051" t="s">
        <v>4025</v>
      </c>
      <c r="I1051" s="1">
        <v>33516</v>
      </c>
      <c r="J1051" t="s">
        <v>6515</v>
      </c>
      <c r="K1051" t="s">
        <v>6516</v>
      </c>
      <c r="L1051">
        <v>28914</v>
      </c>
      <c r="M1051" t="s">
        <v>4016</v>
      </c>
      <c r="N1051" t="s">
        <v>9</v>
      </c>
      <c r="O1051">
        <v>629217833</v>
      </c>
      <c r="P1051" t="s">
        <v>1097</v>
      </c>
      <c r="Q1051" t="s">
        <v>22</v>
      </c>
      <c r="R1051" t="s">
        <v>6517</v>
      </c>
      <c r="S1051" t="s">
        <v>4017</v>
      </c>
      <c r="T1051" s="1">
        <v>44056</v>
      </c>
      <c r="U1051" t="s">
        <v>9</v>
      </c>
      <c r="V1051" t="s">
        <v>4023</v>
      </c>
      <c r="W1051" t="s">
        <v>4029</v>
      </c>
      <c r="X1051" t="s">
        <v>12</v>
      </c>
      <c r="Y1051" s="1">
        <v>44075</v>
      </c>
      <c r="Z1051" s="1">
        <v>45657</v>
      </c>
      <c r="AA1051">
        <v>5200</v>
      </c>
      <c r="AB1051" t="s">
        <v>4017</v>
      </c>
      <c r="AC1051">
        <f>MIN(COUNTIF(B:B,Member_export_20241206_173759_f48b0b31c0417006138ce4576f294a066f7c[[#This Row],[Member ID]]),1)-1</f>
        <v>0</v>
      </c>
      <c r="AD105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5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51" s="1">
        <v>45657</v>
      </c>
      <c r="AG1051" s="1">
        <f>Member_export_20241206_173759_f48b0b31c0417006138ce4576f294a066f7c[[#This Row],[Price]]/100</f>
        <v>52</v>
      </c>
      <c r="AH1051" s="6">
        <f ca="1">DATEDIF(Member_export_20241206_173759_f48b0b31c0417006138ce4576f294a066f7c[[#This Row],[Birthday]],TODAY(),"Y")</f>
        <v>33</v>
      </c>
      <c r="AI1051" s="6">
        <f>DATEDIF(Member_export_20241206_173759_f48b0b31c0417006138ce4576f294a066f7c[[#This Row],[Member since]],Member_export_20241206_173759_f48b0b31c0417006138ce4576f294a066f7c[[#This Row],[Contrac end date C]],"M")</f>
        <v>52</v>
      </c>
      <c r="AJ1051" t="str">
        <f>TEXT(Member_export_20241206_173759_f48b0b31c0417006138ce4576f294a066f7c[[#This Row],[Member since]],"DDDD")</f>
        <v>jueves</v>
      </c>
      <c r="AK1051">
        <f>MONTH(Member_export_20241206_173759_f48b0b31c0417006138ce4576f294a066f7c[[#This Row],[Member since]])</f>
        <v>8</v>
      </c>
      <c r="AL1051">
        <f>YEAR(Member_export_20241206_173759_f48b0b31c0417006138ce4576f294a066f7c[[#This Row],[Member since]])</f>
        <v>2020</v>
      </c>
    </row>
    <row r="1052" spans="1:38" x14ac:dyDescent="0.55000000000000004">
      <c r="A1052">
        <v>79788</v>
      </c>
      <c r="B1052">
        <v>45987167</v>
      </c>
      <c r="C1052" t="s">
        <v>3574</v>
      </c>
      <c r="D1052" t="s">
        <v>9</v>
      </c>
      <c r="E1052" t="s">
        <v>9</v>
      </c>
      <c r="F1052" t="s">
        <v>616</v>
      </c>
      <c r="G1052" t="s">
        <v>1921</v>
      </c>
      <c r="H1052" t="s">
        <v>4025</v>
      </c>
      <c r="I1052" s="1">
        <v>25402</v>
      </c>
      <c r="J1052" t="s">
        <v>6518</v>
      </c>
      <c r="K1052" t="s">
        <v>4301</v>
      </c>
      <c r="L1052">
        <v>28914</v>
      </c>
      <c r="M1052" t="s">
        <v>4016</v>
      </c>
      <c r="N1052" t="s">
        <v>9</v>
      </c>
      <c r="O1052">
        <v>653893547</v>
      </c>
      <c r="P1052" t="s">
        <v>941</v>
      </c>
      <c r="Q1052" t="s">
        <v>45</v>
      </c>
      <c r="R1052" t="s">
        <v>1922</v>
      </c>
      <c r="S1052" t="s">
        <v>4017</v>
      </c>
      <c r="T1052" s="1">
        <v>43738</v>
      </c>
      <c r="U1052" t="s">
        <v>9</v>
      </c>
      <c r="V1052" t="s">
        <v>4023</v>
      </c>
      <c r="W1052" t="s">
        <v>4029</v>
      </c>
      <c r="X1052" t="s">
        <v>48</v>
      </c>
      <c r="Y1052" s="1">
        <v>43739</v>
      </c>
      <c r="Z1052" s="1">
        <v>45657</v>
      </c>
      <c r="AA1052">
        <v>3900</v>
      </c>
      <c r="AB1052" t="s">
        <v>4017</v>
      </c>
      <c r="AC1052">
        <f>MIN(COUNTIF(B:B,Member_export_20241206_173759_f48b0b31c0417006138ce4576f294a066f7c[[#This Row],[Member ID]]),1)-1</f>
        <v>0</v>
      </c>
      <c r="AD105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5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52" s="1">
        <v>45657</v>
      </c>
      <c r="AG1052" s="1">
        <f>Member_export_20241206_173759_f48b0b31c0417006138ce4576f294a066f7c[[#This Row],[Price]]/100</f>
        <v>39</v>
      </c>
      <c r="AH1052" s="6">
        <f ca="1">DATEDIF(Member_export_20241206_173759_f48b0b31c0417006138ce4576f294a066f7c[[#This Row],[Birthday]],TODAY(),"Y")</f>
        <v>55</v>
      </c>
      <c r="AI1052" s="6">
        <f>DATEDIF(Member_export_20241206_173759_f48b0b31c0417006138ce4576f294a066f7c[[#This Row],[Member since]],Member_export_20241206_173759_f48b0b31c0417006138ce4576f294a066f7c[[#This Row],[Contrac end date C]],"M")</f>
        <v>63</v>
      </c>
      <c r="AJ1052" t="str">
        <f>TEXT(Member_export_20241206_173759_f48b0b31c0417006138ce4576f294a066f7c[[#This Row],[Member since]],"DDDD")</f>
        <v>lunes</v>
      </c>
      <c r="AK1052">
        <f>MONTH(Member_export_20241206_173759_f48b0b31c0417006138ce4576f294a066f7c[[#This Row],[Member since]])</f>
        <v>9</v>
      </c>
      <c r="AL1052">
        <f>YEAR(Member_export_20241206_173759_f48b0b31c0417006138ce4576f294a066f7c[[#This Row],[Member since]])</f>
        <v>2019</v>
      </c>
    </row>
    <row r="1053" spans="1:38" x14ac:dyDescent="0.55000000000000004">
      <c r="A1053">
        <v>79788</v>
      </c>
      <c r="B1053">
        <v>46760247</v>
      </c>
      <c r="C1053" t="s">
        <v>3030</v>
      </c>
      <c r="D1053" t="s">
        <v>9</v>
      </c>
      <c r="E1053" t="s">
        <v>9</v>
      </c>
      <c r="F1053" t="s">
        <v>616</v>
      </c>
      <c r="G1053" t="s">
        <v>617</v>
      </c>
      <c r="H1053" t="s">
        <v>4025</v>
      </c>
      <c r="I1053" s="1">
        <v>28157</v>
      </c>
      <c r="J1053" t="s">
        <v>6519</v>
      </c>
      <c r="K1053" t="s">
        <v>6520</v>
      </c>
      <c r="L1053">
        <v>28914</v>
      </c>
      <c r="M1053" t="s">
        <v>4016</v>
      </c>
      <c r="N1053" t="s">
        <v>9</v>
      </c>
      <c r="O1053">
        <v>633884208</v>
      </c>
      <c r="P1053" t="s">
        <v>619</v>
      </c>
      <c r="Q1053" t="s">
        <v>596</v>
      </c>
      <c r="R1053" t="s">
        <v>618</v>
      </c>
      <c r="S1053" t="s">
        <v>4017</v>
      </c>
      <c r="T1053" s="1">
        <v>45383</v>
      </c>
      <c r="U1053" t="s">
        <v>9</v>
      </c>
      <c r="V1053" t="s">
        <v>4023</v>
      </c>
      <c r="W1053" t="s">
        <v>4029</v>
      </c>
      <c r="X1053" t="s">
        <v>30</v>
      </c>
      <c r="Y1053" s="1">
        <v>45444</v>
      </c>
      <c r="Z1053" s="1">
        <v>45657</v>
      </c>
      <c r="AA1053">
        <v>4900</v>
      </c>
      <c r="AB1053" t="s">
        <v>4017</v>
      </c>
      <c r="AC1053">
        <f>MIN(COUNTIF(B:B,Member_export_20241206_173759_f48b0b31c0417006138ce4576f294a066f7c[[#This Row],[Member ID]]),1)-1</f>
        <v>0</v>
      </c>
      <c r="AD105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5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53" s="1">
        <v>45657</v>
      </c>
      <c r="AG1053" s="1">
        <f>Member_export_20241206_173759_f48b0b31c0417006138ce4576f294a066f7c[[#This Row],[Price]]/100</f>
        <v>49</v>
      </c>
      <c r="AH1053" s="6">
        <f ca="1">DATEDIF(Member_export_20241206_173759_f48b0b31c0417006138ce4576f294a066f7c[[#This Row],[Birthday]],TODAY(),"Y")</f>
        <v>47</v>
      </c>
      <c r="AI1053" s="6">
        <f>DATEDIF(Member_export_20241206_173759_f48b0b31c0417006138ce4576f294a066f7c[[#This Row],[Member since]],Member_export_20241206_173759_f48b0b31c0417006138ce4576f294a066f7c[[#This Row],[Contrac end date C]],"M")</f>
        <v>8</v>
      </c>
      <c r="AJ1053" t="str">
        <f>TEXT(Member_export_20241206_173759_f48b0b31c0417006138ce4576f294a066f7c[[#This Row],[Member since]],"DDDD")</f>
        <v>lunes</v>
      </c>
      <c r="AK1053">
        <f>MONTH(Member_export_20241206_173759_f48b0b31c0417006138ce4576f294a066f7c[[#This Row],[Member since]])</f>
        <v>4</v>
      </c>
      <c r="AL1053">
        <f>YEAR(Member_export_20241206_173759_f48b0b31c0417006138ce4576f294a066f7c[[#This Row],[Member since]])</f>
        <v>2024</v>
      </c>
    </row>
    <row r="1054" spans="1:38" x14ac:dyDescent="0.55000000000000004">
      <c r="A1054">
        <v>79788</v>
      </c>
      <c r="B1054">
        <v>45987678</v>
      </c>
      <c r="C1054" t="s">
        <v>3287</v>
      </c>
      <c r="D1054" t="s">
        <v>9</v>
      </c>
      <c r="E1054" t="s">
        <v>9</v>
      </c>
      <c r="F1054" t="s">
        <v>1270</v>
      </c>
      <c r="G1054" t="s">
        <v>1271</v>
      </c>
      <c r="H1054" t="s">
        <v>4025</v>
      </c>
      <c r="I1054" s="1">
        <v>26049</v>
      </c>
      <c r="J1054" t="s">
        <v>6521</v>
      </c>
      <c r="K1054" t="s">
        <v>6522</v>
      </c>
      <c r="L1054">
        <v>28914</v>
      </c>
      <c r="M1054" t="s">
        <v>4016</v>
      </c>
      <c r="N1054" t="s">
        <v>9</v>
      </c>
      <c r="O1054">
        <v>660968759</v>
      </c>
      <c r="P1054" t="s">
        <v>1272</v>
      </c>
      <c r="Q1054" t="s">
        <v>361</v>
      </c>
      <c r="R1054" t="s">
        <v>6523</v>
      </c>
      <c r="S1054" t="s">
        <v>4017</v>
      </c>
      <c r="T1054" s="1">
        <v>44467</v>
      </c>
      <c r="U1054" t="s">
        <v>9</v>
      </c>
      <c r="V1054" t="s">
        <v>4040</v>
      </c>
      <c r="W1054" t="s">
        <v>4029</v>
      </c>
      <c r="X1054" t="s">
        <v>30</v>
      </c>
      <c r="Y1054" s="1">
        <v>44470</v>
      </c>
      <c r="Z1054" s="1">
        <v>45657</v>
      </c>
      <c r="AA1054">
        <v>4900</v>
      </c>
      <c r="AB1054" t="s">
        <v>4017</v>
      </c>
      <c r="AC1054">
        <f>MIN(COUNTIF(B:B,Member_export_20241206_173759_f48b0b31c0417006138ce4576f294a066f7c[[#This Row],[Member ID]]),1)-1</f>
        <v>0</v>
      </c>
      <c r="AD1054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105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54" s="1">
        <v>45657</v>
      </c>
      <c r="AG1054" s="1">
        <f>Member_export_20241206_173759_f48b0b31c0417006138ce4576f294a066f7c[[#This Row],[Price]]/100</f>
        <v>49</v>
      </c>
      <c r="AH1054" s="6">
        <f ca="1">DATEDIF(Member_export_20241206_173759_f48b0b31c0417006138ce4576f294a066f7c[[#This Row],[Birthday]],TODAY(),"Y")</f>
        <v>53</v>
      </c>
      <c r="AI1054" s="6">
        <f>DATEDIF(Member_export_20241206_173759_f48b0b31c0417006138ce4576f294a066f7c[[#This Row],[Member since]],Member_export_20241206_173759_f48b0b31c0417006138ce4576f294a066f7c[[#This Row],[Contrac end date C]],"M")</f>
        <v>39</v>
      </c>
      <c r="AJ1054" t="str">
        <f>TEXT(Member_export_20241206_173759_f48b0b31c0417006138ce4576f294a066f7c[[#This Row],[Member since]],"DDDD")</f>
        <v>martes</v>
      </c>
      <c r="AK1054">
        <f>MONTH(Member_export_20241206_173759_f48b0b31c0417006138ce4576f294a066f7c[[#This Row],[Member since]])</f>
        <v>9</v>
      </c>
      <c r="AL1054">
        <f>YEAR(Member_export_20241206_173759_f48b0b31c0417006138ce4576f294a066f7c[[#This Row],[Member since]])</f>
        <v>2021</v>
      </c>
    </row>
    <row r="1055" spans="1:38" x14ac:dyDescent="0.55000000000000004">
      <c r="A1055">
        <v>79788</v>
      </c>
      <c r="B1055">
        <v>45988228</v>
      </c>
      <c r="C1055" t="s">
        <v>3820</v>
      </c>
      <c r="D1055" t="s">
        <v>9</v>
      </c>
      <c r="E1055" t="s">
        <v>9</v>
      </c>
      <c r="F1055" t="s">
        <v>1270</v>
      </c>
      <c r="G1055" t="s">
        <v>111</v>
      </c>
      <c r="H1055" t="s">
        <v>4025</v>
      </c>
      <c r="I1055" s="1">
        <v>29021</v>
      </c>
      <c r="J1055" t="s">
        <v>6524</v>
      </c>
      <c r="K1055" t="s">
        <v>6525</v>
      </c>
      <c r="L1055">
        <v>28914</v>
      </c>
      <c r="M1055" t="s">
        <v>4016</v>
      </c>
      <c r="N1055" t="s">
        <v>9</v>
      </c>
      <c r="O1055">
        <v>646165875</v>
      </c>
      <c r="P1055" t="s">
        <v>2460</v>
      </c>
      <c r="Q1055" t="s">
        <v>11</v>
      </c>
      <c r="R1055" t="s">
        <v>6526</v>
      </c>
      <c r="S1055" t="s">
        <v>4017</v>
      </c>
      <c r="T1055" s="1">
        <v>44809</v>
      </c>
      <c r="U1055" t="s">
        <v>9</v>
      </c>
      <c r="V1055" t="s">
        <v>4023</v>
      </c>
      <c r="W1055" t="s">
        <v>4024</v>
      </c>
      <c r="X1055" t="s">
        <v>30</v>
      </c>
      <c r="Y1055" s="1">
        <v>44835</v>
      </c>
      <c r="Z1055" s="1">
        <v>45657</v>
      </c>
      <c r="AA1055">
        <v>4900</v>
      </c>
      <c r="AB1055" t="s">
        <v>4017</v>
      </c>
      <c r="AC1055">
        <f>MIN(COUNTIF(B:B,Member_export_20241206_173759_f48b0b31c0417006138ce4576f294a066f7c[[#This Row],[Member ID]]),1)-1</f>
        <v>0</v>
      </c>
      <c r="AD105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5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55" s="1">
        <v>45657</v>
      </c>
      <c r="AG1055" s="1">
        <f>Member_export_20241206_173759_f48b0b31c0417006138ce4576f294a066f7c[[#This Row],[Price]]/100</f>
        <v>49</v>
      </c>
      <c r="AH1055" s="6">
        <f ca="1">DATEDIF(Member_export_20241206_173759_f48b0b31c0417006138ce4576f294a066f7c[[#This Row],[Birthday]],TODAY(),"Y")</f>
        <v>45</v>
      </c>
      <c r="AI1055" s="6">
        <f>DATEDIF(Member_export_20241206_173759_f48b0b31c0417006138ce4576f294a066f7c[[#This Row],[Member since]],Member_export_20241206_173759_f48b0b31c0417006138ce4576f294a066f7c[[#This Row],[Contrac end date C]],"M")</f>
        <v>27</v>
      </c>
      <c r="AJ1055" t="str">
        <f>TEXT(Member_export_20241206_173759_f48b0b31c0417006138ce4576f294a066f7c[[#This Row],[Member since]],"DDDD")</f>
        <v>lunes</v>
      </c>
      <c r="AK1055">
        <f>MONTH(Member_export_20241206_173759_f48b0b31c0417006138ce4576f294a066f7c[[#This Row],[Member since]])</f>
        <v>9</v>
      </c>
      <c r="AL1055">
        <f>YEAR(Member_export_20241206_173759_f48b0b31c0417006138ce4576f294a066f7c[[#This Row],[Member since]])</f>
        <v>2022</v>
      </c>
    </row>
    <row r="1056" spans="1:38" x14ac:dyDescent="0.55000000000000004">
      <c r="A1056">
        <v>79788</v>
      </c>
      <c r="B1056">
        <v>48211708</v>
      </c>
      <c r="C1056" t="s">
        <v>3681</v>
      </c>
      <c r="D1056" t="s">
        <v>9</v>
      </c>
      <c r="E1056" t="s">
        <v>9</v>
      </c>
      <c r="F1056" t="s">
        <v>1270</v>
      </c>
      <c r="G1056" t="s">
        <v>2171</v>
      </c>
      <c r="H1056" t="s">
        <v>4025</v>
      </c>
      <c r="I1056" s="1">
        <v>31804</v>
      </c>
      <c r="J1056" t="s">
        <v>6527</v>
      </c>
      <c r="K1056" t="s">
        <v>6528</v>
      </c>
      <c r="L1056">
        <v>28913</v>
      </c>
      <c r="M1056" t="s">
        <v>4016</v>
      </c>
      <c r="N1056" t="s">
        <v>9</v>
      </c>
      <c r="O1056">
        <v>669740455</v>
      </c>
      <c r="P1056" t="s">
        <v>2172</v>
      </c>
      <c r="Q1056" t="s">
        <v>22</v>
      </c>
      <c r="R1056" t="s">
        <v>9</v>
      </c>
      <c r="S1056" t="s">
        <v>4017</v>
      </c>
      <c r="T1056" s="1">
        <v>45551</v>
      </c>
      <c r="U1056" t="s">
        <v>9</v>
      </c>
      <c r="V1056" t="s">
        <v>4068</v>
      </c>
      <c r="W1056" t="s">
        <v>4029</v>
      </c>
      <c r="X1056" t="s">
        <v>12</v>
      </c>
      <c r="Y1056" s="1">
        <v>45566</v>
      </c>
      <c r="Z1056" s="1">
        <v>45657</v>
      </c>
      <c r="AA1056">
        <v>5200</v>
      </c>
      <c r="AB1056" t="s">
        <v>4017</v>
      </c>
      <c r="AC1056">
        <f>MIN(COUNTIF(B:B,Member_export_20241206_173759_f48b0b31c0417006138ce4576f294a066f7c[[#This Row],[Member ID]]),1)-1</f>
        <v>0</v>
      </c>
      <c r="AD1056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105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56" s="1">
        <v>45657</v>
      </c>
      <c r="AG1056" s="1">
        <f>Member_export_20241206_173759_f48b0b31c0417006138ce4576f294a066f7c[[#This Row],[Price]]/100</f>
        <v>52</v>
      </c>
      <c r="AH1056" s="6">
        <f ca="1">DATEDIF(Member_export_20241206_173759_f48b0b31c0417006138ce4576f294a066f7c[[#This Row],[Birthday]],TODAY(),"Y")</f>
        <v>37</v>
      </c>
      <c r="AI1056" s="6">
        <f>DATEDIF(Member_export_20241206_173759_f48b0b31c0417006138ce4576f294a066f7c[[#This Row],[Member since]],Member_export_20241206_173759_f48b0b31c0417006138ce4576f294a066f7c[[#This Row],[Contrac end date C]],"M")</f>
        <v>3</v>
      </c>
      <c r="AJ1056" t="str">
        <f>TEXT(Member_export_20241206_173759_f48b0b31c0417006138ce4576f294a066f7c[[#This Row],[Member since]],"DDDD")</f>
        <v>lunes</v>
      </c>
      <c r="AK1056">
        <f>MONTH(Member_export_20241206_173759_f48b0b31c0417006138ce4576f294a066f7c[[#This Row],[Member since]])</f>
        <v>9</v>
      </c>
      <c r="AL1056">
        <f>YEAR(Member_export_20241206_173759_f48b0b31c0417006138ce4576f294a066f7c[[#This Row],[Member since]])</f>
        <v>2024</v>
      </c>
    </row>
    <row r="1057" spans="1:38" x14ac:dyDescent="0.55000000000000004">
      <c r="A1057">
        <v>79788</v>
      </c>
      <c r="B1057">
        <v>45987687</v>
      </c>
      <c r="C1057" t="s">
        <v>3304</v>
      </c>
      <c r="D1057" t="s">
        <v>9</v>
      </c>
      <c r="E1057" t="s">
        <v>9</v>
      </c>
      <c r="F1057" t="s">
        <v>1270</v>
      </c>
      <c r="G1057" t="s">
        <v>1312</v>
      </c>
      <c r="H1057" t="s">
        <v>4015</v>
      </c>
      <c r="I1057" s="1">
        <v>26514</v>
      </c>
      <c r="J1057" t="s">
        <v>6529</v>
      </c>
      <c r="K1057" t="s">
        <v>4734</v>
      </c>
      <c r="L1057">
        <v>28914</v>
      </c>
      <c r="M1057" t="s">
        <v>4016</v>
      </c>
      <c r="N1057" t="s">
        <v>9</v>
      </c>
      <c r="O1057">
        <v>629735460</v>
      </c>
      <c r="P1057" t="s">
        <v>1313</v>
      </c>
      <c r="Q1057" t="s">
        <v>113</v>
      </c>
      <c r="R1057" t="s">
        <v>6530</v>
      </c>
      <c r="S1057" t="s">
        <v>4017</v>
      </c>
      <c r="T1057" s="1">
        <v>43644</v>
      </c>
      <c r="U1057" t="s">
        <v>9</v>
      </c>
      <c r="V1057" t="s">
        <v>4023</v>
      </c>
      <c r="W1057" t="s">
        <v>9</v>
      </c>
      <c r="X1057" t="s">
        <v>12</v>
      </c>
      <c r="Y1057" s="1">
        <v>43647</v>
      </c>
      <c r="Z1057" s="1">
        <v>45657</v>
      </c>
      <c r="AA1057">
        <v>5200</v>
      </c>
      <c r="AB1057" t="s">
        <v>4017</v>
      </c>
      <c r="AC1057">
        <f>MIN(COUNTIF(B:B,Member_export_20241206_173759_f48b0b31c0417006138ce4576f294a066f7c[[#This Row],[Member ID]]),1)-1</f>
        <v>0</v>
      </c>
      <c r="AD105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57" t="str">
        <f>IF(Member_export_20241206_173759_f48b0b31c0417006138ce4576f294a066f7c[[#This Row],[Source]]="","DESCONOCIDA",Member_export_20241206_173759_f48b0b31c0417006138ce4576f294a066f7c[[#This Row],[Source]])</f>
        <v>DESCONOCIDA</v>
      </c>
      <c r="AF1057" s="1">
        <v>45657</v>
      </c>
      <c r="AG1057" s="1">
        <f>Member_export_20241206_173759_f48b0b31c0417006138ce4576f294a066f7c[[#This Row],[Price]]/100</f>
        <v>52</v>
      </c>
      <c r="AH1057" s="6">
        <f ca="1">DATEDIF(Member_export_20241206_173759_f48b0b31c0417006138ce4576f294a066f7c[[#This Row],[Birthday]],TODAY(),"Y")</f>
        <v>52</v>
      </c>
      <c r="AI1057" s="6">
        <f>DATEDIF(Member_export_20241206_173759_f48b0b31c0417006138ce4576f294a066f7c[[#This Row],[Member since]],Member_export_20241206_173759_f48b0b31c0417006138ce4576f294a066f7c[[#This Row],[Contrac end date C]],"M")</f>
        <v>66</v>
      </c>
      <c r="AJ1057" t="str">
        <f>TEXT(Member_export_20241206_173759_f48b0b31c0417006138ce4576f294a066f7c[[#This Row],[Member since]],"DDDD")</f>
        <v>viernes</v>
      </c>
      <c r="AK1057">
        <f>MONTH(Member_export_20241206_173759_f48b0b31c0417006138ce4576f294a066f7c[[#This Row],[Member since]])</f>
        <v>6</v>
      </c>
      <c r="AL1057">
        <f>YEAR(Member_export_20241206_173759_f48b0b31c0417006138ce4576f294a066f7c[[#This Row],[Member since]])</f>
        <v>2019</v>
      </c>
    </row>
    <row r="1058" spans="1:38" x14ac:dyDescent="0.55000000000000004">
      <c r="A1058">
        <v>79788</v>
      </c>
      <c r="B1058">
        <v>45988834</v>
      </c>
      <c r="C1058" t="s">
        <v>3323</v>
      </c>
      <c r="D1058" t="s">
        <v>9</v>
      </c>
      <c r="E1058" t="s">
        <v>9</v>
      </c>
      <c r="F1058" t="s">
        <v>1270</v>
      </c>
      <c r="G1058" t="s">
        <v>1357</v>
      </c>
      <c r="H1058" t="s">
        <v>4015</v>
      </c>
      <c r="I1058" s="1">
        <v>29038</v>
      </c>
      <c r="J1058" t="s">
        <v>6531</v>
      </c>
      <c r="K1058" t="s">
        <v>6532</v>
      </c>
      <c r="L1058">
        <v>28914</v>
      </c>
      <c r="M1058" t="s">
        <v>4016</v>
      </c>
      <c r="N1058" t="s">
        <v>9</v>
      </c>
      <c r="O1058">
        <v>616395641</v>
      </c>
      <c r="P1058" t="s">
        <v>1358</v>
      </c>
      <c r="Q1058" t="s">
        <v>11</v>
      </c>
      <c r="R1058" t="s">
        <v>6533</v>
      </c>
      <c r="S1058" t="s">
        <v>4017</v>
      </c>
      <c r="T1058" s="1">
        <v>43592</v>
      </c>
      <c r="U1058" t="s">
        <v>9</v>
      </c>
      <c r="V1058" t="s">
        <v>9</v>
      </c>
      <c r="W1058" t="s">
        <v>9</v>
      </c>
      <c r="X1058" t="s">
        <v>12</v>
      </c>
      <c r="Y1058" s="1">
        <v>43617</v>
      </c>
      <c r="Z1058" s="1">
        <v>45657</v>
      </c>
      <c r="AA1058">
        <v>5200</v>
      </c>
      <c r="AB1058" t="s">
        <v>4017</v>
      </c>
      <c r="AC1058">
        <f>MIN(COUNTIF(B:B,Member_export_20241206_173759_f48b0b31c0417006138ce4576f294a066f7c[[#This Row],[Member ID]]),1)-1</f>
        <v>0</v>
      </c>
      <c r="AD1058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058" t="str">
        <f>IF(Member_export_20241206_173759_f48b0b31c0417006138ce4576f294a066f7c[[#This Row],[Source]]="","DESCONOCIDA",Member_export_20241206_173759_f48b0b31c0417006138ce4576f294a066f7c[[#This Row],[Source]])</f>
        <v>DESCONOCIDA</v>
      </c>
      <c r="AF1058" s="1">
        <v>45657</v>
      </c>
      <c r="AG1058" s="1">
        <f>Member_export_20241206_173759_f48b0b31c0417006138ce4576f294a066f7c[[#This Row],[Price]]/100</f>
        <v>52</v>
      </c>
      <c r="AH1058" s="6">
        <f ca="1">DATEDIF(Member_export_20241206_173759_f48b0b31c0417006138ce4576f294a066f7c[[#This Row],[Birthday]],TODAY(),"Y")</f>
        <v>45</v>
      </c>
      <c r="AI1058" s="6">
        <f>DATEDIF(Member_export_20241206_173759_f48b0b31c0417006138ce4576f294a066f7c[[#This Row],[Member since]],Member_export_20241206_173759_f48b0b31c0417006138ce4576f294a066f7c[[#This Row],[Contrac end date C]],"M")</f>
        <v>67</v>
      </c>
      <c r="AJ1058" t="str">
        <f>TEXT(Member_export_20241206_173759_f48b0b31c0417006138ce4576f294a066f7c[[#This Row],[Member since]],"DDDD")</f>
        <v>martes</v>
      </c>
      <c r="AK1058">
        <f>MONTH(Member_export_20241206_173759_f48b0b31c0417006138ce4576f294a066f7c[[#This Row],[Member since]])</f>
        <v>5</v>
      </c>
      <c r="AL1058">
        <f>YEAR(Member_export_20241206_173759_f48b0b31c0417006138ce4576f294a066f7c[[#This Row],[Member since]])</f>
        <v>2019</v>
      </c>
    </row>
    <row r="1059" spans="1:38" x14ac:dyDescent="0.55000000000000004">
      <c r="A1059">
        <v>79788</v>
      </c>
      <c r="B1059">
        <v>45989050</v>
      </c>
      <c r="C1059" t="s">
        <v>3899</v>
      </c>
      <c r="D1059" t="s">
        <v>9</v>
      </c>
      <c r="E1059" t="s">
        <v>9</v>
      </c>
      <c r="F1059" t="s">
        <v>722</v>
      </c>
      <c r="G1059" t="s">
        <v>2625</v>
      </c>
      <c r="H1059" t="s">
        <v>4025</v>
      </c>
      <c r="I1059" s="1">
        <v>38820</v>
      </c>
      <c r="J1059" t="s">
        <v>6534</v>
      </c>
      <c r="K1059" t="s">
        <v>6535</v>
      </c>
      <c r="L1059">
        <v>28914</v>
      </c>
      <c r="M1059" t="s">
        <v>4016</v>
      </c>
      <c r="N1059" t="s">
        <v>9</v>
      </c>
      <c r="O1059">
        <v>651820050</v>
      </c>
      <c r="P1059" t="s">
        <v>2626</v>
      </c>
      <c r="Q1059" t="s">
        <v>22</v>
      </c>
      <c r="R1059" t="s">
        <v>6536</v>
      </c>
      <c r="S1059" t="s">
        <v>4017</v>
      </c>
      <c r="T1059" s="1">
        <v>45170</v>
      </c>
      <c r="U1059" t="s">
        <v>9</v>
      </c>
      <c r="V1059" t="s">
        <v>4023</v>
      </c>
      <c r="W1059" t="s">
        <v>4024</v>
      </c>
      <c r="X1059" t="s">
        <v>30</v>
      </c>
      <c r="Y1059" s="1">
        <v>45597</v>
      </c>
      <c r="Z1059" s="1">
        <v>45657</v>
      </c>
      <c r="AA1059">
        <v>4900</v>
      </c>
      <c r="AB1059" t="s">
        <v>4017</v>
      </c>
      <c r="AC1059">
        <f>MIN(COUNTIF(B:B,Member_export_20241206_173759_f48b0b31c0417006138ce4576f294a066f7c[[#This Row],[Member ID]]),1)-1</f>
        <v>0</v>
      </c>
      <c r="AD105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5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59" s="1">
        <v>45657</v>
      </c>
      <c r="AG1059" s="1">
        <f>Member_export_20241206_173759_f48b0b31c0417006138ce4576f294a066f7c[[#This Row],[Price]]/100</f>
        <v>49</v>
      </c>
      <c r="AH1059" s="6">
        <f ca="1">DATEDIF(Member_export_20241206_173759_f48b0b31c0417006138ce4576f294a066f7c[[#This Row],[Birthday]],TODAY(),"Y")</f>
        <v>18</v>
      </c>
      <c r="AI1059" s="6">
        <f>DATEDIF(Member_export_20241206_173759_f48b0b31c0417006138ce4576f294a066f7c[[#This Row],[Member since]],Member_export_20241206_173759_f48b0b31c0417006138ce4576f294a066f7c[[#This Row],[Contrac end date C]],"M")</f>
        <v>15</v>
      </c>
      <c r="AJ1059" t="str">
        <f>TEXT(Member_export_20241206_173759_f48b0b31c0417006138ce4576f294a066f7c[[#This Row],[Member since]],"DDDD")</f>
        <v>viernes</v>
      </c>
      <c r="AK1059">
        <f>MONTH(Member_export_20241206_173759_f48b0b31c0417006138ce4576f294a066f7c[[#This Row],[Member since]])</f>
        <v>9</v>
      </c>
      <c r="AL1059">
        <f>YEAR(Member_export_20241206_173759_f48b0b31c0417006138ce4576f294a066f7c[[#This Row],[Member since]])</f>
        <v>2023</v>
      </c>
    </row>
    <row r="1060" spans="1:38" x14ac:dyDescent="0.55000000000000004">
      <c r="A1060">
        <v>79788</v>
      </c>
      <c r="B1060">
        <v>45987624</v>
      </c>
      <c r="C1060" t="s">
        <v>3070</v>
      </c>
      <c r="D1060" t="s">
        <v>9</v>
      </c>
      <c r="E1060" t="s">
        <v>9</v>
      </c>
      <c r="F1060" t="s">
        <v>722</v>
      </c>
      <c r="G1060" t="s">
        <v>723</v>
      </c>
      <c r="H1060" t="s">
        <v>4015</v>
      </c>
      <c r="I1060" s="1">
        <v>28577</v>
      </c>
      <c r="J1060" t="s">
        <v>6537</v>
      </c>
      <c r="K1060" t="s">
        <v>6538</v>
      </c>
      <c r="L1060">
        <v>28914</v>
      </c>
      <c r="M1060" t="s">
        <v>4016</v>
      </c>
      <c r="N1060" t="s">
        <v>9</v>
      </c>
      <c r="O1060">
        <v>626692320</v>
      </c>
      <c r="P1060" t="s">
        <v>724</v>
      </c>
      <c r="Q1060" t="s">
        <v>11</v>
      </c>
      <c r="R1060" t="s">
        <v>6539</v>
      </c>
      <c r="S1060" t="s">
        <v>4017</v>
      </c>
      <c r="T1060" s="1">
        <v>43738</v>
      </c>
      <c r="U1060" t="s">
        <v>9</v>
      </c>
      <c r="V1060" t="s">
        <v>4068</v>
      </c>
      <c r="W1060" t="s">
        <v>4024</v>
      </c>
      <c r="X1060" t="s">
        <v>48</v>
      </c>
      <c r="Y1060" s="1">
        <v>43739</v>
      </c>
      <c r="Z1060" s="1">
        <v>45657</v>
      </c>
      <c r="AA1060">
        <v>3900</v>
      </c>
      <c r="AB1060" t="s">
        <v>4017</v>
      </c>
      <c r="AC1060">
        <f>MIN(COUNTIF(B:B,Member_export_20241206_173759_f48b0b31c0417006138ce4576f294a066f7c[[#This Row],[Member ID]]),1)-1</f>
        <v>0</v>
      </c>
      <c r="AD1060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106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60" s="1">
        <v>45657</v>
      </c>
      <c r="AG1060" s="1">
        <f>Member_export_20241206_173759_f48b0b31c0417006138ce4576f294a066f7c[[#This Row],[Price]]/100</f>
        <v>39</v>
      </c>
      <c r="AH1060" s="6">
        <f ca="1">DATEDIF(Member_export_20241206_173759_f48b0b31c0417006138ce4576f294a066f7c[[#This Row],[Birthday]],TODAY(),"Y")</f>
        <v>46</v>
      </c>
      <c r="AI1060" s="6">
        <f>DATEDIF(Member_export_20241206_173759_f48b0b31c0417006138ce4576f294a066f7c[[#This Row],[Member since]],Member_export_20241206_173759_f48b0b31c0417006138ce4576f294a066f7c[[#This Row],[Contrac end date C]],"M")</f>
        <v>63</v>
      </c>
      <c r="AJ1060" t="str">
        <f>TEXT(Member_export_20241206_173759_f48b0b31c0417006138ce4576f294a066f7c[[#This Row],[Member since]],"DDDD")</f>
        <v>lunes</v>
      </c>
      <c r="AK1060">
        <f>MONTH(Member_export_20241206_173759_f48b0b31c0417006138ce4576f294a066f7c[[#This Row],[Member since]])</f>
        <v>9</v>
      </c>
      <c r="AL1060">
        <f>YEAR(Member_export_20241206_173759_f48b0b31c0417006138ce4576f294a066f7c[[#This Row],[Member since]])</f>
        <v>2019</v>
      </c>
    </row>
    <row r="1061" spans="1:38" x14ac:dyDescent="0.55000000000000004">
      <c r="A1061">
        <v>79788</v>
      </c>
      <c r="B1061">
        <v>45987436</v>
      </c>
      <c r="C1061" t="s">
        <v>3572</v>
      </c>
      <c r="D1061" t="s">
        <v>9</v>
      </c>
      <c r="E1061" t="s">
        <v>9</v>
      </c>
      <c r="F1061" t="s">
        <v>1917</v>
      </c>
      <c r="G1061" t="s">
        <v>1918</v>
      </c>
      <c r="H1061" t="s">
        <v>4025</v>
      </c>
      <c r="I1061" s="1">
        <v>37496</v>
      </c>
      <c r="J1061" t="s">
        <v>6540</v>
      </c>
      <c r="K1061" t="s">
        <v>4249</v>
      </c>
      <c r="L1061">
        <v>28914</v>
      </c>
      <c r="M1061" t="s">
        <v>4016</v>
      </c>
      <c r="N1061" t="s">
        <v>9</v>
      </c>
      <c r="O1061">
        <v>601016873</v>
      </c>
      <c r="P1061" t="s">
        <v>1919</v>
      </c>
      <c r="Q1061" t="s">
        <v>26</v>
      </c>
      <c r="R1061" t="s">
        <v>4522</v>
      </c>
      <c r="S1061" t="s">
        <v>4017</v>
      </c>
      <c r="T1061" s="1">
        <v>43325</v>
      </c>
      <c r="U1061" t="s">
        <v>9</v>
      </c>
      <c r="V1061" t="s">
        <v>4023</v>
      </c>
      <c r="W1061" t="s">
        <v>4024</v>
      </c>
      <c r="X1061" t="s">
        <v>48</v>
      </c>
      <c r="Y1061" s="1">
        <v>45566</v>
      </c>
      <c r="Z1061" s="1">
        <v>45657</v>
      </c>
      <c r="AA1061">
        <v>3900</v>
      </c>
      <c r="AB1061" t="s">
        <v>4017</v>
      </c>
      <c r="AC1061">
        <f>MIN(COUNTIF(B:B,Member_export_20241206_173759_f48b0b31c0417006138ce4576f294a066f7c[[#This Row],[Member ID]]),1)-1</f>
        <v>0</v>
      </c>
      <c r="AD106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6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61" s="1">
        <v>45657</v>
      </c>
      <c r="AG1061" s="1">
        <f>Member_export_20241206_173759_f48b0b31c0417006138ce4576f294a066f7c[[#This Row],[Price]]/100</f>
        <v>39</v>
      </c>
      <c r="AH1061" s="6">
        <f ca="1">DATEDIF(Member_export_20241206_173759_f48b0b31c0417006138ce4576f294a066f7c[[#This Row],[Birthday]],TODAY(),"Y")</f>
        <v>22</v>
      </c>
      <c r="AI1061" s="6">
        <f>DATEDIF(Member_export_20241206_173759_f48b0b31c0417006138ce4576f294a066f7c[[#This Row],[Member since]],Member_export_20241206_173759_f48b0b31c0417006138ce4576f294a066f7c[[#This Row],[Contrac end date C]],"M")</f>
        <v>76</v>
      </c>
      <c r="AJ1061" t="str">
        <f>TEXT(Member_export_20241206_173759_f48b0b31c0417006138ce4576f294a066f7c[[#This Row],[Member since]],"DDDD")</f>
        <v>lunes</v>
      </c>
      <c r="AK1061">
        <f>MONTH(Member_export_20241206_173759_f48b0b31c0417006138ce4576f294a066f7c[[#This Row],[Member since]])</f>
        <v>8</v>
      </c>
      <c r="AL1061">
        <f>YEAR(Member_export_20241206_173759_f48b0b31c0417006138ce4576f294a066f7c[[#This Row],[Member since]])</f>
        <v>2018</v>
      </c>
    </row>
    <row r="1062" spans="1:38" x14ac:dyDescent="0.55000000000000004">
      <c r="A1062">
        <v>79788</v>
      </c>
      <c r="B1062">
        <v>45988777</v>
      </c>
      <c r="C1062" t="s">
        <v>2837</v>
      </c>
      <c r="D1062" t="s">
        <v>9</v>
      </c>
      <c r="E1062" t="s">
        <v>9</v>
      </c>
      <c r="F1062" t="s">
        <v>19</v>
      </c>
      <c r="G1062" t="s">
        <v>20</v>
      </c>
      <c r="H1062" t="s">
        <v>4022</v>
      </c>
      <c r="I1062" s="1">
        <v>38603</v>
      </c>
      <c r="J1062" t="s">
        <v>6541</v>
      </c>
      <c r="K1062" t="s">
        <v>6542</v>
      </c>
      <c r="L1062">
        <v>28914</v>
      </c>
      <c r="M1062" t="s">
        <v>4016</v>
      </c>
      <c r="N1062" t="s">
        <v>9</v>
      </c>
      <c r="O1062">
        <v>623427337</v>
      </c>
      <c r="P1062" t="s">
        <v>21</v>
      </c>
      <c r="Q1062" t="s">
        <v>22</v>
      </c>
      <c r="R1062" t="s">
        <v>6543</v>
      </c>
      <c r="S1062" t="s">
        <v>4017</v>
      </c>
      <c r="T1062" s="1">
        <v>45322</v>
      </c>
      <c r="U1062" t="s">
        <v>9</v>
      </c>
      <c r="V1062" t="s">
        <v>4023</v>
      </c>
      <c r="W1062" t="s">
        <v>4024</v>
      </c>
      <c r="X1062" t="s">
        <v>12</v>
      </c>
      <c r="Y1062" s="1">
        <v>45323</v>
      </c>
      <c r="Z1062" s="1">
        <v>45657</v>
      </c>
      <c r="AA1062">
        <v>5200</v>
      </c>
      <c r="AB1062" t="s">
        <v>4017</v>
      </c>
      <c r="AC1062">
        <f>MIN(COUNTIF(B:B,Member_export_20241206_173759_f48b0b31c0417006138ce4576f294a066f7c[[#This Row],[Member ID]]),1)-1</f>
        <v>0</v>
      </c>
      <c r="AD106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6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62" s="1">
        <v>45657</v>
      </c>
      <c r="AG1062" s="1">
        <f>Member_export_20241206_173759_f48b0b31c0417006138ce4576f294a066f7c[[#This Row],[Price]]/100</f>
        <v>52</v>
      </c>
      <c r="AH1062" s="6">
        <f ca="1">DATEDIF(Member_export_20241206_173759_f48b0b31c0417006138ce4576f294a066f7c[[#This Row],[Birthday]],TODAY(),"Y")</f>
        <v>19</v>
      </c>
      <c r="AI1062" s="6">
        <f>DATEDIF(Member_export_20241206_173759_f48b0b31c0417006138ce4576f294a066f7c[[#This Row],[Member since]],Member_export_20241206_173759_f48b0b31c0417006138ce4576f294a066f7c[[#This Row],[Contrac end date C]],"M")</f>
        <v>11</v>
      </c>
      <c r="AJ1062" t="str">
        <f>TEXT(Member_export_20241206_173759_f48b0b31c0417006138ce4576f294a066f7c[[#This Row],[Member since]],"DDDD")</f>
        <v>miércoles</v>
      </c>
      <c r="AK1062">
        <f>MONTH(Member_export_20241206_173759_f48b0b31c0417006138ce4576f294a066f7c[[#This Row],[Member since]])</f>
        <v>1</v>
      </c>
      <c r="AL1062">
        <f>YEAR(Member_export_20241206_173759_f48b0b31c0417006138ce4576f294a066f7c[[#This Row],[Member since]])</f>
        <v>2024</v>
      </c>
    </row>
    <row r="1063" spans="1:38" x14ac:dyDescent="0.55000000000000004">
      <c r="A1063">
        <v>79788</v>
      </c>
      <c r="B1063">
        <v>48268090</v>
      </c>
      <c r="C1063" t="s">
        <v>3488</v>
      </c>
      <c r="D1063" t="s">
        <v>9</v>
      </c>
      <c r="E1063" t="s">
        <v>9</v>
      </c>
      <c r="F1063" t="s">
        <v>1739</v>
      </c>
      <c r="G1063" t="s">
        <v>1740</v>
      </c>
      <c r="H1063" t="s">
        <v>4022</v>
      </c>
      <c r="I1063" s="1">
        <v>27480</v>
      </c>
      <c r="J1063" t="s">
        <v>6544</v>
      </c>
      <c r="K1063" t="s">
        <v>6545</v>
      </c>
      <c r="L1063">
        <v>28914</v>
      </c>
      <c r="M1063" t="s">
        <v>4016</v>
      </c>
      <c r="N1063" t="s">
        <v>9</v>
      </c>
      <c r="O1063">
        <v>627574457</v>
      </c>
      <c r="P1063" t="s">
        <v>1741</v>
      </c>
      <c r="Q1063" t="s">
        <v>277</v>
      </c>
      <c r="R1063" t="s">
        <v>9</v>
      </c>
      <c r="S1063" t="s">
        <v>4017</v>
      </c>
      <c r="T1063" s="1">
        <v>45554</v>
      </c>
      <c r="U1063" t="s">
        <v>9</v>
      </c>
      <c r="V1063" t="s">
        <v>4023</v>
      </c>
      <c r="W1063" t="s">
        <v>4024</v>
      </c>
      <c r="X1063" t="s">
        <v>12</v>
      </c>
      <c r="Y1063" s="1">
        <v>45566</v>
      </c>
      <c r="Z1063" s="1">
        <v>45657</v>
      </c>
      <c r="AA1063">
        <v>5200</v>
      </c>
      <c r="AB1063" t="s">
        <v>4017</v>
      </c>
      <c r="AC1063">
        <f>MIN(COUNTIF(B:B,Member_export_20241206_173759_f48b0b31c0417006138ce4576f294a066f7c[[#This Row],[Member ID]]),1)-1</f>
        <v>0</v>
      </c>
      <c r="AD106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6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63" s="1">
        <v>45657</v>
      </c>
      <c r="AG1063" s="1">
        <f>Member_export_20241206_173759_f48b0b31c0417006138ce4576f294a066f7c[[#This Row],[Price]]/100</f>
        <v>52</v>
      </c>
      <c r="AH1063" s="6">
        <f ca="1">DATEDIF(Member_export_20241206_173759_f48b0b31c0417006138ce4576f294a066f7c[[#This Row],[Birthday]],TODAY(),"Y")</f>
        <v>49</v>
      </c>
      <c r="AI1063" s="6">
        <f>DATEDIF(Member_export_20241206_173759_f48b0b31c0417006138ce4576f294a066f7c[[#This Row],[Member since]],Member_export_20241206_173759_f48b0b31c0417006138ce4576f294a066f7c[[#This Row],[Contrac end date C]],"M")</f>
        <v>3</v>
      </c>
      <c r="AJ1063" t="str">
        <f>TEXT(Member_export_20241206_173759_f48b0b31c0417006138ce4576f294a066f7c[[#This Row],[Member since]],"DDDD")</f>
        <v>jueves</v>
      </c>
      <c r="AK1063">
        <f>MONTH(Member_export_20241206_173759_f48b0b31c0417006138ce4576f294a066f7c[[#This Row],[Member since]])</f>
        <v>9</v>
      </c>
      <c r="AL1063">
        <f>YEAR(Member_export_20241206_173759_f48b0b31c0417006138ce4576f294a066f7c[[#This Row],[Member since]])</f>
        <v>2024</v>
      </c>
    </row>
    <row r="1064" spans="1:38" x14ac:dyDescent="0.55000000000000004">
      <c r="A1064">
        <v>79788</v>
      </c>
      <c r="B1064">
        <v>48342905</v>
      </c>
      <c r="C1064" t="s">
        <v>3224</v>
      </c>
      <c r="D1064" t="s">
        <v>9</v>
      </c>
      <c r="E1064" t="s">
        <v>9</v>
      </c>
      <c r="F1064" t="s">
        <v>1123</v>
      </c>
      <c r="G1064" t="s">
        <v>1124</v>
      </c>
      <c r="H1064" t="s">
        <v>4022</v>
      </c>
      <c r="I1064" s="1">
        <v>24621</v>
      </c>
      <c r="J1064" t="s">
        <v>6546</v>
      </c>
      <c r="K1064" t="s">
        <v>6547</v>
      </c>
      <c r="L1064">
        <v>28320</v>
      </c>
      <c r="M1064" t="s">
        <v>4051</v>
      </c>
      <c r="N1064" t="s">
        <v>9</v>
      </c>
      <c r="O1064">
        <v>629220577</v>
      </c>
      <c r="P1064" t="s">
        <v>1125</v>
      </c>
      <c r="Q1064" t="s">
        <v>22</v>
      </c>
      <c r="R1064" t="s">
        <v>9</v>
      </c>
      <c r="S1064" t="s">
        <v>4017</v>
      </c>
      <c r="T1064" s="1">
        <v>45560</v>
      </c>
      <c r="U1064" t="s">
        <v>9</v>
      </c>
      <c r="V1064" t="s">
        <v>4023</v>
      </c>
      <c r="W1064" t="s">
        <v>4024</v>
      </c>
      <c r="X1064" t="s">
        <v>12</v>
      </c>
      <c r="Y1064" s="1">
        <v>45566</v>
      </c>
      <c r="Z1064" s="1">
        <v>45657</v>
      </c>
      <c r="AA1064">
        <v>5200</v>
      </c>
      <c r="AB1064" t="s">
        <v>4017</v>
      </c>
      <c r="AC1064">
        <f>MIN(COUNTIF(B:B,Member_export_20241206_173759_f48b0b31c0417006138ce4576f294a066f7c[[#This Row],[Member ID]]),1)-1</f>
        <v>0</v>
      </c>
      <c r="AD106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6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64" s="1">
        <v>45657</v>
      </c>
      <c r="AG1064" s="1">
        <f>Member_export_20241206_173759_f48b0b31c0417006138ce4576f294a066f7c[[#This Row],[Price]]/100</f>
        <v>52</v>
      </c>
      <c r="AH1064" s="6">
        <f ca="1">DATEDIF(Member_export_20241206_173759_f48b0b31c0417006138ce4576f294a066f7c[[#This Row],[Birthday]],TODAY(),"Y")</f>
        <v>57</v>
      </c>
      <c r="AI1064" s="6">
        <f>DATEDIF(Member_export_20241206_173759_f48b0b31c0417006138ce4576f294a066f7c[[#This Row],[Member since]],Member_export_20241206_173759_f48b0b31c0417006138ce4576f294a066f7c[[#This Row],[Contrac end date C]],"M")</f>
        <v>3</v>
      </c>
      <c r="AJ1064" t="str">
        <f>TEXT(Member_export_20241206_173759_f48b0b31c0417006138ce4576f294a066f7c[[#This Row],[Member since]],"DDDD")</f>
        <v>miércoles</v>
      </c>
      <c r="AK1064">
        <f>MONTH(Member_export_20241206_173759_f48b0b31c0417006138ce4576f294a066f7c[[#This Row],[Member since]])</f>
        <v>9</v>
      </c>
      <c r="AL1064">
        <f>YEAR(Member_export_20241206_173759_f48b0b31c0417006138ce4576f294a066f7c[[#This Row],[Member since]])</f>
        <v>2024</v>
      </c>
    </row>
    <row r="1065" spans="1:38" x14ac:dyDescent="0.55000000000000004">
      <c r="A1065">
        <v>79788</v>
      </c>
      <c r="B1065">
        <v>45988353</v>
      </c>
      <c r="C1065" t="s">
        <v>3342</v>
      </c>
      <c r="D1065" t="s">
        <v>9</v>
      </c>
      <c r="E1065" t="s">
        <v>9</v>
      </c>
      <c r="F1065" t="s">
        <v>138</v>
      </c>
      <c r="G1065" t="s">
        <v>1405</v>
      </c>
      <c r="H1065" t="s">
        <v>4022</v>
      </c>
      <c r="I1065" s="1">
        <v>39326</v>
      </c>
      <c r="J1065" t="s">
        <v>6548</v>
      </c>
      <c r="K1065" t="s">
        <v>6549</v>
      </c>
      <c r="L1065">
        <v>28914</v>
      </c>
      <c r="M1065" t="s">
        <v>4016</v>
      </c>
      <c r="N1065" t="s">
        <v>9</v>
      </c>
      <c r="O1065">
        <v>667981683</v>
      </c>
      <c r="P1065" t="s">
        <v>1406</v>
      </c>
      <c r="Q1065" t="s">
        <v>45</v>
      </c>
      <c r="R1065" t="s">
        <v>6550</v>
      </c>
      <c r="S1065" t="s">
        <v>4017</v>
      </c>
      <c r="T1065" s="1">
        <v>45191</v>
      </c>
      <c r="U1065" t="s">
        <v>9</v>
      </c>
      <c r="V1065" t="s">
        <v>4023</v>
      </c>
      <c r="W1065" t="s">
        <v>4024</v>
      </c>
      <c r="X1065" t="s">
        <v>12</v>
      </c>
      <c r="Y1065" s="1">
        <v>45444</v>
      </c>
      <c r="Z1065" s="1">
        <v>45657</v>
      </c>
      <c r="AA1065">
        <v>5200</v>
      </c>
      <c r="AB1065" t="s">
        <v>4017</v>
      </c>
      <c r="AC1065">
        <f>MIN(COUNTIF(B:B,Member_export_20241206_173759_f48b0b31c0417006138ce4576f294a066f7c[[#This Row],[Member ID]]),1)-1</f>
        <v>0</v>
      </c>
      <c r="AD106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6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65" s="1">
        <v>45657</v>
      </c>
      <c r="AG1065" s="1">
        <f>Member_export_20241206_173759_f48b0b31c0417006138ce4576f294a066f7c[[#This Row],[Price]]/100</f>
        <v>52</v>
      </c>
      <c r="AH1065" s="6">
        <f ca="1">DATEDIF(Member_export_20241206_173759_f48b0b31c0417006138ce4576f294a066f7c[[#This Row],[Birthday]],TODAY(),"Y")</f>
        <v>17</v>
      </c>
      <c r="AI1065" s="6">
        <f>DATEDIF(Member_export_20241206_173759_f48b0b31c0417006138ce4576f294a066f7c[[#This Row],[Member since]],Member_export_20241206_173759_f48b0b31c0417006138ce4576f294a066f7c[[#This Row],[Contrac end date C]],"M")</f>
        <v>15</v>
      </c>
      <c r="AJ1065" t="str">
        <f>TEXT(Member_export_20241206_173759_f48b0b31c0417006138ce4576f294a066f7c[[#This Row],[Member since]],"DDDD")</f>
        <v>viernes</v>
      </c>
      <c r="AK1065">
        <f>MONTH(Member_export_20241206_173759_f48b0b31c0417006138ce4576f294a066f7c[[#This Row],[Member since]])</f>
        <v>9</v>
      </c>
      <c r="AL1065">
        <f>YEAR(Member_export_20241206_173759_f48b0b31c0417006138ce4576f294a066f7c[[#This Row],[Member since]])</f>
        <v>2023</v>
      </c>
    </row>
    <row r="1066" spans="1:38" x14ac:dyDescent="0.55000000000000004">
      <c r="A1066">
        <v>79788</v>
      </c>
      <c r="B1066">
        <v>45988997</v>
      </c>
      <c r="C1066" t="s">
        <v>3832</v>
      </c>
      <c r="D1066" t="s">
        <v>9</v>
      </c>
      <c r="E1066" t="s">
        <v>9</v>
      </c>
      <c r="F1066" t="s">
        <v>138</v>
      </c>
      <c r="G1066" t="s">
        <v>2487</v>
      </c>
      <c r="H1066" t="s">
        <v>4015</v>
      </c>
      <c r="I1066" s="1">
        <v>37072</v>
      </c>
      <c r="J1066" t="s">
        <v>6551</v>
      </c>
      <c r="K1066" t="s">
        <v>6552</v>
      </c>
      <c r="L1066">
        <v>28914</v>
      </c>
      <c r="M1066" t="s">
        <v>4016</v>
      </c>
      <c r="N1066" t="s">
        <v>9</v>
      </c>
      <c r="O1066">
        <v>640554473</v>
      </c>
      <c r="P1066" t="s">
        <v>2488</v>
      </c>
      <c r="Q1066" t="s">
        <v>18</v>
      </c>
      <c r="R1066" t="s">
        <v>6553</v>
      </c>
      <c r="S1066" t="s">
        <v>4017</v>
      </c>
      <c r="T1066" s="1">
        <v>45330</v>
      </c>
      <c r="U1066" t="s">
        <v>9</v>
      </c>
      <c r="V1066" t="s">
        <v>4023</v>
      </c>
      <c r="W1066" t="s">
        <v>4024</v>
      </c>
      <c r="X1066" t="s">
        <v>12</v>
      </c>
      <c r="Y1066" s="1">
        <v>45352</v>
      </c>
      <c r="Z1066" s="1">
        <v>45657</v>
      </c>
      <c r="AA1066">
        <v>5200</v>
      </c>
      <c r="AB1066" t="s">
        <v>4017</v>
      </c>
      <c r="AC1066">
        <f>MIN(COUNTIF(B:B,Member_export_20241206_173759_f48b0b31c0417006138ce4576f294a066f7c[[#This Row],[Member ID]]),1)-1</f>
        <v>0</v>
      </c>
      <c r="AD106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6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66" s="1">
        <v>45657</v>
      </c>
      <c r="AG1066" s="1">
        <f>Member_export_20241206_173759_f48b0b31c0417006138ce4576f294a066f7c[[#This Row],[Price]]/100</f>
        <v>52</v>
      </c>
      <c r="AH1066" s="6">
        <f ca="1">DATEDIF(Member_export_20241206_173759_f48b0b31c0417006138ce4576f294a066f7c[[#This Row],[Birthday]],TODAY(),"Y")</f>
        <v>23</v>
      </c>
      <c r="AI1066" s="6">
        <f>DATEDIF(Member_export_20241206_173759_f48b0b31c0417006138ce4576f294a066f7c[[#This Row],[Member since]],Member_export_20241206_173759_f48b0b31c0417006138ce4576f294a066f7c[[#This Row],[Contrac end date C]],"M")</f>
        <v>10</v>
      </c>
      <c r="AJ1066" t="str">
        <f>TEXT(Member_export_20241206_173759_f48b0b31c0417006138ce4576f294a066f7c[[#This Row],[Member since]],"DDDD")</f>
        <v>jueves</v>
      </c>
      <c r="AK1066">
        <f>MONTH(Member_export_20241206_173759_f48b0b31c0417006138ce4576f294a066f7c[[#This Row],[Member since]])</f>
        <v>2</v>
      </c>
      <c r="AL1066">
        <f>YEAR(Member_export_20241206_173759_f48b0b31c0417006138ce4576f294a066f7c[[#This Row],[Member since]])</f>
        <v>2024</v>
      </c>
    </row>
    <row r="1067" spans="1:38" x14ac:dyDescent="0.55000000000000004">
      <c r="A1067">
        <v>79788</v>
      </c>
      <c r="B1067">
        <v>48153502</v>
      </c>
      <c r="C1067" t="s">
        <v>3649</v>
      </c>
      <c r="D1067" t="s">
        <v>9</v>
      </c>
      <c r="E1067" t="s">
        <v>9</v>
      </c>
      <c r="F1067" t="s">
        <v>138</v>
      </c>
      <c r="G1067" t="s">
        <v>2089</v>
      </c>
      <c r="H1067" t="s">
        <v>4022</v>
      </c>
      <c r="I1067" s="1">
        <v>38676</v>
      </c>
      <c r="J1067" t="s">
        <v>6554</v>
      </c>
      <c r="K1067" t="s">
        <v>6087</v>
      </c>
      <c r="L1067">
        <v>28914</v>
      </c>
      <c r="M1067" t="s">
        <v>4016</v>
      </c>
      <c r="N1067" t="s">
        <v>9</v>
      </c>
      <c r="O1067">
        <v>663542549</v>
      </c>
      <c r="P1067" t="s">
        <v>2090</v>
      </c>
      <c r="Q1067" t="s">
        <v>22</v>
      </c>
      <c r="R1067" t="s">
        <v>9</v>
      </c>
      <c r="S1067" t="s">
        <v>4017</v>
      </c>
      <c r="T1067" s="1">
        <v>45546</v>
      </c>
      <c r="U1067" t="s">
        <v>9</v>
      </c>
      <c r="V1067" t="s">
        <v>4023</v>
      </c>
      <c r="W1067" t="s">
        <v>4024</v>
      </c>
      <c r="X1067" t="s">
        <v>12</v>
      </c>
      <c r="Y1067" s="1">
        <v>45566</v>
      </c>
      <c r="Z1067" s="1">
        <v>45657</v>
      </c>
      <c r="AA1067">
        <v>5200</v>
      </c>
      <c r="AB1067" t="s">
        <v>4017</v>
      </c>
      <c r="AC1067">
        <f>MIN(COUNTIF(B:B,Member_export_20241206_173759_f48b0b31c0417006138ce4576f294a066f7c[[#This Row],[Member ID]]),1)-1</f>
        <v>0</v>
      </c>
      <c r="AD106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6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67" s="1">
        <v>45657</v>
      </c>
      <c r="AG1067" s="1">
        <f>Member_export_20241206_173759_f48b0b31c0417006138ce4576f294a066f7c[[#This Row],[Price]]/100</f>
        <v>52</v>
      </c>
      <c r="AH1067" s="6">
        <f ca="1">DATEDIF(Member_export_20241206_173759_f48b0b31c0417006138ce4576f294a066f7c[[#This Row],[Birthday]],TODAY(),"Y")</f>
        <v>19</v>
      </c>
      <c r="AI1067" s="6">
        <f>DATEDIF(Member_export_20241206_173759_f48b0b31c0417006138ce4576f294a066f7c[[#This Row],[Member since]],Member_export_20241206_173759_f48b0b31c0417006138ce4576f294a066f7c[[#This Row],[Contrac end date C]],"M")</f>
        <v>3</v>
      </c>
      <c r="AJ1067" t="str">
        <f>TEXT(Member_export_20241206_173759_f48b0b31c0417006138ce4576f294a066f7c[[#This Row],[Member since]],"DDDD")</f>
        <v>miércoles</v>
      </c>
      <c r="AK1067">
        <f>MONTH(Member_export_20241206_173759_f48b0b31c0417006138ce4576f294a066f7c[[#This Row],[Member since]])</f>
        <v>9</v>
      </c>
      <c r="AL1067">
        <f>YEAR(Member_export_20241206_173759_f48b0b31c0417006138ce4576f294a066f7c[[#This Row],[Member since]])</f>
        <v>2024</v>
      </c>
    </row>
    <row r="1068" spans="1:38" x14ac:dyDescent="0.55000000000000004">
      <c r="A1068">
        <v>79788</v>
      </c>
      <c r="B1068">
        <v>47368221</v>
      </c>
      <c r="C1068" t="s">
        <v>3542</v>
      </c>
      <c r="D1068" t="s">
        <v>9</v>
      </c>
      <c r="E1068" t="s">
        <v>9</v>
      </c>
      <c r="F1068" t="s">
        <v>1846</v>
      </c>
      <c r="G1068" t="s">
        <v>1847</v>
      </c>
      <c r="H1068" t="s">
        <v>4022</v>
      </c>
      <c r="I1068" s="1">
        <v>33518</v>
      </c>
      <c r="J1068" t="s">
        <v>6555</v>
      </c>
      <c r="K1068" t="s">
        <v>6556</v>
      </c>
      <c r="L1068">
        <v>28914</v>
      </c>
      <c r="M1068" t="s">
        <v>4051</v>
      </c>
      <c r="N1068" t="s">
        <v>9</v>
      </c>
      <c r="O1068">
        <v>645486668</v>
      </c>
      <c r="P1068" t="s">
        <v>1848</v>
      </c>
      <c r="Q1068" t="s">
        <v>277</v>
      </c>
      <c r="R1068" t="s">
        <v>9</v>
      </c>
      <c r="S1068" t="s">
        <v>4017</v>
      </c>
      <c r="T1068" s="1">
        <v>45489</v>
      </c>
      <c r="U1068" t="s">
        <v>9</v>
      </c>
      <c r="V1068" t="s">
        <v>4023</v>
      </c>
      <c r="W1068" t="s">
        <v>4029</v>
      </c>
      <c r="X1068" t="s">
        <v>12</v>
      </c>
      <c r="Y1068" s="1">
        <v>45505</v>
      </c>
      <c r="Z1068" s="1">
        <v>45657</v>
      </c>
      <c r="AA1068">
        <v>5200</v>
      </c>
      <c r="AB1068" t="s">
        <v>4017</v>
      </c>
      <c r="AC1068">
        <f>MIN(COUNTIF(B:B,Member_export_20241206_173759_f48b0b31c0417006138ce4576f294a066f7c[[#This Row],[Member ID]]),1)-1</f>
        <v>0</v>
      </c>
      <c r="AD106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6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68" s="1">
        <v>45657</v>
      </c>
      <c r="AG1068" s="1">
        <f>Member_export_20241206_173759_f48b0b31c0417006138ce4576f294a066f7c[[#This Row],[Price]]/100</f>
        <v>52</v>
      </c>
      <c r="AH1068" s="6">
        <f ca="1">DATEDIF(Member_export_20241206_173759_f48b0b31c0417006138ce4576f294a066f7c[[#This Row],[Birthday]],TODAY(),"Y")</f>
        <v>33</v>
      </c>
      <c r="AI1068" s="6">
        <f>DATEDIF(Member_export_20241206_173759_f48b0b31c0417006138ce4576f294a066f7c[[#This Row],[Member since]],Member_export_20241206_173759_f48b0b31c0417006138ce4576f294a066f7c[[#This Row],[Contrac end date C]],"M")</f>
        <v>5</v>
      </c>
      <c r="AJ1068" t="str">
        <f>TEXT(Member_export_20241206_173759_f48b0b31c0417006138ce4576f294a066f7c[[#This Row],[Member since]],"DDDD")</f>
        <v>martes</v>
      </c>
      <c r="AK1068">
        <f>MONTH(Member_export_20241206_173759_f48b0b31c0417006138ce4576f294a066f7c[[#This Row],[Member since]])</f>
        <v>7</v>
      </c>
      <c r="AL1068">
        <f>YEAR(Member_export_20241206_173759_f48b0b31c0417006138ce4576f294a066f7c[[#This Row],[Member since]])</f>
        <v>2024</v>
      </c>
    </row>
    <row r="1069" spans="1:38" x14ac:dyDescent="0.55000000000000004">
      <c r="A1069">
        <v>79788</v>
      </c>
      <c r="B1069">
        <v>45989800</v>
      </c>
      <c r="C1069" t="s">
        <v>2929</v>
      </c>
      <c r="D1069" t="s">
        <v>9</v>
      </c>
      <c r="E1069" t="s">
        <v>9</v>
      </c>
      <c r="F1069" t="s">
        <v>138</v>
      </c>
      <c r="G1069" t="s">
        <v>318</v>
      </c>
      <c r="H1069" t="s">
        <v>4015</v>
      </c>
      <c r="I1069" s="1">
        <v>30027</v>
      </c>
      <c r="J1069" t="s">
        <v>6557</v>
      </c>
      <c r="K1069" t="s">
        <v>5938</v>
      </c>
      <c r="L1069">
        <v>28914</v>
      </c>
      <c r="M1069" t="s">
        <v>4016</v>
      </c>
      <c r="N1069" t="s">
        <v>9</v>
      </c>
      <c r="O1069">
        <v>685500773</v>
      </c>
      <c r="P1069" t="s">
        <v>319</v>
      </c>
      <c r="Q1069" t="s">
        <v>22</v>
      </c>
      <c r="R1069" t="s">
        <v>6558</v>
      </c>
      <c r="S1069" t="s">
        <v>4017</v>
      </c>
      <c r="T1069" s="1">
        <v>45345</v>
      </c>
      <c r="U1069" t="s">
        <v>9</v>
      </c>
      <c r="V1069" t="s">
        <v>9</v>
      </c>
      <c r="W1069" t="s">
        <v>9</v>
      </c>
      <c r="X1069" t="s">
        <v>30</v>
      </c>
      <c r="Y1069" s="1">
        <v>45352</v>
      </c>
      <c r="Z1069" s="1">
        <v>45657</v>
      </c>
      <c r="AA1069">
        <v>4900</v>
      </c>
      <c r="AB1069" t="s">
        <v>4017</v>
      </c>
      <c r="AC1069">
        <f>MIN(COUNTIF(B:B,Member_export_20241206_173759_f48b0b31c0417006138ce4576f294a066f7c[[#This Row],[Member ID]]),1)-1</f>
        <v>0</v>
      </c>
      <c r="AD1069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069" t="str">
        <f>IF(Member_export_20241206_173759_f48b0b31c0417006138ce4576f294a066f7c[[#This Row],[Source]]="","DESCONOCIDA",Member_export_20241206_173759_f48b0b31c0417006138ce4576f294a066f7c[[#This Row],[Source]])</f>
        <v>DESCONOCIDA</v>
      </c>
      <c r="AF1069" s="1">
        <v>45657</v>
      </c>
      <c r="AG1069" s="1">
        <f>Member_export_20241206_173759_f48b0b31c0417006138ce4576f294a066f7c[[#This Row],[Price]]/100</f>
        <v>49</v>
      </c>
      <c r="AH1069" s="6">
        <f ca="1">DATEDIF(Member_export_20241206_173759_f48b0b31c0417006138ce4576f294a066f7c[[#This Row],[Birthday]],TODAY(),"Y")</f>
        <v>42</v>
      </c>
      <c r="AI1069" s="6">
        <f>DATEDIF(Member_export_20241206_173759_f48b0b31c0417006138ce4576f294a066f7c[[#This Row],[Member since]],Member_export_20241206_173759_f48b0b31c0417006138ce4576f294a066f7c[[#This Row],[Contrac end date C]],"M")</f>
        <v>10</v>
      </c>
      <c r="AJ1069" t="str">
        <f>TEXT(Member_export_20241206_173759_f48b0b31c0417006138ce4576f294a066f7c[[#This Row],[Member since]],"DDDD")</f>
        <v>viernes</v>
      </c>
      <c r="AK1069">
        <f>MONTH(Member_export_20241206_173759_f48b0b31c0417006138ce4576f294a066f7c[[#This Row],[Member since]])</f>
        <v>2</v>
      </c>
      <c r="AL1069">
        <f>YEAR(Member_export_20241206_173759_f48b0b31c0417006138ce4576f294a066f7c[[#This Row],[Member since]])</f>
        <v>2024</v>
      </c>
    </row>
    <row r="1070" spans="1:38" x14ac:dyDescent="0.55000000000000004">
      <c r="A1070">
        <v>79788</v>
      </c>
      <c r="B1070">
        <v>45987220</v>
      </c>
      <c r="C1070" t="s">
        <v>3828</v>
      </c>
      <c r="D1070" t="s">
        <v>9</v>
      </c>
      <c r="E1070" t="s">
        <v>9</v>
      </c>
      <c r="F1070" t="s">
        <v>138</v>
      </c>
      <c r="G1070" t="s">
        <v>2477</v>
      </c>
      <c r="H1070" t="s">
        <v>4022</v>
      </c>
      <c r="I1070" s="1">
        <v>38749</v>
      </c>
      <c r="J1070" t="s">
        <v>6559</v>
      </c>
      <c r="K1070" t="s">
        <v>6560</v>
      </c>
      <c r="L1070">
        <v>28914</v>
      </c>
      <c r="M1070" t="s">
        <v>4016</v>
      </c>
      <c r="N1070" t="s">
        <v>9</v>
      </c>
      <c r="O1070">
        <v>693698835</v>
      </c>
      <c r="P1070" t="s">
        <v>2478</v>
      </c>
      <c r="Q1070" t="s">
        <v>45</v>
      </c>
      <c r="R1070" t="s">
        <v>6561</v>
      </c>
      <c r="S1070" t="s">
        <v>4017</v>
      </c>
      <c r="T1070" s="1">
        <v>45085</v>
      </c>
      <c r="U1070" t="s">
        <v>9</v>
      </c>
      <c r="V1070" t="s">
        <v>4023</v>
      </c>
      <c r="W1070" t="s">
        <v>4024</v>
      </c>
      <c r="X1070" t="s">
        <v>30</v>
      </c>
      <c r="Y1070" s="1">
        <v>45108</v>
      </c>
      <c r="Z1070" s="1">
        <v>45657</v>
      </c>
      <c r="AA1070">
        <v>4900</v>
      </c>
      <c r="AB1070" t="s">
        <v>4017</v>
      </c>
      <c r="AC1070">
        <f>MIN(COUNTIF(B:B,Member_export_20241206_173759_f48b0b31c0417006138ce4576f294a066f7c[[#This Row],[Member ID]]),1)-1</f>
        <v>0</v>
      </c>
      <c r="AD107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7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70" s="1">
        <v>45657</v>
      </c>
      <c r="AG1070" s="1">
        <f>Member_export_20241206_173759_f48b0b31c0417006138ce4576f294a066f7c[[#This Row],[Price]]/100</f>
        <v>49</v>
      </c>
      <c r="AH1070" s="6">
        <f ca="1">DATEDIF(Member_export_20241206_173759_f48b0b31c0417006138ce4576f294a066f7c[[#This Row],[Birthday]],TODAY(),"Y")</f>
        <v>18</v>
      </c>
      <c r="AI1070" s="6">
        <f>DATEDIF(Member_export_20241206_173759_f48b0b31c0417006138ce4576f294a066f7c[[#This Row],[Member since]],Member_export_20241206_173759_f48b0b31c0417006138ce4576f294a066f7c[[#This Row],[Contrac end date C]],"M")</f>
        <v>18</v>
      </c>
      <c r="AJ1070" t="str">
        <f>TEXT(Member_export_20241206_173759_f48b0b31c0417006138ce4576f294a066f7c[[#This Row],[Member since]],"DDDD")</f>
        <v>jueves</v>
      </c>
      <c r="AK1070">
        <f>MONTH(Member_export_20241206_173759_f48b0b31c0417006138ce4576f294a066f7c[[#This Row],[Member since]])</f>
        <v>6</v>
      </c>
      <c r="AL1070">
        <f>YEAR(Member_export_20241206_173759_f48b0b31c0417006138ce4576f294a066f7c[[#This Row],[Member since]])</f>
        <v>2023</v>
      </c>
    </row>
    <row r="1071" spans="1:38" x14ac:dyDescent="0.55000000000000004">
      <c r="A1071">
        <v>79788</v>
      </c>
      <c r="B1071">
        <v>47919428</v>
      </c>
      <c r="C1071" t="s">
        <v>3902</v>
      </c>
      <c r="D1071" t="s">
        <v>9</v>
      </c>
      <c r="E1071" t="s">
        <v>9</v>
      </c>
      <c r="F1071" t="s">
        <v>138</v>
      </c>
      <c r="G1071" t="s">
        <v>2631</v>
      </c>
      <c r="H1071" t="s">
        <v>4022</v>
      </c>
      <c r="I1071" s="1">
        <v>39667</v>
      </c>
      <c r="J1071" t="s">
        <v>6562</v>
      </c>
      <c r="K1071" t="s">
        <v>6563</v>
      </c>
      <c r="L1071">
        <v>28914</v>
      </c>
      <c r="M1071" t="s">
        <v>4016</v>
      </c>
      <c r="N1071" t="s">
        <v>9</v>
      </c>
      <c r="O1071">
        <v>661779833</v>
      </c>
      <c r="P1071" t="s">
        <v>2632</v>
      </c>
      <c r="Q1071" t="s">
        <v>22</v>
      </c>
      <c r="R1071" t="s">
        <v>2749</v>
      </c>
      <c r="S1071" t="s">
        <v>4017</v>
      </c>
      <c r="T1071" s="1">
        <v>45531</v>
      </c>
      <c r="U1071" t="s">
        <v>9</v>
      </c>
      <c r="V1071" t="s">
        <v>4023</v>
      </c>
      <c r="W1071" t="s">
        <v>4024</v>
      </c>
      <c r="X1071" t="s">
        <v>30</v>
      </c>
      <c r="Y1071" s="1">
        <v>45536</v>
      </c>
      <c r="Z1071" s="1">
        <v>45657</v>
      </c>
      <c r="AA1071">
        <v>4900</v>
      </c>
      <c r="AB1071" t="s">
        <v>4017</v>
      </c>
      <c r="AC1071">
        <f>MIN(COUNTIF(B:B,Member_export_20241206_173759_f48b0b31c0417006138ce4576f294a066f7c[[#This Row],[Member ID]]),1)-1</f>
        <v>0</v>
      </c>
      <c r="AD107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7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71" s="1">
        <v>45657</v>
      </c>
      <c r="AG1071" s="1">
        <f>Member_export_20241206_173759_f48b0b31c0417006138ce4576f294a066f7c[[#This Row],[Price]]/100</f>
        <v>49</v>
      </c>
      <c r="AH1071" s="6">
        <f ca="1">DATEDIF(Member_export_20241206_173759_f48b0b31c0417006138ce4576f294a066f7c[[#This Row],[Birthday]],TODAY(),"Y")</f>
        <v>16</v>
      </c>
      <c r="AI1071" s="6">
        <f>DATEDIF(Member_export_20241206_173759_f48b0b31c0417006138ce4576f294a066f7c[[#This Row],[Member since]],Member_export_20241206_173759_f48b0b31c0417006138ce4576f294a066f7c[[#This Row],[Contrac end date C]],"M")</f>
        <v>4</v>
      </c>
      <c r="AJ1071" t="str">
        <f>TEXT(Member_export_20241206_173759_f48b0b31c0417006138ce4576f294a066f7c[[#This Row],[Member since]],"DDDD")</f>
        <v>martes</v>
      </c>
      <c r="AK1071">
        <f>MONTH(Member_export_20241206_173759_f48b0b31c0417006138ce4576f294a066f7c[[#This Row],[Member since]])</f>
        <v>8</v>
      </c>
      <c r="AL1071">
        <f>YEAR(Member_export_20241206_173759_f48b0b31c0417006138ce4576f294a066f7c[[#This Row],[Member since]])</f>
        <v>2024</v>
      </c>
    </row>
    <row r="1072" spans="1:38" x14ac:dyDescent="0.55000000000000004">
      <c r="A1072">
        <v>79788</v>
      </c>
      <c r="B1072">
        <v>45987785</v>
      </c>
      <c r="C1072" t="s">
        <v>3602</v>
      </c>
      <c r="D1072" t="s">
        <v>9</v>
      </c>
      <c r="E1072" t="s">
        <v>9</v>
      </c>
      <c r="F1072" t="s">
        <v>138</v>
      </c>
      <c r="G1072" t="s">
        <v>1981</v>
      </c>
      <c r="H1072" t="s">
        <v>4022</v>
      </c>
      <c r="I1072" s="1">
        <v>38687</v>
      </c>
      <c r="J1072" t="s">
        <v>6564</v>
      </c>
      <c r="K1072" t="s">
        <v>6565</v>
      </c>
      <c r="L1072">
        <v>28914</v>
      </c>
      <c r="M1072" t="s">
        <v>4016</v>
      </c>
      <c r="N1072" t="s">
        <v>9</v>
      </c>
      <c r="O1072">
        <v>644400807</v>
      </c>
      <c r="P1072" t="s">
        <v>1982</v>
      </c>
      <c r="Q1072" t="s">
        <v>45</v>
      </c>
      <c r="R1072" t="s">
        <v>6566</v>
      </c>
      <c r="S1072" t="s">
        <v>4017</v>
      </c>
      <c r="T1072" s="1">
        <v>45233</v>
      </c>
      <c r="U1072" t="s">
        <v>9</v>
      </c>
      <c r="V1072" t="s">
        <v>4023</v>
      </c>
      <c r="W1072" t="s">
        <v>4024</v>
      </c>
      <c r="X1072" t="s">
        <v>30</v>
      </c>
      <c r="Y1072" s="1">
        <v>45261</v>
      </c>
      <c r="Z1072" s="1">
        <v>45657</v>
      </c>
      <c r="AA1072">
        <v>4900</v>
      </c>
      <c r="AB1072" t="s">
        <v>4017</v>
      </c>
      <c r="AC1072">
        <f>MIN(COUNTIF(B:B,Member_export_20241206_173759_f48b0b31c0417006138ce4576f294a066f7c[[#This Row],[Member ID]]),1)-1</f>
        <v>0</v>
      </c>
      <c r="AD107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7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72" s="1">
        <v>45657</v>
      </c>
      <c r="AG1072" s="1">
        <f>Member_export_20241206_173759_f48b0b31c0417006138ce4576f294a066f7c[[#This Row],[Price]]/100</f>
        <v>49</v>
      </c>
      <c r="AH1072" s="6">
        <f ca="1">DATEDIF(Member_export_20241206_173759_f48b0b31c0417006138ce4576f294a066f7c[[#This Row],[Birthday]],TODAY(),"Y")</f>
        <v>19</v>
      </c>
      <c r="AI1072" s="6">
        <f>DATEDIF(Member_export_20241206_173759_f48b0b31c0417006138ce4576f294a066f7c[[#This Row],[Member since]],Member_export_20241206_173759_f48b0b31c0417006138ce4576f294a066f7c[[#This Row],[Contrac end date C]],"M")</f>
        <v>13</v>
      </c>
      <c r="AJ1072" t="str">
        <f>TEXT(Member_export_20241206_173759_f48b0b31c0417006138ce4576f294a066f7c[[#This Row],[Member since]],"DDDD")</f>
        <v>viernes</v>
      </c>
      <c r="AK1072">
        <f>MONTH(Member_export_20241206_173759_f48b0b31c0417006138ce4576f294a066f7c[[#This Row],[Member since]])</f>
        <v>11</v>
      </c>
      <c r="AL1072">
        <f>YEAR(Member_export_20241206_173759_f48b0b31c0417006138ce4576f294a066f7c[[#This Row],[Member since]])</f>
        <v>2023</v>
      </c>
    </row>
    <row r="1073" spans="1:38" x14ac:dyDescent="0.55000000000000004">
      <c r="A1073">
        <v>79788</v>
      </c>
      <c r="B1073">
        <v>45989210</v>
      </c>
      <c r="C1073" t="s">
        <v>2870</v>
      </c>
      <c r="D1073" t="s">
        <v>9</v>
      </c>
      <c r="E1073" t="s">
        <v>9</v>
      </c>
      <c r="F1073" t="s">
        <v>138</v>
      </c>
      <c r="G1073" t="s">
        <v>139</v>
      </c>
      <c r="H1073" t="s">
        <v>4022</v>
      </c>
      <c r="I1073" s="1">
        <v>35643</v>
      </c>
      <c r="J1073" t="s">
        <v>6567</v>
      </c>
      <c r="K1073" t="s">
        <v>6568</v>
      </c>
      <c r="L1073">
        <v>28914</v>
      </c>
      <c r="M1073" t="s">
        <v>4016</v>
      </c>
      <c r="N1073" t="s">
        <v>9</v>
      </c>
      <c r="O1073">
        <v>622934632</v>
      </c>
      <c r="P1073" t="s">
        <v>140</v>
      </c>
      <c r="Q1073" t="s">
        <v>22</v>
      </c>
      <c r="R1073" t="s">
        <v>6569</v>
      </c>
      <c r="S1073" t="s">
        <v>4017</v>
      </c>
      <c r="T1073" s="1">
        <v>45180</v>
      </c>
      <c r="U1073" t="s">
        <v>9</v>
      </c>
      <c r="V1073" t="s">
        <v>4023</v>
      </c>
      <c r="W1073" t="s">
        <v>4024</v>
      </c>
      <c r="X1073" t="s">
        <v>12</v>
      </c>
      <c r="Y1073" s="1">
        <v>45566</v>
      </c>
      <c r="Z1073" s="1">
        <v>45657</v>
      </c>
      <c r="AA1073">
        <v>5200</v>
      </c>
      <c r="AB1073" t="s">
        <v>4017</v>
      </c>
      <c r="AC1073">
        <f>MIN(COUNTIF(B:B,Member_export_20241206_173759_f48b0b31c0417006138ce4576f294a066f7c[[#This Row],[Member ID]]),1)-1</f>
        <v>0</v>
      </c>
      <c r="AD107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7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73" s="1">
        <v>45657</v>
      </c>
      <c r="AG1073" s="1">
        <f>Member_export_20241206_173759_f48b0b31c0417006138ce4576f294a066f7c[[#This Row],[Price]]/100</f>
        <v>52</v>
      </c>
      <c r="AH1073" s="6">
        <f ca="1">DATEDIF(Member_export_20241206_173759_f48b0b31c0417006138ce4576f294a066f7c[[#This Row],[Birthday]],TODAY(),"Y")</f>
        <v>27</v>
      </c>
      <c r="AI1073" s="6">
        <f>DATEDIF(Member_export_20241206_173759_f48b0b31c0417006138ce4576f294a066f7c[[#This Row],[Member since]],Member_export_20241206_173759_f48b0b31c0417006138ce4576f294a066f7c[[#This Row],[Contrac end date C]],"M")</f>
        <v>15</v>
      </c>
      <c r="AJ1073" t="str">
        <f>TEXT(Member_export_20241206_173759_f48b0b31c0417006138ce4576f294a066f7c[[#This Row],[Member since]],"DDDD")</f>
        <v>lunes</v>
      </c>
      <c r="AK1073">
        <f>MONTH(Member_export_20241206_173759_f48b0b31c0417006138ce4576f294a066f7c[[#This Row],[Member since]])</f>
        <v>9</v>
      </c>
      <c r="AL1073">
        <f>YEAR(Member_export_20241206_173759_f48b0b31c0417006138ce4576f294a066f7c[[#This Row],[Member since]])</f>
        <v>2023</v>
      </c>
    </row>
    <row r="1074" spans="1:38" x14ac:dyDescent="0.55000000000000004">
      <c r="A1074">
        <v>79788</v>
      </c>
      <c r="B1074">
        <v>45987100</v>
      </c>
      <c r="C1074" t="s">
        <v>3165</v>
      </c>
      <c r="D1074" t="s">
        <v>9</v>
      </c>
      <c r="E1074" t="s">
        <v>9</v>
      </c>
      <c r="F1074" t="s">
        <v>138</v>
      </c>
      <c r="G1074" t="s">
        <v>967</v>
      </c>
      <c r="H1074" t="s">
        <v>4022</v>
      </c>
      <c r="I1074" s="1">
        <v>39319</v>
      </c>
      <c r="J1074" t="s">
        <v>6570</v>
      </c>
      <c r="K1074" t="s">
        <v>5947</v>
      </c>
      <c r="L1074">
        <v>28990</v>
      </c>
      <c r="M1074" t="s">
        <v>5340</v>
      </c>
      <c r="N1074" t="s">
        <v>9</v>
      </c>
      <c r="O1074">
        <v>609165519</v>
      </c>
      <c r="P1074" t="s">
        <v>968</v>
      </c>
      <c r="Q1074" t="s">
        <v>396</v>
      </c>
      <c r="R1074" t="s">
        <v>6571</v>
      </c>
      <c r="S1074" t="s">
        <v>4017</v>
      </c>
      <c r="T1074" s="1">
        <v>45324</v>
      </c>
      <c r="U1074" t="s">
        <v>9</v>
      </c>
      <c r="V1074" t="s">
        <v>4023</v>
      </c>
      <c r="W1074" t="s">
        <v>4024</v>
      </c>
      <c r="X1074" t="s">
        <v>30</v>
      </c>
      <c r="Y1074" s="1">
        <v>45352</v>
      </c>
      <c r="Z1074" s="1">
        <v>45657</v>
      </c>
      <c r="AA1074">
        <v>4900</v>
      </c>
      <c r="AB1074" t="s">
        <v>4017</v>
      </c>
      <c r="AC1074">
        <f>MIN(COUNTIF(B:B,Member_export_20241206_173759_f48b0b31c0417006138ce4576f294a066f7c[[#This Row],[Member ID]]),1)-1</f>
        <v>0</v>
      </c>
      <c r="AD107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7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74" s="1">
        <v>45657</v>
      </c>
      <c r="AG1074" s="1">
        <f>Member_export_20241206_173759_f48b0b31c0417006138ce4576f294a066f7c[[#This Row],[Price]]/100</f>
        <v>49</v>
      </c>
      <c r="AH1074" s="6">
        <f ca="1">DATEDIF(Member_export_20241206_173759_f48b0b31c0417006138ce4576f294a066f7c[[#This Row],[Birthday]],TODAY(),"Y")</f>
        <v>17</v>
      </c>
      <c r="AI1074" s="6">
        <f>DATEDIF(Member_export_20241206_173759_f48b0b31c0417006138ce4576f294a066f7c[[#This Row],[Member since]],Member_export_20241206_173759_f48b0b31c0417006138ce4576f294a066f7c[[#This Row],[Contrac end date C]],"M")</f>
        <v>10</v>
      </c>
      <c r="AJ1074" t="str">
        <f>TEXT(Member_export_20241206_173759_f48b0b31c0417006138ce4576f294a066f7c[[#This Row],[Member since]],"DDDD")</f>
        <v>viernes</v>
      </c>
      <c r="AK1074">
        <f>MONTH(Member_export_20241206_173759_f48b0b31c0417006138ce4576f294a066f7c[[#This Row],[Member since]])</f>
        <v>2</v>
      </c>
      <c r="AL1074">
        <f>YEAR(Member_export_20241206_173759_f48b0b31c0417006138ce4576f294a066f7c[[#This Row],[Member since]])</f>
        <v>2024</v>
      </c>
    </row>
    <row r="1075" spans="1:38" x14ac:dyDescent="0.55000000000000004">
      <c r="A1075">
        <v>79788</v>
      </c>
      <c r="B1075">
        <v>47138841</v>
      </c>
      <c r="C1075" t="s">
        <v>3549</v>
      </c>
      <c r="D1075" t="s">
        <v>9</v>
      </c>
      <c r="E1075" t="s">
        <v>9</v>
      </c>
      <c r="F1075" t="s">
        <v>138</v>
      </c>
      <c r="G1075" t="s">
        <v>1860</v>
      </c>
      <c r="H1075" t="s">
        <v>4022</v>
      </c>
      <c r="I1075" s="1">
        <v>37001</v>
      </c>
      <c r="J1075" t="s">
        <v>6572</v>
      </c>
      <c r="K1075" t="s">
        <v>6573</v>
      </c>
      <c r="L1075">
        <v>28914</v>
      </c>
      <c r="M1075" t="s">
        <v>9</v>
      </c>
      <c r="N1075" t="s">
        <v>9</v>
      </c>
      <c r="O1075">
        <v>688908668</v>
      </c>
      <c r="P1075" t="s">
        <v>1861</v>
      </c>
      <c r="Q1075" t="s">
        <v>9</v>
      </c>
      <c r="R1075" t="s">
        <v>9</v>
      </c>
      <c r="S1075" t="s">
        <v>4017</v>
      </c>
      <c r="T1075" s="1">
        <v>45470</v>
      </c>
      <c r="U1075" t="s">
        <v>9</v>
      </c>
      <c r="V1075" t="s">
        <v>9</v>
      </c>
      <c r="W1075" t="s">
        <v>9</v>
      </c>
      <c r="X1075" t="s">
        <v>12</v>
      </c>
      <c r="Y1075" s="1">
        <v>45474</v>
      </c>
      <c r="Z1075" s="1">
        <v>45657</v>
      </c>
      <c r="AA1075">
        <v>5200</v>
      </c>
      <c r="AB1075" t="s">
        <v>4017</v>
      </c>
      <c r="AC1075">
        <f>MIN(COUNTIF(B:B,Member_export_20241206_173759_f48b0b31c0417006138ce4576f294a066f7c[[#This Row],[Member ID]]),1)-1</f>
        <v>0</v>
      </c>
      <c r="AD1075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075" t="str">
        <f>IF(Member_export_20241206_173759_f48b0b31c0417006138ce4576f294a066f7c[[#This Row],[Source]]="","DESCONOCIDA",Member_export_20241206_173759_f48b0b31c0417006138ce4576f294a066f7c[[#This Row],[Source]])</f>
        <v>DESCONOCIDA</v>
      </c>
      <c r="AF1075" s="1">
        <v>45657</v>
      </c>
      <c r="AG1075" s="1">
        <f>Member_export_20241206_173759_f48b0b31c0417006138ce4576f294a066f7c[[#This Row],[Price]]/100</f>
        <v>52</v>
      </c>
      <c r="AH1075" s="6">
        <f ca="1">DATEDIF(Member_export_20241206_173759_f48b0b31c0417006138ce4576f294a066f7c[[#This Row],[Birthday]],TODAY(),"Y")</f>
        <v>23</v>
      </c>
      <c r="AI1075" s="6">
        <f>DATEDIF(Member_export_20241206_173759_f48b0b31c0417006138ce4576f294a066f7c[[#This Row],[Member since]],Member_export_20241206_173759_f48b0b31c0417006138ce4576f294a066f7c[[#This Row],[Contrac end date C]],"M")</f>
        <v>6</v>
      </c>
      <c r="AJ1075" t="str">
        <f>TEXT(Member_export_20241206_173759_f48b0b31c0417006138ce4576f294a066f7c[[#This Row],[Member since]],"DDDD")</f>
        <v>jueves</v>
      </c>
      <c r="AK1075">
        <f>MONTH(Member_export_20241206_173759_f48b0b31c0417006138ce4576f294a066f7c[[#This Row],[Member since]])</f>
        <v>6</v>
      </c>
      <c r="AL1075">
        <f>YEAR(Member_export_20241206_173759_f48b0b31c0417006138ce4576f294a066f7c[[#This Row],[Member since]])</f>
        <v>2024</v>
      </c>
    </row>
    <row r="1076" spans="1:38" x14ac:dyDescent="0.55000000000000004">
      <c r="A1076">
        <v>79788</v>
      </c>
      <c r="B1076">
        <v>45987228</v>
      </c>
      <c r="C1076" t="s">
        <v>3639</v>
      </c>
      <c r="D1076" t="s">
        <v>9</v>
      </c>
      <c r="E1076" t="s">
        <v>9</v>
      </c>
      <c r="F1076" t="s">
        <v>138</v>
      </c>
      <c r="G1076" t="s">
        <v>2063</v>
      </c>
      <c r="H1076" t="s">
        <v>4022</v>
      </c>
      <c r="I1076" s="1">
        <v>30502</v>
      </c>
      <c r="J1076" t="s">
        <v>6574</v>
      </c>
      <c r="K1076" t="s">
        <v>6575</v>
      </c>
      <c r="L1076">
        <v>28914</v>
      </c>
      <c r="M1076" t="s">
        <v>4016</v>
      </c>
      <c r="N1076" t="s">
        <v>9</v>
      </c>
      <c r="O1076">
        <v>637311651</v>
      </c>
      <c r="P1076" t="s">
        <v>589</v>
      </c>
      <c r="Q1076" t="s">
        <v>45</v>
      </c>
      <c r="R1076" t="s">
        <v>6576</v>
      </c>
      <c r="S1076" t="s">
        <v>4017</v>
      </c>
      <c r="T1076" s="1">
        <v>43892</v>
      </c>
      <c r="U1076" t="s">
        <v>9</v>
      </c>
      <c r="V1076" t="s">
        <v>4023</v>
      </c>
      <c r="W1076" t="s">
        <v>4024</v>
      </c>
      <c r="X1076" t="s">
        <v>30</v>
      </c>
      <c r="Y1076" s="1">
        <v>43922</v>
      </c>
      <c r="Z1076" s="1">
        <v>45657</v>
      </c>
      <c r="AA1076">
        <v>4900</v>
      </c>
      <c r="AB1076" t="s">
        <v>4017</v>
      </c>
      <c r="AC1076">
        <f>MIN(COUNTIF(B:B,Member_export_20241206_173759_f48b0b31c0417006138ce4576f294a066f7c[[#This Row],[Member ID]]),1)-1</f>
        <v>0</v>
      </c>
      <c r="AD107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7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76" s="1">
        <v>45657</v>
      </c>
      <c r="AG1076" s="1">
        <f>Member_export_20241206_173759_f48b0b31c0417006138ce4576f294a066f7c[[#This Row],[Price]]/100</f>
        <v>49</v>
      </c>
      <c r="AH1076" s="6">
        <f ca="1">DATEDIF(Member_export_20241206_173759_f48b0b31c0417006138ce4576f294a066f7c[[#This Row],[Birthday]],TODAY(),"Y")</f>
        <v>41</v>
      </c>
      <c r="AI1076" s="6">
        <f>DATEDIF(Member_export_20241206_173759_f48b0b31c0417006138ce4576f294a066f7c[[#This Row],[Member since]],Member_export_20241206_173759_f48b0b31c0417006138ce4576f294a066f7c[[#This Row],[Contrac end date C]],"M")</f>
        <v>57</v>
      </c>
      <c r="AJ1076" t="str">
        <f>TEXT(Member_export_20241206_173759_f48b0b31c0417006138ce4576f294a066f7c[[#This Row],[Member since]],"DDDD")</f>
        <v>lunes</v>
      </c>
      <c r="AK1076">
        <f>MONTH(Member_export_20241206_173759_f48b0b31c0417006138ce4576f294a066f7c[[#This Row],[Member since]])</f>
        <v>3</v>
      </c>
      <c r="AL1076">
        <f>YEAR(Member_export_20241206_173759_f48b0b31c0417006138ce4576f294a066f7c[[#This Row],[Member since]])</f>
        <v>2020</v>
      </c>
    </row>
    <row r="1077" spans="1:38" x14ac:dyDescent="0.55000000000000004">
      <c r="A1077">
        <v>79788</v>
      </c>
      <c r="B1077">
        <v>45987448</v>
      </c>
      <c r="C1077" t="s">
        <v>3851</v>
      </c>
      <c r="D1077" t="s">
        <v>9</v>
      </c>
      <c r="E1077" t="s">
        <v>9</v>
      </c>
      <c r="F1077" t="s">
        <v>138</v>
      </c>
      <c r="G1077" t="s">
        <v>2297</v>
      </c>
      <c r="H1077" t="s">
        <v>4022</v>
      </c>
      <c r="I1077" s="1">
        <v>39160</v>
      </c>
      <c r="J1077" t="s">
        <v>6577</v>
      </c>
      <c r="K1077" t="s">
        <v>6578</v>
      </c>
      <c r="L1077">
        <v>28914</v>
      </c>
      <c r="M1077" t="s">
        <v>4016</v>
      </c>
      <c r="N1077" t="s">
        <v>9</v>
      </c>
      <c r="O1077">
        <v>627349346</v>
      </c>
      <c r="P1077" t="s">
        <v>2533</v>
      </c>
      <c r="Q1077" t="s">
        <v>22</v>
      </c>
      <c r="R1077" t="s">
        <v>6579</v>
      </c>
      <c r="S1077" t="s">
        <v>4017</v>
      </c>
      <c r="T1077" s="1">
        <v>45173</v>
      </c>
      <c r="U1077" t="s">
        <v>9</v>
      </c>
      <c r="V1077" t="s">
        <v>4023</v>
      </c>
      <c r="W1077" t="s">
        <v>4024</v>
      </c>
      <c r="X1077" t="s">
        <v>30</v>
      </c>
      <c r="Y1077" s="1">
        <v>45200</v>
      </c>
      <c r="Z1077" s="1">
        <v>45657</v>
      </c>
      <c r="AA1077">
        <v>4900</v>
      </c>
      <c r="AB1077" t="s">
        <v>4017</v>
      </c>
      <c r="AC1077">
        <f>MIN(COUNTIF(B:B,Member_export_20241206_173759_f48b0b31c0417006138ce4576f294a066f7c[[#This Row],[Member ID]]),1)-1</f>
        <v>0</v>
      </c>
      <c r="AD107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7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77" s="1">
        <v>45657</v>
      </c>
      <c r="AG1077" s="1">
        <f>Member_export_20241206_173759_f48b0b31c0417006138ce4576f294a066f7c[[#This Row],[Price]]/100</f>
        <v>49</v>
      </c>
      <c r="AH1077" s="6">
        <f ca="1">DATEDIF(Member_export_20241206_173759_f48b0b31c0417006138ce4576f294a066f7c[[#This Row],[Birthday]],TODAY(),"Y")</f>
        <v>17</v>
      </c>
      <c r="AI1077" s="6">
        <f>DATEDIF(Member_export_20241206_173759_f48b0b31c0417006138ce4576f294a066f7c[[#This Row],[Member since]],Member_export_20241206_173759_f48b0b31c0417006138ce4576f294a066f7c[[#This Row],[Contrac end date C]],"M")</f>
        <v>15</v>
      </c>
      <c r="AJ1077" t="str">
        <f>TEXT(Member_export_20241206_173759_f48b0b31c0417006138ce4576f294a066f7c[[#This Row],[Member since]],"DDDD")</f>
        <v>lunes</v>
      </c>
      <c r="AK1077">
        <f>MONTH(Member_export_20241206_173759_f48b0b31c0417006138ce4576f294a066f7c[[#This Row],[Member since]])</f>
        <v>9</v>
      </c>
      <c r="AL1077">
        <f>YEAR(Member_export_20241206_173759_f48b0b31c0417006138ce4576f294a066f7c[[#This Row],[Member since]])</f>
        <v>2023</v>
      </c>
    </row>
    <row r="1078" spans="1:38" x14ac:dyDescent="0.55000000000000004">
      <c r="A1078">
        <v>79788</v>
      </c>
      <c r="B1078">
        <v>45987699</v>
      </c>
      <c r="C1078" t="s">
        <v>3234</v>
      </c>
      <c r="D1078" t="s">
        <v>9</v>
      </c>
      <c r="E1078" t="s">
        <v>9</v>
      </c>
      <c r="F1078" t="s">
        <v>138</v>
      </c>
      <c r="G1078" t="s">
        <v>1151</v>
      </c>
      <c r="H1078" t="s">
        <v>4022</v>
      </c>
      <c r="I1078" s="1">
        <v>28101</v>
      </c>
      <c r="J1078" t="s">
        <v>6580</v>
      </c>
      <c r="K1078" t="s">
        <v>4900</v>
      </c>
      <c r="L1078">
        <v>28914</v>
      </c>
      <c r="M1078" t="s">
        <v>4016</v>
      </c>
      <c r="N1078" t="s">
        <v>9</v>
      </c>
      <c r="O1078">
        <v>676092818</v>
      </c>
      <c r="P1078" t="s">
        <v>1152</v>
      </c>
      <c r="Q1078" t="s">
        <v>261</v>
      </c>
      <c r="R1078" t="s">
        <v>6581</v>
      </c>
      <c r="S1078" t="s">
        <v>4017</v>
      </c>
      <c r="T1078" s="1">
        <v>44162</v>
      </c>
      <c r="U1078" t="s">
        <v>9</v>
      </c>
      <c r="V1078" t="s">
        <v>9</v>
      </c>
      <c r="W1078" t="s">
        <v>9</v>
      </c>
      <c r="X1078" t="s">
        <v>12</v>
      </c>
      <c r="Y1078" s="1">
        <v>44166</v>
      </c>
      <c r="Z1078" s="1">
        <v>45657</v>
      </c>
      <c r="AA1078">
        <v>5200</v>
      </c>
      <c r="AB1078" t="s">
        <v>4017</v>
      </c>
      <c r="AC1078">
        <f>MIN(COUNTIF(B:B,Member_export_20241206_173759_f48b0b31c0417006138ce4576f294a066f7c[[#This Row],[Member ID]]),1)-1</f>
        <v>0</v>
      </c>
      <c r="AD1078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078" t="str">
        <f>IF(Member_export_20241206_173759_f48b0b31c0417006138ce4576f294a066f7c[[#This Row],[Source]]="","DESCONOCIDA",Member_export_20241206_173759_f48b0b31c0417006138ce4576f294a066f7c[[#This Row],[Source]])</f>
        <v>DESCONOCIDA</v>
      </c>
      <c r="AF1078" s="1">
        <v>45657</v>
      </c>
      <c r="AG1078" s="1">
        <f>Member_export_20241206_173759_f48b0b31c0417006138ce4576f294a066f7c[[#This Row],[Price]]/100</f>
        <v>52</v>
      </c>
      <c r="AH1078" s="6">
        <f ca="1">DATEDIF(Member_export_20241206_173759_f48b0b31c0417006138ce4576f294a066f7c[[#This Row],[Birthday]],TODAY(),"Y")</f>
        <v>48</v>
      </c>
      <c r="AI1078" s="6">
        <f>DATEDIF(Member_export_20241206_173759_f48b0b31c0417006138ce4576f294a066f7c[[#This Row],[Member since]],Member_export_20241206_173759_f48b0b31c0417006138ce4576f294a066f7c[[#This Row],[Contrac end date C]],"M")</f>
        <v>49</v>
      </c>
      <c r="AJ1078" t="str">
        <f>TEXT(Member_export_20241206_173759_f48b0b31c0417006138ce4576f294a066f7c[[#This Row],[Member since]],"DDDD")</f>
        <v>viernes</v>
      </c>
      <c r="AK1078">
        <f>MONTH(Member_export_20241206_173759_f48b0b31c0417006138ce4576f294a066f7c[[#This Row],[Member since]])</f>
        <v>11</v>
      </c>
      <c r="AL1078">
        <f>YEAR(Member_export_20241206_173759_f48b0b31c0417006138ce4576f294a066f7c[[#This Row],[Member since]])</f>
        <v>2020</v>
      </c>
    </row>
    <row r="1079" spans="1:38" x14ac:dyDescent="0.55000000000000004">
      <c r="A1079">
        <v>79788</v>
      </c>
      <c r="B1079">
        <v>46760058</v>
      </c>
      <c r="C1079" t="s">
        <v>3173</v>
      </c>
      <c r="D1079" t="s">
        <v>9</v>
      </c>
      <c r="E1079" t="s">
        <v>9</v>
      </c>
      <c r="F1079" t="s">
        <v>991</v>
      </c>
      <c r="G1079" t="s">
        <v>992</v>
      </c>
      <c r="H1079" t="s">
        <v>4022</v>
      </c>
      <c r="I1079" s="1">
        <v>39117</v>
      </c>
      <c r="J1079" t="s">
        <v>6582</v>
      </c>
      <c r="K1079" t="s">
        <v>6583</v>
      </c>
      <c r="L1079">
        <v>28914</v>
      </c>
      <c r="M1079" t="s">
        <v>4016</v>
      </c>
      <c r="N1079" t="s">
        <v>9</v>
      </c>
      <c r="O1079">
        <v>671750383</v>
      </c>
      <c r="P1079" t="s">
        <v>994</v>
      </c>
      <c r="Q1079" t="s">
        <v>45</v>
      </c>
      <c r="R1079" t="s">
        <v>993</v>
      </c>
      <c r="S1079" t="s">
        <v>4017</v>
      </c>
      <c r="T1079" s="1">
        <v>45440</v>
      </c>
      <c r="U1079" t="s">
        <v>9</v>
      </c>
      <c r="V1079" t="s">
        <v>9</v>
      </c>
      <c r="W1079" t="s">
        <v>9</v>
      </c>
      <c r="X1079" t="s">
        <v>12</v>
      </c>
      <c r="Y1079" s="1">
        <v>45444</v>
      </c>
      <c r="Z1079" s="1">
        <v>45657</v>
      </c>
      <c r="AA1079">
        <v>5200</v>
      </c>
      <c r="AB1079" t="s">
        <v>4017</v>
      </c>
      <c r="AC1079">
        <f>MIN(COUNTIF(B:B,Member_export_20241206_173759_f48b0b31c0417006138ce4576f294a066f7c[[#This Row],[Member ID]]),1)-1</f>
        <v>0</v>
      </c>
      <c r="AD1079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079" t="str">
        <f>IF(Member_export_20241206_173759_f48b0b31c0417006138ce4576f294a066f7c[[#This Row],[Source]]="","DESCONOCIDA",Member_export_20241206_173759_f48b0b31c0417006138ce4576f294a066f7c[[#This Row],[Source]])</f>
        <v>DESCONOCIDA</v>
      </c>
      <c r="AF1079" s="1">
        <v>45657</v>
      </c>
      <c r="AG1079" s="1">
        <f>Member_export_20241206_173759_f48b0b31c0417006138ce4576f294a066f7c[[#This Row],[Price]]/100</f>
        <v>52</v>
      </c>
      <c r="AH1079" s="6">
        <f ca="1">DATEDIF(Member_export_20241206_173759_f48b0b31c0417006138ce4576f294a066f7c[[#This Row],[Birthday]],TODAY(),"Y")</f>
        <v>17</v>
      </c>
      <c r="AI1079" s="6">
        <f>DATEDIF(Member_export_20241206_173759_f48b0b31c0417006138ce4576f294a066f7c[[#This Row],[Member since]],Member_export_20241206_173759_f48b0b31c0417006138ce4576f294a066f7c[[#This Row],[Contrac end date C]],"M")</f>
        <v>7</v>
      </c>
      <c r="AJ1079" t="str">
        <f>TEXT(Member_export_20241206_173759_f48b0b31c0417006138ce4576f294a066f7c[[#This Row],[Member since]],"DDDD")</f>
        <v>martes</v>
      </c>
      <c r="AK1079">
        <f>MONTH(Member_export_20241206_173759_f48b0b31c0417006138ce4576f294a066f7c[[#This Row],[Member since]])</f>
        <v>5</v>
      </c>
      <c r="AL1079">
        <f>YEAR(Member_export_20241206_173759_f48b0b31c0417006138ce4576f294a066f7c[[#This Row],[Member since]])</f>
        <v>2024</v>
      </c>
    </row>
    <row r="1080" spans="1:38" x14ac:dyDescent="0.55000000000000004">
      <c r="A1080">
        <v>79788</v>
      </c>
      <c r="B1080">
        <v>45988170</v>
      </c>
      <c r="C1080" t="s">
        <v>3952</v>
      </c>
      <c r="D1080" t="s">
        <v>9</v>
      </c>
      <c r="E1080" t="s">
        <v>9</v>
      </c>
      <c r="F1080" t="s">
        <v>991</v>
      </c>
      <c r="G1080" t="s">
        <v>975</v>
      </c>
      <c r="H1080" t="s">
        <v>4022</v>
      </c>
      <c r="I1080" s="1">
        <v>37041</v>
      </c>
      <c r="J1080" t="s">
        <v>6584</v>
      </c>
      <c r="K1080" t="s">
        <v>6585</v>
      </c>
      <c r="L1080">
        <v>28914</v>
      </c>
      <c r="M1080" t="s">
        <v>4016</v>
      </c>
      <c r="N1080" t="s">
        <v>9</v>
      </c>
      <c r="O1080">
        <v>608303503</v>
      </c>
      <c r="P1080" t="s">
        <v>2727</v>
      </c>
      <c r="Q1080" t="s">
        <v>45</v>
      </c>
      <c r="R1080" t="s">
        <v>6586</v>
      </c>
      <c r="S1080" t="s">
        <v>4017</v>
      </c>
      <c r="T1080" s="1">
        <v>44957</v>
      </c>
      <c r="U1080" t="s">
        <v>9</v>
      </c>
      <c r="V1080" t="s">
        <v>4023</v>
      </c>
      <c r="W1080" t="s">
        <v>4024</v>
      </c>
      <c r="X1080" t="s">
        <v>30</v>
      </c>
      <c r="Y1080" s="1">
        <v>44958</v>
      </c>
      <c r="Z1080" s="1">
        <v>45657</v>
      </c>
      <c r="AA1080">
        <v>4900</v>
      </c>
      <c r="AB1080" t="s">
        <v>4017</v>
      </c>
      <c r="AC1080">
        <f>MIN(COUNTIF(B:B,Member_export_20241206_173759_f48b0b31c0417006138ce4576f294a066f7c[[#This Row],[Member ID]]),1)-1</f>
        <v>0</v>
      </c>
      <c r="AD108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8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80" s="1">
        <v>45657</v>
      </c>
      <c r="AG1080" s="1">
        <f>Member_export_20241206_173759_f48b0b31c0417006138ce4576f294a066f7c[[#This Row],[Price]]/100</f>
        <v>49</v>
      </c>
      <c r="AH1080" s="6">
        <f ca="1">DATEDIF(Member_export_20241206_173759_f48b0b31c0417006138ce4576f294a066f7c[[#This Row],[Birthday]],TODAY(),"Y")</f>
        <v>23</v>
      </c>
      <c r="AI1080" s="6">
        <f>DATEDIF(Member_export_20241206_173759_f48b0b31c0417006138ce4576f294a066f7c[[#This Row],[Member since]],Member_export_20241206_173759_f48b0b31c0417006138ce4576f294a066f7c[[#This Row],[Contrac end date C]],"M")</f>
        <v>23</v>
      </c>
      <c r="AJ1080" t="str">
        <f>TEXT(Member_export_20241206_173759_f48b0b31c0417006138ce4576f294a066f7c[[#This Row],[Member since]],"DDDD")</f>
        <v>martes</v>
      </c>
      <c r="AK1080">
        <f>MONTH(Member_export_20241206_173759_f48b0b31c0417006138ce4576f294a066f7c[[#This Row],[Member since]])</f>
        <v>1</v>
      </c>
      <c r="AL1080">
        <f>YEAR(Member_export_20241206_173759_f48b0b31c0417006138ce4576f294a066f7c[[#This Row],[Member since]])</f>
        <v>2023</v>
      </c>
    </row>
    <row r="1081" spans="1:38" x14ac:dyDescent="0.55000000000000004">
      <c r="A1081">
        <v>79788</v>
      </c>
      <c r="B1081">
        <v>48211666</v>
      </c>
      <c r="C1081" t="s">
        <v>3699</v>
      </c>
      <c r="D1081" t="s">
        <v>9</v>
      </c>
      <c r="E1081" t="s">
        <v>9</v>
      </c>
      <c r="F1081" t="s">
        <v>643</v>
      </c>
      <c r="G1081" t="s">
        <v>2206</v>
      </c>
      <c r="H1081" t="s">
        <v>4025</v>
      </c>
      <c r="I1081" s="1">
        <v>29878</v>
      </c>
      <c r="J1081" t="s">
        <v>6587</v>
      </c>
      <c r="K1081" t="s">
        <v>6588</v>
      </c>
      <c r="L1081">
        <v>28918</v>
      </c>
      <c r="M1081" t="s">
        <v>4016</v>
      </c>
      <c r="N1081" t="s">
        <v>9</v>
      </c>
      <c r="O1081">
        <v>620611009</v>
      </c>
      <c r="P1081" t="s">
        <v>2207</v>
      </c>
      <c r="Q1081" t="s">
        <v>22</v>
      </c>
      <c r="R1081" t="s">
        <v>9</v>
      </c>
      <c r="S1081" t="s">
        <v>4017</v>
      </c>
      <c r="T1081" s="1">
        <v>45551</v>
      </c>
      <c r="U1081" t="s">
        <v>9</v>
      </c>
      <c r="V1081" t="s">
        <v>4068</v>
      </c>
      <c r="W1081" t="s">
        <v>4029</v>
      </c>
      <c r="X1081" t="s">
        <v>12</v>
      </c>
      <c r="Y1081" s="1">
        <v>45566</v>
      </c>
      <c r="Z1081" s="1">
        <v>45657</v>
      </c>
      <c r="AA1081">
        <v>5200</v>
      </c>
      <c r="AB1081" t="s">
        <v>4017</v>
      </c>
      <c r="AC1081">
        <f>MIN(COUNTIF(B:B,Member_export_20241206_173759_f48b0b31c0417006138ce4576f294a066f7c[[#This Row],[Member ID]]),1)-1</f>
        <v>0</v>
      </c>
      <c r="AD1081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108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81" s="1">
        <v>45657</v>
      </c>
      <c r="AG1081" s="1">
        <f>Member_export_20241206_173759_f48b0b31c0417006138ce4576f294a066f7c[[#This Row],[Price]]/100</f>
        <v>52</v>
      </c>
      <c r="AH1081" s="6">
        <f ca="1">DATEDIF(Member_export_20241206_173759_f48b0b31c0417006138ce4576f294a066f7c[[#This Row],[Birthday]],TODAY(),"Y")</f>
        <v>43</v>
      </c>
      <c r="AI1081" s="6">
        <f>DATEDIF(Member_export_20241206_173759_f48b0b31c0417006138ce4576f294a066f7c[[#This Row],[Member since]],Member_export_20241206_173759_f48b0b31c0417006138ce4576f294a066f7c[[#This Row],[Contrac end date C]],"M")</f>
        <v>3</v>
      </c>
      <c r="AJ1081" t="str">
        <f>TEXT(Member_export_20241206_173759_f48b0b31c0417006138ce4576f294a066f7c[[#This Row],[Member since]],"DDDD")</f>
        <v>lunes</v>
      </c>
      <c r="AK1081">
        <f>MONTH(Member_export_20241206_173759_f48b0b31c0417006138ce4576f294a066f7c[[#This Row],[Member since]])</f>
        <v>9</v>
      </c>
      <c r="AL1081">
        <f>YEAR(Member_export_20241206_173759_f48b0b31c0417006138ce4576f294a066f7c[[#This Row],[Member since]])</f>
        <v>2024</v>
      </c>
    </row>
    <row r="1082" spans="1:38" x14ac:dyDescent="0.55000000000000004">
      <c r="A1082">
        <v>79788</v>
      </c>
      <c r="B1082">
        <v>46759916</v>
      </c>
      <c r="C1082" t="s">
        <v>3039</v>
      </c>
      <c r="D1082" t="s">
        <v>9</v>
      </c>
      <c r="E1082" t="s">
        <v>9</v>
      </c>
      <c r="F1082" t="s">
        <v>643</v>
      </c>
      <c r="G1082" t="s">
        <v>644</v>
      </c>
      <c r="H1082" t="s">
        <v>4025</v>
      </c>
      <c r="I1082" s="1">
        <v>25769</v>
      </c>
      <c r="J1082" t="s">
        <v>6589</v>
      </c>
      <c r="K1082" t="s">
        <v>6590</v>
      </c>
      <c r="L1082">
        <v>28914</v>
      </c>
      <c r="M1082" t="s">
        <v>4016</v>
      </c>
      <c r="N1082" t="s">
        <v>9</v>
      </c>
      <c r="O1082">
        <v>686954465</v>
      </c>
      <c r="P1082" t="s">
        <v>646</v>
      </c>
      <c r="Q1082" t="s">
        <v>189</v>
      </c>
      <c r="R1082" t="s">
        <v>645</v>
      </c>
      <c r="S1082" t="s">
        <v>4017</v>
      </c>
      <c r="T1082" s="1">
        <v>45428</v>
      </c>
      <c r="U1082" t="s">
        <v>9</v>
      </c>
      <c r="V1082" t="s">
        <v>4023</v>
      </c>
      <c r="W1082" t="s">
        <v>4024</v>
      </c>
      <c r="X1082" t="s">
        <v>30</v>
      </c>
      <c r="Y1082" s="1">
        <v>45444</v>
      </c>
      <c r="Z1082" s="1">
        <v>45657</v>
      </c>
      <c r="AA1082">
        <v>4900</v>
      </c>
      <c r="AB1082" t="s">
        <v>4017</v>
      </c>
      <c r="AC1082">
        <f>MIN(COUNTIF(B:B,Member_export_20241206_173759_f48b0b31c0417006138ce4576f294a066f7c[[#This Row],[Member ID]]),1)-1</f>
        <v>0</v>
      </c>
      <c r="AD108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8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82" s="1">
        <v>45657</v>
      </c>
      <c r="AG1082" s="1">
        <f>Member_export_20241206_173759_f48b0b31c0417006138ce4576f294a066f7c[[#This Row],[Price]]/100</f>
        <v>49</v>
      </c>
      <c r="AH1082" s="6">
        <f ca="1">DATEDIF(Member_export_20241206_173759_f48b0b31c0417006138ce4576f294a066f7c[[#This Row],[Birthday]],TODAY(),"Y")</f>
        <v>54</v>
      </c>
      <c r="AI1082" s="6">
        <f>DATEDIF(Member_export_20241206_173759_f48b0b31c0417006138ce4576f294a066f7c[[#This Row],[Member since]],Member_export_20241206_173759_f48b0b31c0417006138ce4576f294a066f7c[[#This Row],[Contrac end date C]],"M")</f>
        <v>7</v>
      </c>
      <c r="AJ1082" t="str">
        <f>TEXT(Member_export_20241206_173759_f48b0b31c0417006138ce4576f294a066f7c[[#This Row],[Member since]],"DDDD")</f>
        <v>jueves</v>
      </c>
      <c r="AK1082">
        <f>MONTH(Member_export_20241206_173759_f48b0b31c0417006138ce4576f294a066f7c[[#This Row],[Member since]])</f>
        <v>5</v>
      </c>
      <c r="AL1082">
        <f>YEAR(Member_export_20241206_173759_f48b0b31c0417006138ce4576f294a066f7c[[#This Row],[Member since]])</f>
        <v>2024</v>
      </c>
    </row>
    <row r="1083" spans="1:38" x14ac:dyDescent="0.55000000000000004">
      <c r="A1083">
        <v>79788</v>
      </c>
      <c r="B1083">
        <v>45987599</v>
      </c>
      <c r="C1083" t="s">
        <v>3740</v>
      </c>
      <c r="D1083" t="s">
        <v>9</v>
      </c>
      <c r="E1083" t="s">
        <v>9</v>
      </c>
      <c r="F1083" t="s">
        <v>643</v>
      </c>
      <c r="G1083" t="s">
        <v>2293</v>
      </c>
      <c r="H1083" t="s">
        <v>4025</v>
      </c>
      <c r="I1083" s="1">
        <v>34248</v>
      </c>
      <c r="J1083" t="s">
        <v>6591</v>
      </c>
      <c r="K1083" t="s">
        <v>6592</v>
      </c>
      <c r="L1083">
        <v>28914</v>
      </c>
      <c r="M1083" t="s">
        <v>4016</v>
      </c>
      <c r="N1083" t="s">
        <v>9</v>
      </c>
      <c r="O1083">
        <v>657659851</v>
      </c>
      <c r="P1083" t="s">
        <v>2295</v>
      </c>
      <c r="Q1083" t="s">
        <v>113</v>
      </c>
      <c r="R1083" t="s">
        <v>2294</v>
      </c>
      <c r="S1083" t="s">
        <v>4017</v>
      </c>
      <c r="T1083" s="1">
        <v>43605</v>
      </c>
      <c r="U1083" t="s">
        <v>9</v>
      </c>
      <c r="V1083" t="s">
        <v>4144</v>
      </c>
      <c r="W1083" t="s">
        <v>4029</v>
      </c>
      <c r="X1083" t="s">
        <v>12</v>
      </c>
      <c r="Y1083" s="1">
        <v>43617</v>
      </c>
      <c r="Z1083" s="1">
        <v>45657</v>
      </c>
      <c r="AA1083">
        <v>5200</v>
      </c>
      <c r="AB1083" t="s">
        <v>4017</v>
      </c>
      <c r="AC1083">
        <f>MIN(COUNTIF(B:B,Member_export_20241206_173759_f48b0b31c0417006138ce4576f294a066f7c[[#This Row],[Member ID]]),1)-1</f>
        <v>0</v>
      </c>
      <c r="AD1083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108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83" s="1">
        <v>45657</v>
      </c>
      <c r="AG1083" s="1">
        <f>Member_export_20241206_173759_f48b0b31c0417006138ce4576f294a066f7c[[#This Row],[Price]]/100</f>
        <v>52</v>
      </c>
      <c r="AH1083" s="6">
        <f ca="1">DATEDIF(Member_export_20241206_173759_f48b0b31c0417006138ce4576f294a066f7c[[#This Row],[Birthday]],TODAY(),"Y")</f>
        <v>31</v>
      </c>
      <c r="AI1083" s="6">
        <f>DATEDIF(Member_export_20241206_173759_f48b0b31c0417006138ce4576f294a066f7c[[#This Row],[Member since]],Member_export_20241206_173759_f48b0b31c0417006138ce4576f294a066f7c[[#This Row],[Contrac end date C]],"M")</f>
        <v>67</v>
      </c>
      <c r="AJ1083" t="str">
        <f>TEXT(Member_export_20241206_173759_f48b0b31c0417006138ce4576f294a066f7c[[#This Row],[Member since]],"DDDD")</f>
        <v>lunes</v>
      </c>
      <c r="AK1083">
        <f>MONTH(Member_export_20241206_173759_f48b0b31c0417006138ce4576f294a066f7c[[#This Row],[Member since]])</f>
        <v>5</v>
      </c>
      <c r="AL1083">
        <f>YEAR(Member_export_20241206_173759_f48b0b31c0417006138ce4576f294a066f7c[[#This Row],[Member since]])</f>
        <v>2019</v>
      </c>
    </row>
    <row r="1084" spans="1:38" x14ac:dyDescent="0.55000000000000004">
      <c r="A1084">
        <v>79788</v>
      </c>
      <c r="B1084">
        <v>46831455</v>
      </c>
      <c r="C1084" t="s">
        <v>3439</v>
      </c>
      <c r="D1084" t="s">
        <v>9</v>
      </c>
      <c r="E1084" t="s">
        <v>9</v>
      </c>
      <c r="F1084" t="s">
        <v>1625</v>
      </c>
      <c r="G1084" t="s">
        <v>1626</v>
      </c>
      <c r="H1084" t="s">
        <v>4025</v>
      </c>
      <c r="I1084" s="1">
        <v>37187</v>
      </c>
      <c r="J1084" t="s">
        <v>6593</v>
      </c>
      <c r="K1084" t="s">
        <v>6594</v>
      </c>
      <c r="L1084">
        <v>28914</v>
      </c>
      <c r="M1084" t="s">
        <v>4016</v>
      </c>
      <c r="N1084" t="s">
        <v>9</v>
      </c>
      <c r="O1084">
        <v>628718596</v>
      </c>
      <c r="P1084" t="s">
        <v>1628</v>
      </c>
      <c r="Q1084" t="s">
        <v>22</v>
      </c>
      <c r="R1084" t="s">
        <v>1627</v>
      </c>
      <c r="S1084" t="s">
        <v>4017</v>
      </c>
      <c r="T1084" s="1">
        <v>45444</v>
      </c>
      <c r="U1084" t="s">
        <v>9</v>
      </c>
      <c r="V1084" t="s">
        <v>4023</v>
      </c>
      <c r="W1084" t="s">
        <v>4029</v>
      </c>
      <c r="X1084" t="s">
        <v>30</v>
      </c>
      <c r="Y1084" s="1">
        <v>45444</v>
      </c>
      <c r="Z1084" s="1">
        <v>45657</v>
      </c>
      <c r="AA1084">
        <v>4900</v>
      </c>
      <c r="AB1084" t="s">
        <v>4017</v>
      </c>
      <c r="AC1084">
        <f>MIN(COUNTIF(B:B,Member_export_20241206_173759_f48b0b31c0417006138ce4576f294a066f7c[[#This Row],[Member ID]]),1)-1</f>
        <v>0</v>
      </c>
      <c r="AD108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8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84" s="1">
        <v>45657</v>
      </c>
      <c r="AG1084" s="1">
        <f>Member_export_20241206_173759_f48b0b31c0417006138ce4576f294a066f7c[[#This Row],[Price]]/100</f>
        <v>49</v>
      </c>
      <c r="AH1084" s="6">
        <f ca="1">DATEDIF(Member_export_20241206_173759_f48b0b31c0417006138ce4576f294a066f7c[[#This Row],[Birthday]],TODAY(),"Y")</f>
        <v>23</v>
      </c>
      <c r="AI1084" s="6">
        <f>DATEDIF(Member_export_20241206_173759_f48b0b31c0417006138ce4576f294a066f7c[[#This Row],[Member since]],Member_export_20241206_173759_f48b0b31c0417006138ce4576f294a066f7c[[#This Row],[Contrac end date C]],"M")</f>
        <v>6</v>
      </c>
      <c r="AJ1084" t="str">
        <f>TEXT(Member_export_20241206_173759_f48b0b31c0417006138ce4576f294a066f7c[[#This Row],[Member since]],"DDDD")</f>
        <v>sábado</v>
      </c>
      <c r="AK1084">
        <f>MONTH(Member_export_20241206_173759_f48b0b31c0417006138ce4576f294a066f7c[[#This Row],[Member since]])</f>
        <v>6</v>
      </c>
      <c r="AL1084">
        <f>YEAR(Member_export_20241206_173759_f48b0b31c0417006138ce4576f294a066f7c[[#This Row],[Member since]])</f>
        <v>2024</v>
      </c>
    </row>
    <row r="1085" spans="1:38" x14ac:dyDescent="0.55000000000000004">
      <c r="A1085">
        <v>79788</v>
      </c>
      <c r="B1085">
        <v>45989593</v>
      </c>
      <c r="C1085" t="s">
        <v>3405</v>
      </c>
      <c r="D1085" t="s">
        <v>9</v>
      </c>
      <c r="E1085" t="s">
        <v>9</v>
      </c>
      <c r="F1085" t="s">
        <v>440</v>
      </c>
      <c r="G1085" t="s">
        <v>1552</v>
      </c>
      <c r="H1085" t="s">
        <v>4025</v>
      </c>
      <c r="I1085" s="1">
        <v>28481</v>
      </c>
      <c r="J1085" t="s">
        <v>6595</v>
      </c>
      <c r="K1085" t="s">
        <v>4289</v>
      </c>
      <c r="L1085">
        <v>28914</v>
      </c>
      <c r="M1085" t="s">
        <v>4016</v>
      </c>
      <c r="N1085" t="s">
        <v>9</v>
      </c>
      <c r="O1085">
        <v>616399344</v>
      </c>
      <c r="P1085" t="s">
        <v>1553</v>
      </c>
      <c r="Q1085" t="s">
        <v>18</v>
      </c>
      <c r="R1085" t="s">
        <v>6596</v>
      </c>
      <c r="S1085" t="s">
        <v>4017</v>
      </c>
      <c r="T1085" s="1">
        <v>44459</v>
      </c>
      <c r="U1085" t="s">
        <v>9</v>
      </c>
      <c r="V1085" t="s">
        <v>4023</v>
      </c>
      <c r="W1085" t="s">
        <v>4024</v>
      </c>
      <c r="X1085" t="s">
        <v>30</v>
      </c>
      <c r="Y1085" s="1">
        <v>44470</v>
      </c>
      <c r="Z1085" s="1">
        <v>45657</v>
      </c>
      <c r="AA1085">
        <v>4900</v>
      </c>
      <c r="AB1085" t="s">
        <v>4017</v>
      </c>
      <c r="AC1085">
        <f>MIN(COUNTIF(B:B,Member_export_20241206_173759_f48b0b31c0417006138ce4576f294a066f7c[[#This Row],[Member ID]]),1)-1</f>
        <v>0</v>
      </c>
      <c r="AD108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8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85" s="1">
        <v>45657</v>
      </c>
      <c r="AG1085" s="1">
        <f>Member_export_20241206_173759_f48b0b31c0417006138ce4576f294a066f7c[[#This Row],[Price]]/100</f>
        <v>49</v>
      </c>
      <c r="AH1085" s="6">
        <f ca="1">DATEDIF(Member_export_20241206_173759_f48b0b31c0417006138ce4576f294a066f7c[[#This Row],[Birthday]],TODAY(),"Y")</f>
        <v>46</v>
      </c>
      <c r="AI1085" s="6">
        <f>DATEDIF(Member_export_20241206_173759_f48b0b31c0417006138ce4576f294a066f7c[[#This Row],[Member since]],Member_export_20241206_173759_f48b0b31c0417006138ce4576f294a066f7c[[#This Row],[Contrac end date C]],"M")</f>
        <v>39</v>
      </c>
      <c r="AJ1085" t="str">
        <f>TEXT(Member_export_20241206_173759_f48b0b31c0417006138ce4576f294a066f7c[[#This Row],[Member since]],"DDDD")</f>
        <v>lunes</v>
      </c>
      <c r="AK1085">
        <f>MONTH(Member_export_20241206_173759_f48b0b31c0417006138ce4576f294a066f7c[[#This Row],[Member since]])</f>
        <v>9</v>
      </c>
      <c r="AL1085">
        <f>YEAR(Member_export_20241206_173759_f48b0b31c0417006138ce4576f294a066f7c[[#This Row],[Member since]])</f>
        <v>2021</v>
      </c>
    </row>
    <row r="1086" spans="1:38" x14ac:dyDescent="0.55000000000000004">
      <c r="A1086">
        <v>79788</v>
      </c>
      <c r="B1086">
        <v>47185518</v>
      </c>
      <c r="C1086" t="s">
        <v>3585</v>
      </c>
      <c r="D1086" t="s">
        <v>9</v>
      </c>
      <c r="E1086" t="s">
        <v>9</v>
      </c>
      <c r="F1086" t="s">
        <v>440</v>
      </c>
      <c r="G1086" t="s">
        <v>1943</v>
      </c>
      <c r="H1086" t="s">
        <v>4025</v>
      </c>
      <c r="I1086" s="1">
        <v>26953</v>
      </c>
      <c r="J1086" t="s">
        <v>5987</v>
      </c>
      <c r="K1086" t="s">
        <v>6597</v>
      </c>
      <c r="L1086">
        <v>28914</v>
      </c>
      <c r="M1086" t="s">
        <v>4016</v>
      </c>
      <c r="N1086" t="s">
        <v>9</v>
      </c>
      <c r="O1086">
        <v>647376069</v>
      </c>
      <c r="P1086" t="s">
        <v>1128</v>
      </c>
      <c r="Q1086" t="s">
        <v>9</v>
      </c>
      <c r="R1086" t="s">
        <v>9</v>
      </c>
      <c r="S1086" t="s">
        <v>4017</v>
      </c>
      <c r="T1086" s="1">
        <v>45474</v>
      </c>
      <c r="U1086" t="s">
        <v>9</v>
      </c>
      <c r="V1086" t="s">
        <v>4023</v>
      </c>
      <c r="W1086" t="s">
        <v>4029</v>
      </c>
      <c r="X1086" t="s">
        <v>48</v>
      </c>
      <c r="Y1086" s="1">
        <v>45474</v>
      </c>
      <c r="Z1086" s="1">
        <v>45657</v>
      </c>
      <c r="AA1086">
        <v>3900</v>
      </c>
      <c r="AB1086" t="s">
        <v>4017</v>
      </c>
      <c r="AC1086">
        <f>MIN(COUNTIF(B:B,Member_export_20241206_173759_f48b0b31c0417006138ce4576f294a066f7c[[#This Row],[Member ID]]),1)-1</f>
        <v>0</v>
      </c>
      <c r="AD108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8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86" s="1">
        <v>45657</v>
      </c>
      <c r="AG1086" s="1">
        <f>Member_export_20241206_173759_f48b0b31c0417006138ce4576f294a066f7c[[#This Row],[Price]]/100</f>
        <v>39</v>
      </c>
      <c r="AH1086" s="6">
        <f ca="1">DATEDIF(Member_export_20241206_173759_f48b0b31c0417006138ce4576f294a066f7c[[#This Row],[Birthday]],TODAY(),"Y")</f>
        <v>51</v>
      </c>
      <c r="AI1086" s="6">
        <f>DATEDIF(Member_export_20241206_173759_f48b0b31c0417006138ce4576f294a066f7c[[#This Row],[Member since]],Member_export_20241206_173759_f48b0b31c0417006138ce4576f294a066f7c[[#This Row],[Contrac end date C]],"M")</f>
        <v>5</v>
      </c>
      <c r="AJ1086" t="str">
        <f>TEXT(Member_export_20241206_173759_f48b0b31c0417006138ce4576f294a066f7c[[#This Row],[Member since]],"DDDD")</f>
        <v>lunes</v>
      </c>
      <c r="AK1086">
        <f>MONTH(Member_export_20241206_173759_f48b0b31c0417006138ce4576f294a066f7c[[#This Row],[Member since]])</f>
        <v>7</v>
      </c>
      <c r="AL1086">
        <f>YEAR(Member_export_20241206_173759_f48b0b31c0417006138ce4576f294a066f7c[[#This Row],[Member since]])</f>
        <v>2024</v>
      </c>
    </row>
    <row r="1087" spans="1:38" x14ac:dyDescent="0.55000000000000004">
      <c r="A1087">
        <v>79788</v>
      </c>
      <c r="B1087">
        <v>45989708</v>
      </c>
      <c r="C1087" t="s">
        <v>3814</v>
      </c>
      <c r="D1087" t="s">
        <v>9</v>
      </c>
      <c r="E1087" t="s">
        <v>9</v>
      </c>
      <c r="F1087" t="s">
        <v>440</v>
      </c>
      <c r="G1087" t="s">
        <v>2446</v>
      </c>
      <c r="H1087" t="s">
        <v>4025</v>
      </c>
      <c r="I1087" s="1">
        <v>27624</v>
      </c>
      <c r="J1087" t="s">
        <v>6598</v>
      </c>
      <c r="K1087" t="s">
        <v>6176</v>
      </c>
      <c r="L1087">
        <v>28914</v>
      </c>
      <c r="M1087" t="s">
        <v>4016</v>
      </c>
      <c r="N1087" t="s">
        <v>9</v>
      </c>
      <c r="O1087">
        <v>691560365</v>
      </c>
      <c r="P1087" t="s">
        <v>2447</v>
      </c>
      <c r="Q1087" t="s">
        <v>26</v>
      </c>
      <c r="R1087" t="s">
        <v>6599</v>
      </c>
      <c r="S1087" t="s">
        <v>4017</v>
      </c>
      <c r="T1087" s="1">
        <v>43479</v>
      </c>
      <c r="U1087" t="s">
        <v>9</v>
      </c>
      <c r="V1087" t="s">
        <v>4023</v>
      </c>
      <c r="W1087" t="s">
        <v>4029</v>
      </c>
      <c r="X1087" t="s">
        <v>12</v>
      </c>
      <c r="Y1087" s="1">
        <v>44501</v>
      </c>
      <c r="Z1087" s="1">
        <v>45657</v>
      </c>
      <c r="AA1087">
        <v>5200</v>
      </c>
      <c r="AB1087" t="s">
        <v>4017</v>
      </c>
      <c r="AC1087">
        <f>MIN(COUNTIF(B:B,Member_export_20241206_173759_f48b0b31c0417006138ce4576f294a066f7c[[#This Row],[Member ID]]),1)-1</f>
        <v>0</v>
      </c>
      <c r="AD108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8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87" s="1">
        <v>45657</v>
      </c>
      <c r="AG1087" s="1">
        <f>Member_export_20241206_173759_f48b0b31c0417006138ce4576f294a066f7c[[#This Row],[Price]]/100</f>
        <v>52</v>
      </c>
      <c r="AH1087" s="6">
        <f ca="1">DATEDIF(Member_export_20241206_173759_f48b0b31c0417006138ce4576f294a066f7c[[#This Row],[Birthday]],TODAY(),"Y")</f>
        <v>49</v>
      </c>
      <c r="AI1087" s="6">
        <f>DATEDIF(Member_export_20241206_173759_f48b0b31c0417006138ce4576f294a066f7c[[#This Row],[Member since]],Member_export_20241206_173759_f48b0b31c0417006138ce4576f294a066f7c[[#This Row],[Contrac end date C]],"M")</f>
        <v>71</v>
      </c>
      <c r="AJ1087" t="str">
        <f>TEXT(Member_export_20241206_173759_f48b0b31c0417006138ce4576f294a066f7c[[#This Row],[Member since]],"DDDD")</f>
        <v>lunes</v>
      </c>
      <c r="AK1087">
        <f>MONTH(Member_export_20241206_173759_f48b0b31c0417006138ce4576f294a066f7c[[#This Row],[Member since]])</f>
        <v>1</v>
      </c>
      <c r="AL1087">
        <f>YEAR(Member_export_20241206_173759_f48b0b31c0417006138ce4576f294a066f7c[[#This Row],[Member since]])</f>
        <v>2019</v>
      </c>
    </row>
    <row r="1088" spans="1:38" x14ac:dyDescent="0.55000000000000004">
      <c r="A1088">
        <v>79788</v>
      </c>
      <c r="B1088">
        <v>48892067</v>
      </c>
      <c r="C1088" t="s">
        <v>3308</v>
      </c>
      <c r="D1088" t="s">
        <v>9</v>
      </c>
      <c r="E1088" t="s">
        <v>9</v>
      </c>
      <c r="F1088" t="s">
        <v>440</v>
      </c>
      <c r="G1088" t="s">
        <v>1196</v>
      </c>
      <c r="H1088" t="s">
        <v>4025</v>
      </c>
      <c r="I1088" s="1">
        <v>37832</v>
      </c>
      <c r="J1088" t="s">
        <v>6600</v>
      </c>
      <c r="K1088" t="s">
        <v>6601</v>
      </c>
      <c r="L1088">
        <v>28914</v>
      </c>
      <c r="M1088" t="s">
        <v>4016</v>
      </c>
      <c r="N1088" t="s">
        <v>9</v>
      </c>
      <c r="O1088">
        <v>618320041</v>
      </c>
      <c r="P1088" t="s">
        <v>1320</v>
      </c>
      <c r="Q1088" t="s">
        <v>9</v>
      </c>
      <c r="R1088" t="s">
        <v>9</v>
      </c>
      <c r="S1088" t="s">
        <v>4017</v>
      </c>
      <c r="T1088" s="1">
        <v>45572</v>
      </c>
      <c r="U1088" t="s">
        <v>9</v>
      </c>
      <c r="V1088" t="s">
        <v>4023</v>
      </c>
      <c r="W1088" t="s">
        <v>4024</v>
      </c>
      <c r="X1088" t="s">
        <v>30</v>
      </c>
      <c r="Y1088" s="1">
        <v>45597</v>
      </c>
      <c r="Z1088" s="1">
        <v>45657</v>
      </c>
      <c r="AA1088">
        <v>4900</v>
      </c>
      <c r="AB1088" t="s">
        <v>4017</v>
      </c>
      <c r="AC1088">
        <f>MIN(COUNTIF(B:B,Member_export_20241206_173759_f48b0b31c0417006138ce4576f294a066f7c[[#This Row],[Member ID]]),1)-1</f>
        <v>0</v>
      </c>
      <c r="AD108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8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88" s="1">
        <v>45657</v>
      </c>
      <c r="AG1088" s="1">
        <f>Member_export_20241206_173759_f48b0b31c0417006138ce4576f294a066f7c[[#This Row],[Price]]/100</f>
        <v>49</v>
      </c>
      <c r="AH1088" s="6">
        <f ca="1">DATEDIF(Member_export_20241206_173759_f48b0b31c0417006138ce4576f294a066f7c[[#This Row],[Birthday]],TODAY(),"Y")</f>
        <v>21</v>
      </c>
      <c r="AI1088" s="6">
        <f>DATEDIF(Member_export_20241206_173759_f48b0b31c0417006138ce4576f294a066f7c[[#This Row],[Member since]],Member_export_20241206_173759_f48b0b31c0417006138ce4576f294a066f7c[[#This Row],[Contrac end date C]],"M")</f>
        <v>2</v>
      </c>
      <c r="AJ1088" t="str">
        <f>TEXT(Member_export_20241206_173759_f48b0b31c0417006138ce4576f294a066f7c[[#This Row],[Member since]],"DDDD")</f>
        <v>lunes</v>
      </c>
      <c r="AK1088">
        <f>MONTH(Member_export_20241206_173759_f48b0b31c0417006138ce4576f294a066f7c[[#This Row],[Member since]])</f>
        <v>10</v>
      </c>
      <c r="AL1088">
        <f>YEAR(Member_export_20241206_173759_f48b0b31c0417006138ce4576f294a066f7c[[#This Row],[Member since]])</f>
        <v>2024</v>
      </c>
    </row>
    <row r="1089" spans="1:38" x14ac:dyDescent="0.55000000000000004">
      <c r="A1089">
        <v>79788</v>
      </c>
      <c r="B1089">
        <v>45987292</v>
      </c>
      <c r="C1089" t="s">
        <v>3088</v>
      </c>
      <c r="D1089" t="s">
        <v>9</v>
      </c>
      <c r="E1089" t="s">
        <v>9</v>
      </c>
      <c r="F1089" t="s">
        <v>440</v>
      </c>
      <c r="G1089" t="s">
        <v>775</v>
      </c>
      <c r="H1089" t="s">
        <v>4025</v>
      </c>
      <c r="I1089" s="1">
        <v>37061</v>
      </c>
      <c r="J1089" t="s">
        <v>6602</v>
      </c>
      <c r="K1089" t="s">
        <v>6603</v>
      </c>
      <c r="L1089">
        <v>28914</v>
      </c>
      <c r="M1089" t="s">
        <v>4016</v>
      </c>
      <c r="N1089" t="s">
        <v>9</v>
      </c>
      <c r="O1089">
        <v>688919065</v>
      </c>
      <c r="P1089" t="s">
        <v>776</v>
      </c>
      <c r="Q1089" t="s">
        <v>458</v>
      </c>
      <c r="R1089" t="s">
        <v>9</v>
      </c>
      <c r="S1089" t="s">
        <v>4017</v>
      </c>
      <c r="T1089" s="1">
        <v>43371</v>
      </c>
      <c r="U1089" t="s">
        <v>9</v>
      </c>
      <c r="V1089" t="s">
        <v>4023</v>
      </c>
      <c r="W1089" t="s">
        <v>4029</v>
      </c>
      <c r="X1089" t="s">
        <v>12</v>
      </c>
      <c r="Y1089" s="1">
        <v>43374</v>
      </c>
      <c r="Z1089" s="1">
        <v>45657</v>
      </c>
      <c r="AA1089">
        <v>5200</v>
      </c>
      <c r="AB1089" t="s">
        <v>4017</v>
      </c>
      <c r="AC1089">
        <f>MIN(COUNTIF(B:B,Member_export_20241206_173759_f48b0b31c0417006138ce4576f294a066f7c[[#This Row],[Member ID]]),1)-1</f>
        <v>0</v>
      </c>
      <c r="AD108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8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89" s="1">
        <v>45657</v>
      </c>
      <c r="AG1089" s="1">
        <f>Member_export_20241206_173759_f48b0b31c0417006138ce4576f294a066f7c[[#This Row],[Price]]/100</f>
        <v>52</v>
      </c>
      <c r="AH1089" s="6">
        <f ca="1">DATEDIF(Member_export_20241206_173759_f48b0b31c0417006138ce4576f294a066f7c[[#This Row],[Birthday]],TODAY(),"Y")</f>
        <v>23</v>
      </c>
      <c r="AI1089" s="6">
        <f>DATEDIF(Member_export_20241206_173759_f48b0b31c0417006138ce4576f294a066f7c[[#This Row],[Member since]],Member_export_20241206_173759_f48b0b31c0417006138ce4576f294a066f7c[[#This Row],[Contrac end date C]],"M")</f>
        <v>75</v>
      </c>
      <c r="AJ1089" t="str">
        <f>TEXT(Member_export_20241206_173759_f48b0b31c0417006138ce4576f294a066f7c[[#This Row],[Member since]],"DDDD")</f>
        <v>viernes</v>
      </c>
      <c r="AK1089">
        <f>MONTH(Member_export_20241206_173759_f48b0b31c0417006138ce4576f294a066f7c[[#This Row],[Member since]])</f>
        <v>9</v>
      </c>
      <c r="AL1089">
        <f>YEAR(Member_export_20241206_173759_f48b0b31c0417006138ce4576f294a066f7c[[#This Row],[Member since]])</f>
        <v>2018</v>
      </c>
    </row>
    <row r="1090" spans="1:38" x14ac:dyDescent="0.55000000000000004">
      <c r="A1090">
        <v>79788</v>
      </c>
      <c r="B1090">
        <v>45987243</v>
      </c>
      <c r="C1090" t="s">
        <v>3335</v>
      </c>
      <c r="D1090" t="s">
        <v>9</v>
      </c>
      <c r="E1090" t="s">
        <v>9</v>
      </c>
      <c r="F1090" t="s">
        <v>440</v>
      </c>
      <c r="G1090" t="s">
        <v>1389</v>
      </c>
      <c r="H1090" t="s">
        <v>4025</v>
      </c>
      <c r="I1090" s="1">
        <v>31643</v>
      </c>
      <c r="J1090" t="s">
        <v>6604</v>
      </c>
      <c r="K1090" t="s">
        <v>6019</v>
      </c>
      <c r="L1090">
        <v>28903</v>
      </c>
      <c r="M1090" t="s">
        <v>4018</v>
      </c>
      <c r="N1090" t="s">
        <v>9</v>
      </c>
      <c r="O1090">
        <v>627384304</v>
      </c>
      <c r="P1090" t="s">
        <v>1390</v>
      </c>
      <c r="Q1090" t="s">
        <v>113</v>
      </c>
      <c r="R1090" t="s">
        <v>6605</v>
      </c>
      <c r="S1090" t="s">
        <v>4017</v>
      </c>
      <c r="T1090" s="1">
        <v>43556</v>
      </c>
      <c r="U1090" t="s">
        <v>9</v>
      </c>
      <c r="V1090" t="s">
        <v>4023</v>
      </c>
      <c r="W1090" t="s">
        <v>4024</v>
      </c>
      <c r="X1090" t="s">
        <v>30</v>
      </c>
      <c r="Y1090" s="1">
        <v>43556</v>
      </c>
      <c r="Z1090" s="1">
        <v>45657</v>
      </c>
      <c r="AA1090">
        <v>4900</v>
      </c>
      <c r="AB1090" t="s">
        <v>4017</v>
      </c>
      <c r="AC1090">
        <f>MIN(COUNTIF(B:B,Member_export_20241206_173759_f48b0b31c0417006138ce4576f294a066f7c[[#This Row],[Member ID]]),1)-1</f>
        <v>0</v>
      </c>
      <c r="AD109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9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90" s="1">
        <v>45657</v>
      </c>
      <c r="AG1090" s="1">
        <f>Member_export_20241206_173759_f48b0b31c0417006138ce4576f294a066f7c[[#This Row],[Price]]/100</f>
        <v>49</v>
      </c>
      <c r="AH1090" s="6">
        <f ca="1">DATEDIF(Member_export_20241206_173759_f48b0b31c0417006138ce4576f294a066f7c[[#This Row],[Birthday]],TODAY(),"Y")</f>
        <v>38</v>
      </c>
      <c r="AI1090" s="6">
        <f>DATEDIF(Member_export_20241206_173759_f48b0b31c0417006138ce4576f294a066f7c[[#This Row],[Member since]],Member_export_20241206_173759_f48b0b31c0417006138ce4576f294a066f7c[[#This Row],[Contrac end date C]],"M")</f>
        <v>68</v>
      </c>
      <c r="AJ1090" t="str">
        <f>TEXT(Member_export_20241206_173759_f48b0b31c0417006138ce4576f294a066f7c[[#This Row],[Member since]],"DDDD")</f>
        <v>lunes</v>
      </c>
      <c r="AK1090">
        <f>MONTH(Member_export_20241206_173759_f48b0b31c0417006138ce4576f294a066f7c[[#This Row],[Member since]])</f>
        <v>4</v>
      </c>
      <c r="AL1090">
        <f>YEAR(Member_export_20241206_173759_f48b0b31c0417006138ce4576f294a066f7c[[#This Row],[Member since]])</f>
        <v>2019</v>
      </c>
    </row>
    <row r="1091" spans="1:38" x14ac:dyDescent="0.55000000000000004">
      <c r="A1091">
        <v>79788</v>
      </c>
      <c r="B1091">
        <v>47992446</v>
      </c>
      <c r="C1091" t="s">
        <v>3204</v>
      </c>
      <c r="D1091" t="s">
        <v>9</v>
      </c>
      <c r="E1091" t="s">
        <v>9</v>
      </c>
      <c r="F1091" t="s">
        <v>1074</v>
      </c>
      <c r="G1091" t="s">
        <v>96</v>
      </c>
      <c r="H1091" t="s">
        <v>4022</v>
      </c>
      <c r="I1091" s="1">
        <v>30145</v>
      </c>
      <c r="J1091" t="s">
        <v>6606</v>
      </c>
      <c r="K1091" t="s">
        <v>6607</v>
      </c>
      <c r="L1091">
        <v>28023</v>
      </c>
      <c r="M1091" t="s">
        <v>4051</v>
      </c>
      <c r="N1091" t="s">
        <v>9</v>
      </c>
      <c r="O1091">
        <v>699948555</v>
      </c>
      <c r="P1091" t="s">
        <v>1076</v>
      </c>
      <c r="Q1091" t="s">
        <v>22</v>
      </c>
      <c r="R1091" t="s">
        <v>1075</v>
      </c>
      <c r="S1091" t="s">
        <v>4017</v>
      </c>
      <c r="T1091" s="1">
        <v>45537</v>
      </c>
      <c r="U1091" t="s">
        <v>9</v>
      </c>
      <c r="V1091" t="s">
        <v>4023</v>
      </c>
      <c r="W1091" t="s">
        <v>4024</v>
      </c>
      <c r="X1091" t="s">
        <v>30</v>
      </c>
      <c r="Y1091" s="1">
        <v>45566</v>
      </c>
      <c r="Z1091" s="1">
        <v>45657</v>
      </c>
      <c r="AA1091">
        <v>4900</v>
      </c>
      <c r="AB1091" t="s">
        <v>4017</v>
      </c>
      <c r="AC1091">
        <f>MIN(COUNTIF(B:B,Member_export_20241206_173759_f48b0b31c0417006138ce4576f294a066f7c[[#This Row],[Member ID]]),1)-1</f>
        <v>0</v>
      </c>
      <c r="AD109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9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91" s="1">
        <v>45657</v>
      </c>
      <c r="AG1091" s="1">
        <f>Member_export_20241206_173759_f48b0b31c0417006138ce4576f294a066f7c[[#This Row],[Price]]/100</f>
        <v>49</v>
      </c>
      <c r="AH1091" s="6">
        <f ca="1">DATEDIF(Member_export_20241206_173759_f48b0b31c0417006138ce4576f294a066f7c[[#This Row],[Birthday]],TODAY(),"Y")</f>
        <v>42</v>
      </c>
      <c r="AI1091" s="6">
        <f>DATEDIF(Member_export_20241206_173759_f48b0b31c0417006138ce4576f294a066f7c[[#This Row],[Member since]],Member_export_20241206_173759_f48b0b31c0417006138ce4576f294a066f7c[[#This Row],[Contrac end date C]],"M")</f>
        <v>3</v>
      </c>
      <c r="AJ1091" t="str">
        <f>TEXT(Member_export_20241206_173759_f48b0b31c0417006138ce4576f294a066f7c[[#This Row],[Member since]],"DDDD")</f>
        <v>lunes</v>
      </c>
      <c r="AK1091">
        <f>MONTH(Member_export_20241206_173759_f48b0b31c0417006138ce4576f294a066f7c[[#This Row],[Member since]])</f>
        <v>9</v>
      </c>
      <c r="AL1091">
        <f>YEAR(Member_export_20241206_173759_f48b0b31c0417006138ce4576f294a066f7c[[#This Row],[Member since]])</f>
        <v>2024</v>
      </c>
    </row>
    <row r="1092" spans="1:38" x14ac:dyDescent="0.55000000000000004">
      <c r="A1092">
        <v>79788</v>
      </c>
      <c r="B1092">
        <v>45989134</v>
      </c>
      <c r="C1092" t="s">
        <v>3769</v>
      </c>
      <c r="D1092" t="s">
        <v>9</v>
      </c>
      <c r="E1092" t="s">
        <v>9</v>
      </c>
      <c r="F1092" t="s">
        <v>27</v>
      </c>
      <c r="G1092" t="s">
        <v>2354</v>
      </c>
      <c r="H1092" t="s">
        <v>4022</v>
      </c>
      <c r="I1092" s="1">
        <v>26521</v>
      </c>
      <c r="J1092" t="s">
        <v>6608</v>
      </c>
      <c r="K1092" t="s">
        <v>4145</v>
      </c>
      <c r="L1092">
        <v>28914</v>
      </c>
      <c r="M1092" t="s">
        <v>4016</v>
      </c>
      <c r="N1092" t="s">
        <v>9</v>
      </c>
      <c r="O1092">
        <v>653687172</v>
      </c>
      <c r="P1092" t="s">
        <v>1143</v>
      </c>
      <c r="Q1092" t="s">
        <v>11</v>
      </c>
      <c r="R1092" t="s">
        <v>6609</v>
      </c>
      <c r="S1092" t="s">
        <v>4017</v>
      </c>
      <c r="T1092" s="1">
        <v>43346</v>
      </c>
      <c r="U1092" t="s">
        <v>9</v>
      </c>
      <c r="V1092" t="s">
        <v>4040</v>
      </c>
      <c r="W1092" t="s">
        <v>4029</v>
      </c>
      <c r="X1092" t="s">
        <v>30</v>
      </c>
      <c r="Y1092" s="1">
        <v>43374</v>
      </c>
      <c r="Z1092" s="1">
        <v>45657</v>
      </c>
      <c r="AA1092">
        <v>4900</v>
      </c>
      <c r="AB1092" t="s">
        <v>4017</v>
      </c>
      <c r="AC1092">
        <f>MIN(COUNTIF(B:B,Member_export_20241206_173759_f48b0b31c0417006138ce4576f294a066f7c[[#This Row],[Member ID]]),1)-1</f>
        <v>0</v>
      </c>
      <c r="AD1092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109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092" s="1">
        <v>45657</v>
      </c>
      <c r="AG1092" s="1">
        <f>Member_export_20241206_173759_f48b0b31c0417006138ce4576f294a066f7c[[#This Row],[Price]]/100</f>
        <v>49</v>
      </c>
      <c r="AH1092" s="6">
        <f ca="1">DATEDIF(Member_export_20241206_173759_f48b0b31c0417006138ce4576f294a066f7c[[#This Row],[Birthday]],TODAY(),"Y")</f>
        <v>52</v>
      </c>
      <c r="AI1092" s="6">
        <f>DATEDIF(Member_export_20241206_173759_f48b0b31c0417006138ce4576f294a066f7c[[#This Row],[Member since]],Member_export_20241206_173759_f48b0b31c0417006138ce4576f294a066f7c[[#This Row],[Contrac end date C]],"M")</f>
        <v>75</v>
      </c>
      <c r="AJ1092" t="str">
        <f>TEXT(Member_export_20241206_173759_f48b0b31c0417006138ce4576f294a066f7c[[#This Row],[Member since]],"DDDD")</f>
        <v>lunes</v>
      </c>
      <c r="AK1092">
        <f>MONTH(Member_export_20241206_173759_f48b0b31c0417006138ce4576f294a066f7c[[#This Row],[Member since]])</f>
        <v>9</v>
      </c>
      <c r="AL1092">
        <f>YEAR(Member_export_20241206_173759_f48b0b31c0417006138ce4576f294a066f7c[[#This Row],[Member since]])</f>
        <v>2018</v>
      </c>
    </row>
    <row r="1093" spans="1:38" x14ac:dyDescent="0.55000000000000004">
      <c r="A1093">
        <v>79788</v>
      </c>
      <c r="B1093">
        <v>45988175</v>
      </c>
      <c r="C1093" t="s">
        <v>2839</v>
      </c>
      <c r="D1093" t="s">
        <v>9</v>
      </c>
      <c r="E1093" t="s">
        <v>9</v>
      </c>
      <c r="F1093" t="s">
        <v>27</v>
      </c>
      <c r="G1093" t="s">
        <v>28</v>
      </c>
      <c r="H1093" t="s">
        <v>4022</v>
      </c>
      <c r="I1093" s="1">
        <v>34312</v>
      </c>
      <c r="J1093" t="s">
        <v>6610</v>
      </c>
      <c r="K1093" t="s">
        <v>6611</v>
      </c>
      <c r="L1093">
        <v>28913</v>
      </c>
      <c r="M1093" t="s">
        <v>4016</v>
      </c>
      <c r="N1093" t="s">
        <v>9</v>
      </c>
      <c r="O1093">
        <v>645739303</v>
      </c>
      <c r="P1093" t="s">
        <v>29</v>
      </c>
      <c r="Q1093" t="s">
        <v>22</v>
      </c>
      <c r="R1093" t="s">
        <v>6612</v>
      </c>
      <c r="S1093" t="s">
        <v>4017</v>
      </c>
      <c r="T1093" s="1">
        <v>45050</v>
      </c>
      <c r="U1093" t="s">
        <v>9</v>
      </c>
      <c r="V1093" t="s">
        <v>4068</v>
      </c>
      <c r="W1093" t="s">
        <v>4057</v>
      </c>
      <c r="X1093" t="s">
        <v>30</v>
      </c>
      <c r="Y1093" s="1">
        <v>45078</v>
      </c>
      <c r="Z1093" s="1">
        <v>45657</v>
      </c>
      <c r="AA1093">
        <v>4900</v>
      </c>
      <c r="AB1093" t="s">
        <v>4017</v>
      </c>
      <c r="AC1093">
        <f>MIN(COUNTIF(B:B,Member_export_20241206_173759_f48b0b31c0417006138ce4576f294a066f7c[[#This Row],[Member ID]]),1)-1</f>
        <v>0</v>
      </c>
      <c r="AD1093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1093" t="str">
        <f>IF(Member_export_20241206_173759_f48b0b31c0417006138ce4576f294a066f7c[[#This Row],[Source]]="","DESCONOCIDA",Member_export_20241206_173759_f48b0b31c0417006138ce4576f294a066f7c[[#This Row],[Source]])</f>
        <v>BÚSQUEDA POR INTERNET</v>
      </c>
      <c r="AF1093" s="1">
        <v>45657</v>
      </c>
      <c r="AG1093" s="1">
        <f>Member_export_20241206_173759_f48b0b31c0417006138ce4576f294a066f7c[[#This Row],[Price]]/100</f>
        <v>49</v>
      </c>
      <c r="AH1093" s="6">
        <f ca="1">DATEDIF(Member_export_20241206_173759_f48b0b31c0417006138ce4576f294a066f7c[[#This Row],[Birthday]],TODAY(),"Y")</f>
        <v>31</v>
      </c>
      <c r="AI1093" s="6">
        <f>DATEDIF(Member_export_20241206_173759_f48b0b31c0417006138ce4576f294a066f7c[[#This Row],[Member since]],Member_export_20241206_173759_f48b0b31c0417006138ce4576f294a066f7c[[#This Row],[Contrac end date C]],"M")</f>
        <v>19</v>
      </c>
      <c r="AJ1093" t="str">
        <f>TEXT(Member_export_20241206_173759_f48b0b31c0417006138ce4576f294a066f7c[[#This Row],[Member since]],"DDDD")</f>
        <v>jueves</v>
      </c>
      <c r="AK1093">
        <f>MONTH(Member_export_20241206_173759_f48b0b31c0417006138ce4576f294a066f7c[[#This Row],[Member since]])</f>
        <v>5</v>
      </c>
      <c r="AL1093">
        <f>YEAR(Member_export_20241206_173759_f48b0b31c0417006138ce4576f294a066f7c[[#This Row],[Member since]])</f>
        <v>2023</v>
      </c>
    </row>
    <row r="1094" spans="1:38" x14ac:dyDescent="0.55000000000000004">
      <c r="A1094">
        <v>79788</v>
      </c>
      <c r="B1094">
        <v>45989490</v>
      </c>
      <c r="C1094" t="s">
        <v>3459</v>
      </c>
      <c r="D1094" t="s">
        <v>9</v>
      </c>
      <c r="E1094" t="s">
        <v>9</v>
      </c>
      <c r="F1094" t="s">
        <v>27</v>
      </c>
      <c r="G1094" t="s">
        <v>1671</v>
      </c>
      <c r="H1094" t="s">
        <v>4022</v>
      </c>
      <c r="I1094" s="1">
        <v>27610</v>
      </c>
      <c r="J1094" t="s">
        <v>6613</v>
      </c>
      <c r="K1094" t="s">
        <v>6614</v>
      </c>
      <c r="L1094">
        <v>28914</v>
      </c>
      <c r="M1094" t="s">
        <v>4016</v>
      </c>
      <c r="N1094" t="s">
        <v>9</v>
      </c>
      <c r="O1094">
        <v>646239776</v>
      </c>
      <c r="P1094" t="s">
        <v>1672</v>
      </c>
      <c r="Q1094" t="s">
        <v>45</v>
      </c>
      <c r="R1094" t="s">
        <v>6615</v>
      </c>
      <c r="S1094" t="s">
        <v>4017</v>
      </c>
      <c r="T1094" s="1">
        <v>43801</v>
      </c>
      <c r="U1094" t="s">
        <v>9</v>
      </c>
      <c r="V1094" t="s">
        <v>4068</v>
      </c>
      <c r="W1094" t="s">
        <v>9</v>
      </c>
      <c r="X1094" t="s">
        <v>12</v>
      </c>
      <c r="Y1094" s="1">
        <v>43831</v>
      </c>
      <c r="Z1094" s="1">
        <v>45657</v>
      </c>
      <c r="AA1094">
        <v>5200</v>
      </c>
      <c r="AB1094" t="s">
        <v>4017</v>
      </c>
      <c r="AC1094">
        <f>MIN(COUNTIF(B:B,Member_export_20241206_173759_f48b0b31c0417006138ce4576f294a066f7c[[#This Row],[Member ID]]),1)-1</f>
        <v>0</v>
      </c>
      <c r="AD1094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1094" t="str">
        <f>IF(Member_export_20241206_173759_f48b0b31c0417006138ce4576f294a066f7c[[#This Row],[Source]]="","DESCONOCIDA",Member_export_20241206_173759_f48b0b31c0417006138ce4576f294a066f7c[[#This Row],[Source]])</f>
        <v>DESCONOCIDA</v>
      </c>
      <c r="AF1094" s="1">
        <v>45657</v>
      </c>
      <c r="AG1094" s="1">
        <f>Member_export_20241206_173759_f48b0b31c0417006138ce4576f294a066f7c[[#This Row],[Price]]/100</f>
        <v>52</v>
      </c>
      <c r="AH1094" s="6">
        <f ca="1">DATEDIF(Member_export_20241206_173759_f48b0b31c0417006138ce4576f294a066f7c[[#This Row],[Birthday]],TODAY(),"Y")</f>
        <v>49</v>
      </c>
      <c r="AI1094" s="6">
        <f>DATEDIF(Member_export_20241206_173759_f48b0b31c0417006138ce4576f294a066f7c[[#This Row],[Member since]],Member_export_20241206_173759_f48b0b31c0417006138ce4576f294a066f7c[[#This Row],[Contrac end date C]],"M")</f>
        <v>60</v>
      </c>
      <c r="AJ1094" t="str">
        <f>TEXT(Member_export_20241206_173759_f48b0b31c0417006138ce4576f294a066f7c[[#This Row],[Member since]],"DDDD")</f>
        <v>lunes</v>
      </c>
      <c r="AK1094">
        <f>MONTH(Member_export_20241206_173759_f48b0b31c0417006138ce4576f294a066f7c[[#This Row],[Member since]])</f>
        <v>12</v>
      </c>
      <c r="AL1094">
        <f>YEAR(Member_export_20241206_173759_f48b0b31c0417006138ce4576f294a066f7c[[#This Row],[Member since]])</f>
        <v>2019</v>
      </c>
    </row>
    <row r="1095" spans="1:38" x14ac:dyDescent="0.55000000000000004">
      <c r="A1095">
        <v>79788</v>
      </c>
      <c r="B1095">
        <v>45988543</v>
      </c>
      <c r="C1095" t="s">
        <v>3696</v>
      </c>
      <c r="D1095" t="s">
        <v>9</v>
      </c>
      <c r="E1095" t="s">
        <v>9</v>
      </c>
      <c r="F1095" t="s">
        <v>1342</v>
      </c>
      <c r="G1095" t="s">
        <v>2201</v>
      </c>
      <c r="H1095" t="s">
        <v>4025</v>
      </c>
      <c r="I1095" s="1">
        <v>28875</v>
      </c>
      <c r="J1095" t="s">
        <v>6616</v>
      </c>
      <c r="K1095" t="s">
        <v>6617</v>
      </c>
      <c r="L1095">
        <v>28914</v>
      </c>
      <c r="M1095" t="s">
        <v>4016</v>
      </c>
      <c r="N1095" t="s">
        <v>9</v>
      </c>
      <c r="O1095">
        <v>665457614</v>
      </c>
      <c r="P1095" t="s">
        <v>2203</v>
      </c>
      <c r="Q1095" t="s">
        <v>22</v>
      </c>
      <c r="R1095" t="s">
        <v>2202</v>
      </c>
      <c r="S1095" t="s">
        <v>4017</v>
      </c>
      <c r="T1095" s="1">
        <v>45169</v>
      </c>
      <c r="U1095" t="s">
        <v>9</v>
      </c>
      <c r="V1095" t="s">
        <v>4023</v>
      </c>
      <c r="W1095" t="s">
        <v>4024</v>
      </c>
      <c r="X1095" t="s">
        <v>12</v>
      </c>
      <c r="Y1095" s="1">
        <v>45170</v>
      </c>
      <c r="Z1095" s="1">
        <v>45657</v>
      </c>
      <c r="AA1095">
        <v>5200</v>
      </c>
      <c r="AB1095" t="s">
        <v>4017</v>
      </c>
      <c r="AC1095">
        <f>MIN(COUNTIF(B:B,Member_export_20241206_173759_f48b0b31c0417006138ce4576f294a066f7c[[#This Row],[Member ID]]),1)-1</f>
        <v>0</v>
      </c>
      <c r="AD109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9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95" s="1">
        <v>45657</v>
      </c>
      <c r="AG1095" s="1">
        <f>Member_export_20241206_173759_f48b0b31c0417006138ce4576f294a066f7c[[#This Row],[Price]]/100</f>
        <v>52</v>
      </c>
      <c r="AH1095" s="6">
        <f ca="1">DATEDIF(Member_export_20241206_173759_f48b0b31c0417006138ce4576f294a066f7c[[#This Row],[Birthday]],TODAY(),"Y")</f>
        <v>45</v>
      </c>
      <c r="AI1095" s="6">
        <f>DATEDIF(Member_export_20241206_173759_f48b0b31c0417006138ce4576f294a066f7c[[#This Row],[Member since]],Member_export_20241206_173759_f48b0b31c0417006138ce4576f294a066f7c[[#This Row],[Contrac end date C]],"M")</f>
        <v>16</v>
      </c>
      <c r="AJ1095" t="str">
        <f>TEXT(Member_export_20241206_173759_f48b0b31c0417006138ce4576f294a066f7c[[#This Row],[Member since]],"DDDD")</f>
        <v>jueves</v>
      </c>
      <c r="AK1095">
        <f>MONTH(Member_export_20241206_173759_f48b0b31c0417006138ce4576f294a066f7c[[#This Row],[Member since]])</f>
        <v>8</v>
      </c>
      <c r="AL1095">
        <f>YEAR(Member_export_20241206_173759_f48b0b31c0417006138ce4576f294a066f7c[[#This Row],[Member since]])</f>
        <v>2023</v>
      </c>
    </row>
    <row r="1096" spans="1:38" x14ac:dyDescent="0.55000000000000004">
      <c r="A1096">
        <v>79788</v>
      </c>
      <c r="B1096">
        <v>45989336</v>
      </c>
      <c r="C1096" t="s">
        <v>2982</v>
      </c>
      <c r="D1096" t="s">
        <v>9</v>
      </c>
      <c r="E1096" t="s">
        <v>9</v>
      </c>
      <c r="F1096" t="s">
        <v>479</v>
      </c>
      <c r="G1096" t="s">
        <v>480</v>
      </c>
      <c r="H1096" t="s">
        <v>4022</v>
      </c>
      <c r="I1096" s="1">
        <v>35930</v>
      </c>
      <c r="J1096" t="s">
        <v>6618</v>
      </c>
      <c r="K1096" t="s">
        <v>6619</v>
      </c>
      <c r="L1096">
        <v>28914</v>
      </c>
      <c r="M1096" t="s">
        <v>4016</v>
      </c>
      <c r="N1096" t="s">
        <v>9</v>
      </c>
      <c r="O1096">
        <v>669877499</v>
      </c>
      <c r="P1096" t="s">
        <v>481</v>
      </c>
      <c r="Q1096" t="s">
        <v>22</v>
      </c>
      <c r="R1096" t="s">
        <v>6620</v>
      </c>
      <c r="S1096" t="s">
        <v>4017</v>
      </c>
      <c r="T1096" s="1">
        <v>44754</v>
      </c>
      <c r="U1096" t="s">
        <v>9</v>
      </c>
      <c r="V1096" t="s">
        <v>4023</v>
      </c>
      <c r="W1096" t="s">
        <v>4437</v>
      </c>
      <c r="X1096" t="s">
        <v>12</v>
      </c>
      <c r="Y1096" s="1">
        <v>44774</v>
      </c>
      <c r="Z1096" s="1">
        <v>45657</v>
      </c>
      <c r="AA1096">
        <v>5200</v>
      </c>
      <c r="AB1096" t="s">
        <v>4017</v>
      </c>
      <c r="AC1096">
        <f>MIN(COUNTIF(B:B,Member_export_20241206_173759_f48b0b31c0417006138ce4576f294a066f7c[[#This Row],[Member ID]]),1)-1</f>
        <v>0</v>
      </c>
      <c r="AD109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96" t="str">
        <f>IF(Member_export_20241206_173759_f48b0b31c0417006138ce4576f294a066f7c[[#This Row],[Source]]="","DESCONOCIDA",Member_export_20241206_173759_f48b0b31c0417006138ce4576f294a066f7c[[#This Row],[Source]])</f>
        <v>REDES SOCIALES</v>
      </c>
      <c r="AF1096" s="1">
        <v>45657</v>
      </c>
      <c r="AG1096" s="1">
        <f>Member_export_20241206_173759_f48b0b31c0417006138ce4576f294a066f7c[[#This Row],[Price]]/100</f>
        <v>52</v>
      </c>
      <c r="AH1096" s="6">
        <f ca="1">DATEDIF(Member_export_20241206_173759_f48b0b31c0417006138ce4576f294a066f7c[[#This Row],[Birthday]],TODAY(),"Y")</f>
        <v>26</v>
      </c>
      <c r="AI1096" s="6">
        <f>DATEDIF(Member_export_20241206_173759_f48b0b31c0417006138ce4576f294a066f7c[[#This Row],[Member since]],Member_export_20241206_173759_f48b0b31c0417006138ce4576f294a066f7c[[#This Row],[Contrac end date C]],"M")</f>
        <v>29</v>
      </c>
      <c r="AJ1096" t="str">
        <f>TEXT(Member_export_20241206_173759_f48b0b31c0417006138ce4576f294a066f7c[[#This Row],[Member since]],"DDDD")</f>
        <v>martes</v>
      </c>
      <c r="AK1096">
        <f>MONTH(Member_export_20241206_173759_f48b0b31c0417006138ce4576f294a066f7c[[#This Row],[Member since]])</f>
        <v>7</v>
      </c>
      <c r="AL1096">
        <f>YEAR(Member_export_20241206_173759_f48b0b31c0417006138ce4576f294a066f7c[[#This Row],[Member since]])</f>
        <v>2022</v>
      </c>
    </row>
    <row r="1097" spans="1:38" x14ac:dyDescent="0.55000000000000004">
      <c r="A1097">
        <v>79788</v>
      </c>
      <c r="B1097">
        <v>45987837</v>
      </c>
      <c r="C1097" t="s">
        <v>2868</v>
      </c>
      <c r="D1097" t="s">
        <v>9</v>
      </c>
      <c r="E1097" t="s">
        <v>9</v>
      </c>
      <c r="F1097" t="s">
        <v>131</v>
      </c>
      <c r="G1097" t="s">
        <v>132</v>
      </c>
      <c r="H1097" t="s">
        <v>4015</v>
      </c>
      <c r="I1097" s="1">
        <v>35396</v>
      </c>
      <c r="J1097" t="s">
        <v>6621</v>
      </c>
      <c r="K1097" t="s">
        <v>4095</v>
      </c>
      <c r="L1097">
        <v>28914</v>
      </c>
      <c r="M1097" t="s">
        <v>4016</v>
      </c>
      <c r="N1097" t="s">
        <v>9</v>
      </c>
      <c r="O1097">
        <v>665465010</v>
      </c>
      <c r="P1097" t="s">
        <v>133</v>
      </c>
      <c r="Q1097" t="s">
        <v>134</v>
      </c>
      <c r="R1097" t="s">
        <v>4511</v>
      </c>
      <c r="S1097" t="s">
        <v>4017</v>
      </c>
      <c r="T1097" s="1">
        <v>44124</v>
      </c>
      <c r="U1097" t="s">
        <v>9</v>
      </c>
      <c r="V1097" t="s">
        <v>4023</v>
      </c>
      <c r="W1097" t="s">
        <v>9</v>
      </c>
      <c r="X1097" t="s">
        <v>12</v>
      </c>
      <c r="Y1097" s="1">
        <v>44136</v>
      </c>
      <c r="Z1097" s="1">
        <v>45657</v>
      </c>
      <c r="AA1097">
        <v>5200</v>
      </c>
      <c r="AB1097" t="s">
        <v>4017</v>
      </c>
      <c r="AC1097">
        <f>MIN(COUNTIF(B:B,Member_export_20241206_173759_f48b0b31c0417006138ce4576f294a066f7c[[#This Row],[Member ID]]),1)-1</f>
        <v>0</v>
      </c>
      <c r="AD109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97" t="str">
        <f>IF(Member_export_20241206_173759_f48b0b31c0417006138ce4576f294a066f7c[[#This Row],[Source]]="","DESCONOCIDA",Member_export_20241206_173759_f48b0b31c0417006138ce4576f294a066f7c[[#This Row],[Source]])</f>
        <v>DESCONOCIDA</v>
      </c>
      <c r="AF1097" s="1">
        <v>45657</v>
      </c>
      <c r="AG1097" s="1">
        <f>Member_export_20241206_173759_f48b0b31c0417006138ce4576f294a066f7c[[#This Row],[Price]]/100</f>
        <v>52</v>
      </c>
      <c r="AH1097" s="6">
        <f ca="1">DATEDIF(Member_export_20241206_173759_f48b0b31c0417006138ce4576f294a066f7c[[#This Row],[Birthday]],TODAY(),"Y")</f>
        <v>28</v>
      </c>
      <c r="AI1097" s="6">
        <f>DATEDIF(Member_export_20241206_173759_f48b0b31c0417006138ce4576f294a066f7c[[#This Row],[Member since]],Member_export_20241206_173759_f48b0b31c0417006138ce4576f294a066f7c[[#This Row],[Contrac end date C]],"M")</f>
        <v>50</v>
      </c>
      <c r="AJ1097" t="str">
        <f>TEXT(Member_export_20241206_173759_f48b0b31c0417006138ce4576f294a066f7c[[#This Row],[Member since]],"DDDD")</f>
        <v>martes</v>
      </c>
      <c r="AK1097">
        <f>MONTH(Member_export_20241206_173759_f48b0b31c0417006138ce4576f294a066f7c[[#This Row],[Member since]])</f>
        <v>10</v>
      </c>
      <c r="AL1097">
        <f>YEAR(Member_export_20241206_173759_f48b0b31c0417006138ce4576f294a066f7c[[#This Row],[Member since]])</f>
        <v>2020</v>
      </c>
    </row>
    <row r="1098" spans="1:38" x14ac:dyDescent="0.55000000000000004">
      <c r="A1098">
        <v>79788</v>
      </c>
      <c r="B1098">
        <v>45989557</v>
      </c>
      <c r="C1098" t="s">
        <v>2961</v>
      </c>
      <c r="D1098" t="s">
        <v>9</v>
      </c>
      <c r="E1098" t="s">
        <v>9</v>
      </c>
      <c r="F1098" t="s">
        <v>42</v>
      </c>
      <c r="G1098" t="s">
        <v>412</v>
      </c>
      <c r="H1098" t="s">
        <v>4022</v>
      </c>
      <c r="I1098" s="1">
        <v>35878</v>
      </c>
      <c r="J1098" t="s">
        <v>6622</v>
      </c>
      <c r="K1098" t="s">
        <v>4197</v>
      </c>
      <c r="L1098">
        <v>28914</v>
      </c>
      <c r="M1098" t="s">
        <v>4016</v>
      </c>
      <c r="N1098" t="s">
        <v>9</v>
      </c>
      <c r="O1098">
        <v>695279920</v>
      </c>
      <c r="P1098" t="s">
        <v>414</v>
      </c>
      <c r="Q1098" t="s">
        <v>189</v>
      </c>
      <c r="R1098" t="s">
        <v>413</v>
      </c>
      <c r="S1098" t="s">
        <v>4017</v>
      </c>
      <c r="T1098" s="1">
        <v>43739</v>
      </c>
      <c r="U1098" t="s">
        <v>9</v>
      </c>
      <c r="V1098" t="s">
        <v>4023</v>
      </c>
      <c r="W1098" t="s">
        <v>4024</v>
      </c>
      <c r="X1098" t="s">
        <v>12</v>
      </c>
      <c r="Y1098" s="1">
        <v>43739</v>
      </c>
      <c r="Z1098" s="1">
        <v>45657</v>
      </c>
      <c r="AA1098">
        <v>5200</v>
      </c>
      <c r="AB1098" t="s">
        <v>4017</v>
      </c>
      <c r="AC1098">
        <f>MIN(COUNTIF(B:B,Member_export_20241206_173759_f48b0b31c0417006138ce4576f294a066f7c[[#This Row],[Member ID]]),1)-1</f>
        <v>0</v>
      </c>
      <c r="AD109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09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098" s="1">
        <v>45657</v>
      </c>
      <c r="AG1098" s="1">
        <f>Member_export_20241206_173759_f48b0b31c0417006138ce4576f294a066f7c[[#This Row],[Price]]/100</f>
        <v>52</v>
      </c>
      <c r="AH1098" s="6">
        <f ca="1">DATEDIF(Member_export_20241206_173759_f48b0b31c0417006138ce4576f294a066f7c[[#This Row],[Birthday]],TODAY(),"Y")</f>
        <v>26</v>
      </c>
      <c r="AI1098" s="6">
        <f>DATEDIF(Member_export_20241206_173759_f48b0b31c0417006138ce4576f294a066f7c[[#This Row],[Member since]],Member_export_20241206_173759_f48b0b31c0417006138ce4576f294a066f7c[[#This Row],[Contrac end date C]],"M")</f>
        <v>62</v>
      </c>
      <c r="AJ1098" t="str">
        <f>TEXT(Member_export_20241206_173759_f48b0b31c0417006138ce4576f294a066f7c[[#This Row],[Member since]],"DDDD")</f>
        <v>martes</v>
      </c>
      <c r="AK1098">
        <f>MONTH(Member_export_20241206_173759_f48b0b31c0417006138ce4576f294a066f7c[[#This Row],[Member since]])</f>
        <v>10</v>
      </c>
      <c r="AL1098">
        <f>YEAR(Member_export_20241206_173759_f48b0b31c0417006138ce4576f294a066f7c[[#This Row],[Member since]])</f>
        <v>2019</v>
      </c>
    </row>
    <row r="1099" spans="1:38" x14ac:dyDescent="0.55000000000000004">
      <c r="A1099">
        <v>79788</v>
      </c>
      <c r="B1099">
        <v>45989731</v>
      </c>
      <c r="C1099" t="s">
        <v>3492</v>
      </c>
      <c r="D1099" t="s">
        <v>9</v>
      </c>
      <c r="E1099" t="s">
        <v>9</v>
      </c>
      <c r="F1099" t="s">
        <v>42</v>
      </c>
      <c r="G1099" t="s">
        <v>6919</v>
      </c>
      <c r="H1099" t="s">
        <v>4015</v>
      </c>
      <c r="I1099" s="1"/>
      <c r="J1099" t="s">
        <v>6623</v>
      </c>
      <c r="K1099" t="s">
        <v>9</v>
      </c>
      <c r="L1099">
        <v>28914</v>
      </c>
      <c r="M1099" t="s">
        <v>4016</v>
      </c>
      <c r="N1099" t="s">
        <v>9</v>
      </c>
      <c r="O1099">
        <v>627109712</v>
      </c>
      <c r="P1099" t="s">
        <v>6920</v>
      </c>
      <c r="Q1099" t="s">
        <v>11</v>
      </c>
      <c r="R1099" t="s">
        <v>6921</v>
      </c>
      <c r="S1099" t="s">
        <v>4017</v>
      </c>
      <c r="T1099" s="1">
        <v>45236</v>
      </c>
      <c r="U1099" t="s">
        <v>9</v>
      </c>
      <c r="V1099" t="s">
        <v>9</v>
      </c>
      <c r="W1099" t="s">
        <v>9</v>
      </c>
      <c r="X1099" t="s">
        <v>12</v>
      </c>
      <c r="Y1099" s="1">
        <v>45261</v>
      </c>
      <c r="Z1099" s="1">
        <v>45657</v>
      </c>
      <c r="AA1099">
        <v>5200</v>
      </c>
      <c r="AB1099" t="s">
        <v>4017</v>
      </c>
      <c r="AC1099">
        <f>MIN(COUNTIF(B:B,Member_export_20241206_173759_f48b0b31c0417006138ce4576f294a066f7c[[#This Row],[Member ID]]),1)-1</f>
        <v>0</v>
      </c>
      <c r="AD1099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099" t="str">
        <f>IF(Member_export_20241206_173759_f48b0b31c0417006138ce4576f294a066f7c[[#This Row],[Source]]="","DESCONOCIDA",Member_export_20241206_173759_f48b0b31c0417006138ce4576f294a066f7c[[#This Row],[Source]])</f>
        <v>DESCONOCIDA</v>
      </c>
      <c r="AF1099" s="1">
        <v>45657</v>
      </c>
      <c r="AG1099" s="1">
        <f>Member_export_20241206_173759_f48b0b31c0417006138ce4576f294a066f7c[[#This Row],[Price]]/100</f>
        <v>52</v>
      </c>
      <c r="AH1099" s="6">
        <f ca="1">DATEDIF(Member_export_20241206_173759_f48b0b31c0417006138ce4576f294a066f7c[[#This Row],[Birthday]],TODAY(),"Y")</f>
        <v>124</v>
      </c>
      <c r="AI1099" s="6">
        <f>DATEDIF(Member_export_20241206_173759_f48b0b31c0417006138ce4576f294a066f7c[[#This Row],[Member since]],Member_export_20241206_173759_f48b0b31c0417006138ce4576f294a066f7c[[#This Row],[Contrac end date C]],"M")</f>
        <v>13</v>
      </c>
      <c r="AJ1099" t="str">
        <f>TEXT(Member_export_20241206_173759_f48b0b31c0417006138ce4576f294a066f7c[[#This Row],[Member since]],"DDDD")</f>
        <v>lunes</v>
      </c>
      <c r="AK1099">
        <f>MONTH(Member_export_20241206_173759_f48b0b31c0417006138ce4576f294a066f7c[[#This Row],[Member since]])</f>
        <v>11</v>
      </c>
      <c r="AL1099">
        <f>YEAR(Member_export_20241206_173759_f48b0b31c0417006138ce4576f294a066f7c[[#This Row],[Member since]])</f>
        <v>2023</v>
      </c>
    </row>
    <row r="1100" spans="1:38" x14ac:dyDescent="0.55000000000000004">
      <c r="A1100">
        <v>79788</v>
      </c>
      <c r="B1100">
        <v>46976276</v>
      </c>
      <c r="C1100" t="s">
        <v>3129</v>
      </c>
      <c r="D1100" t="s">
        <v>9</v>
      </c>
      <c r="E1100" t="s">
        <v>9</v>
      </c>
      <c r="F1100" t="s">
        <v>42</v>
      </c>
      <c r="G1100" t="s">
        <v>880</v>
      </c>
      <c r="H1100" t="s">
        <v>4022</v>
      </c>
      <c r="I1100" s="1">
        <v>38877</v>
      </c>
      <c r="J1100" t="s">
        <v>6624</v>
      </c>
      <c r="K1100" t="s">
        <v>6625</v>
      </c>
      <c r="L1100">
        <v>28914</v>
      </c>
      <c r="M1100" t="s">
        <v>4016</v>
      </c>
      <c r="N1100" t="s">
        <v>9</v>
      </c>
      <c r="O1100">
        <v>666621427</v>
      </c>
      <c r="P1100" t="s">
        <v>881</v>
      </c>
      <c r="Q1100" t="s">
        <v>22</v>
      </c>
      <c r="R1100" t="s">
        <v>6626</v>
      </c>
      <c r="S1100" t="s">
        <v>4017</v>
      </c>
      <c r="T1100" s="1">
        <v>45455</v>
      </c>
      <c r="U1100" t="s">
        <v>9</v>
      </c>
      <c r="V1100" t="s">
        <v>4023</v>
      </c>
      <c r="W1100" t="s">
        <v>4024</v>
      </c>
      <c r="X1100" t="s">
        <v>12</v>
      </c>
      <c r="Y1100" s="1">
        <v>45474</v>
      </c>
      <c r="Z1100" s="1">
        <v>45657</v>
      </c>
      <c r="AA1100">
        <v>5200</v>
      </c>
      <c r="AB1100" t="s">
        <v>4017</v>
      </c>
      <c r="AC1100">
        <f>MIN(COUNTIF(B:B,Member_export_20241206_173759_f48b0b31c0417006138ce4576f294a066f7c[[#This Row],[Member ID]]),1)-1</f>
        <v>0</v>
      </c>
      <c r="AD110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0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00" s="1">
        <v>45657</v>
      </c>
      <c r="AG1100" s="1">
        <f>Member_export_20241206_173759_f48b0b31c0417006138ce4576f294a066f7c[[#This Row],[Price]]/100</f>
        <v>52</v>
      </c>
      <c r="AH1100" s="6">
        <f ca="1">DATEDIF(Member_export_20241206_173759_f48b0b31c0417006138ce4576f294a066f7c[[#This Row],[Birthday]],TODAY(),"Y")</f>
        <v>18</v>
      </c>
      <c r="AI1100" s="6">
        <f>DATEDIF(Member_export_20241206_173759_f48b0b31c0417006138ce4576f294a066f7c[[#This Row],[Member since]],Member_export_20241206_173759_f48b0b31c0417006138ce4576f294a066f7c[[#This Row],[Contrac end date C]],"M")</f>
        <v>6</v>
      </c>
      <c r="AJ1100" t="str">
        <f>TEXT(Member_export_20241206_173759_f48b0b31c0417006138ce4576f294a066f7c[[#This Row],[Member since]],"DDDD")</f>
        <v>miércoles</v>
      </c>
      <c r="AK1100">
        <f>MONTH(Member_export_20241206_173759_f48b0b31c0417006138ce4576f294a066f7c[[#This Row],[Member since]])</f>
        <v>6</v>
      </c>
      <c r="AL1100">
        <f>YEAR(Member_export_20241206_173759_f48b0b31c0417006138ce4576f294a066f7c[[#This Row],[Member since]])</f>
        <v>2024</v>
      </c>
    </row>
    <row r="1101" spans="1:38" x14ac:dyDescent="0.55000000000000004">
      <c r="A1101">
        <v>79788</v>
      </c>
      <c r="B1101">
        <v>45988821</v>
      </c>
      <c r="C1101" t="s">
        <v>2949</v>
      </c>
      <c r="D1101" t="s">
        <v>9</v>
      </c>
      <c r="E1101" t="s">
        <v>9</v>
      </c>
      <c r="F1101" t="s">
        <v>42</v>
      </c>
      <c r="G1101" t="s">
        <v>378</v>
      </c>
      <c r="H1101" t="s">
        <v>4022</v>
      </c>
      <c r="I1101" s="1">
        <v>39293</v>
      </c>
      <c r="J1101" t="s">
        <v>6627</v>
      </c>
      <c r="K1101" t="s">
        <v>6628</v>
      </c>
      <c r="L1101">
        <v>28914</v>
      </c>
      <c r="M1101" t="s">
        <v>4016</v>
      </c>
      <c r="N1101" t="s">
        <v>9</v>
      </c>
      <c r="O1101">
        <v>678512127</v>
      </c>
      <c r="P1101" t="s">
        <v>379</v>
      </c>
      <c r="Q1101" t="s">
        <v>9</v>
      </c>
      <c r="R1101" t="s">
        <v>9</v>
      </c>
      <c r="S1101" t="s">
        <v>4017</v>
      </c>
      <c r="T1101" s="1">
        <v>45174</v>
      </c>
      <c r="U1101" t="s">
        <v>9</v>
      </c>
      <c r="V1101" t="s">
        <v>4023</v>
      </c>
      <c r="W1101" t="s">
        <v>4024</v>
      </c>
      <c r="X1101" t="s">
        <v>48</v>
      </c>
      <c r="Y1101" s="1">
        <v>45566</v>
      </c>
      <c r="Z1101" s="1">
        <v>45657</v>
      </c>
      <c r="AA1101">
        <v>3900</v>
      </c>
      <c r="AB1101" t="s">
        <v>4017</v>
      </c>
      <c r="AC1101">
        <f>MIN(COUNTIF(B:B,Member_export_20241206_173759_f48b0b31c0417006138ce4576f294a066f7c[[#This Row],[Member ID]]),1)-1</f>
        <v>0</v>
      </c>
      <c r="AD110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0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01" s="1">
        <v>45657</v>
      </c>
      <c r="AG1101" s="1">
        <f>Member_export_20241206_173759_f48b0b31c0417006138ce4576f294a066f7c[[#This Row],[Price]]/100</f>
        <v>39</v>
      </c>
      <c r="AH1101" s="6">
        <f ca="1">DATEDIF(Member_export_20241206_173759_f48b0b31c0417006138ce4576f294a066f7c[[#This Row],[Birthday]],TODAY(),"Y")</f>
        <v>17</v>
      </c>
      <c r="AI1101" s="6">
        <f>DATEDIF(Member_export_20241206_173759_f48b0b31c0417006138ce4576f294a066f7c[[#This Row],[Member since]],Member_export_20241206_173759_f48b0b31c0417006138ce4576f294a066f7c[[#This Row],[Contrac end date C]],"M")</f>
        <v>15</v>
      </c>
      <c r="AJ1101" t="str">
        <f>TEXT(Member_export_20241206_173759_f48b0b31c0417006138ce4576f294a066f7c[[#This Row],[Member since]],"DDDD")</f>
        <v>martes</v>
      </c>
      <c r="AK1101">
        <f>MONTH(Member_export_20241206_173759_f48b0b31c0417006138ce4576f294a066f7c[[#This Row],[Member since]])</f>
        <v>9</v>
      </c>
      <c r="AL1101">
        <f>YEAR(Member_export_20241206_173759_f48b0b31c0417006138ce4576f294a066f7c[[#This Row],[Member since]])</f>
        <v>2023</v>
      </c>
    </row>
    <row r="1102" spans="1:38" x14ac:dyDescent="0.55000000000000004">
      <c r="A1102">
        <v>79788</v>
      </c>
      <c r="B1102">
        <v>45988971</v>
      </c>
      <c r="C1102" t="s">
        <v>3095</v>
      </c>
      <c r="D1102" t="s">
        <v>9</v>
      </c>
      <c r="E1102" t="s">
        <v>9</v>
      </c>
      <c r="F1102" t="s">
        <v>42</v>
      </c>
      <c r="G1102" t="s">
        <v>798</v>
      </c>
      <c r="H1102" t="s">
        <v>4022</v>
      </c>
      <c r="I1102" s="1">
        <v>34649</v>
      </c>
      <c r="J1102" t="s">
        <v>6629</v>
      </c>
      <c r="K1102" t="s">
        <v>6630</v>
      </c>
      <c r="L1102">
        <v>28905</v>
      </c>
      <c r="M1102" t="s">
        <v>4018</v>
      </c>
      <c r="N1102" t="s">
        <v>9</v>
      </c>
      <c r="O1102">
        <v>691108879</v>
      </c>
      <c r="P1102" t="s">
        <v>799</v>
      </c>
      <c r="Q1102" t="s">
        <v>189</v>
      </c>
      <c r="R1102" t="s">
        <v>6631</v>
      </c>
      <c r="S1102" t="s">
        <v>4017</v>
      </c>
      <c r="T1102" s="1">
        <v>44839</v>
      </c>
      <c r="U1102" t="s">
        <v>9</v>
      </c>
      <c r="V1102" t="s">
        <v>4023</v>
      </c>
      <c r="W1102" t="s">
        <v>4024</v>
      </c>
      <c r="X1102" t="s">
        <v>30</v>
      </c>
      <c r="Y1102" s="1">
        <v>44866</v>
      </c>
      <c r="Z1102" s="1">
        <v>45657</v>
      </c>
      <c r="AA1102">
        <v>4900</v>
      </c>
      <c r="AB1102" t="s">
        <v>4017</v>
      </c>
      <c r="AC1102">
        <f>MIN(COUNTIF(B:B,Member_export_20241206_173759_f48b0b31c0417006138ce4576f294a066f7c[[#This Row],[Member ID]]),1)-1</f>
        <v>0</v>
      </c>
      <c r="AD110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0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02" s="1">
        <v>45657</v>
      </c>
      <c r="AG1102" s="1">
        <f>Member_export_20241206_173759_f48b0b31c0417006138ce4576f294a066f7c[[#This Row],[Price]]/100</f>
        <v>49</v>
      </c>
      <c r="AH1102" s="6">
        <f ca="1">DATEDIF(Member_export_20241206_173759_f48b0b31c0417006138ce4576f294a066f7c[[#This Row],[Birthday]],TODAY(),"Y")</f>
        <v>30</v>
      </c>
      <c r="AI1102" s="6">
        <f>DATEDIF(Member_export_20241206_173759_f48b0b31c0417006138ce4576f294a066f7c[[#This Row],[Member since]],Member_export_20241206_173759_f48b0b31c0417006138ce4576f294a066f7c[[#This Row],[Contrac end date C]],"M")</f>
        <v>26</v>
      </c>
      <c r="AJ1102" t="str">
        <f>TEXT(Member_export_20241206_173759_f48b0b31c0417006138ce4576f294a066f7c[[#This Row],[Member since]],"DDDD")</f>
        <v>miércoles</v>
      </c>
      <c r="AK1102">
        <f>MONTH(Member_export_20241206_173759_f48b0b31c0417006138ce4576f294a066f7c[[#This Row],[Member since]])</f>
        <v>10</v>
      </c>
      <c r="AL1102">
        <f>YEAR(Member_export_20241206_173759_f48b0b31c0417006138ce4576f294a066f7c[[#This Row],[Member since]])</f>
        <v>2022</v>
      </c>
    </row>
    <row r="1103" spans="1:38" x14ac:dyDescent="0.55000000000000004">
      <c r="A1103">
        <v>79788</v>
      </c>
      <c r="B1103">
        <v>45989453</v>
      </c>
      <c r="C1103" t="s">
        <v>3807</v>
      </c>
      <c r="D1103" t="s">
        <v>9</v>
      </c>
      <c r="E1103" t="s">
        <v>9</v>
      </c>
      <c r="F1103" t="s">
        <v>42</v>
      </c>
      <c r="G1103" t="s">
        <v>1009</v>
      </c>
      <c r="H1103" t="s">
        <v>4022</v>
      </c>
      <c r="I1103" s="1">
        <v>38811</v>
      </c>
      <c r="J1103" t="s">
        <v>6632</v>
      </c>
      <c r="K1103" t="s">
        <v>4507</v>
      </c>
      <c r="L1103">
        <v>28914</v>
      </c>
      <c r="M1103" t="s">
        <v>4016</v>
      </c>
      <c r="N1103" t="s">
        <v>9</v>
      </c>
      <c r="O1103">
        <v>601130299</v>
      </c>
      <c r="P1103" t="s">
        <v>818</v>
      </c>
      <c r="Q1103" t="s">
        <v>134</v>
      </c>
      <c r="R1103" t="s">
        <v>6633</v>
      </c>
      <c r="S1103" t="s">
        <v>4017</v>
      </c>
      <c r="T1103" s="1">
        <v>45000</v>
      </c>
      <c r="U1103" t="s">
        <v>9</v>
      </c>
      <c r="V1103" t="s">
        <v>4023</v>
      </c>
      <c r="W1103" t="s">
        <v>4024</v>
      </c>
      <c r="X1103" t="s">
        <v>30</v>
      </c>
      <c r="Y1103" s="1">
        <v>45017</v>
      </c>
      <c r="Z1103" s="1">
        <v>45657</v>
      </c>
      <c r="AA1103">
        <v>4900</v>
      </c>
      <c r="AB1103" t="s">
        <v>4017</v>
      </c>
      <c r="AC1103">
        <f>MIN(COUNTIF(B:B,Member_export_20241206_173759_f48b0b31c0417006138ce4576f294a066f7c[[#This Row],[Member ID]]),1)-1</f>
        <v>0</v>
      </c>
      <c r="AD110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0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03" s="1">
        <v>45657</v>
      </c>
      <c r="AG1103" s="1">
        <f>Member_export_20241206_173759_f48b0b31c0417006138ce4576f294a066f7c[[#This Row],[Price]]/100</f>
        <v>49</v>
      </c>
      <c r="AH1103" s="6">
        <f ca="1">DATEDIF(Member_export_20241206_173759_f48b0b31c0417006138ce4576f294a066f7c[[#This Row],[Birthday]],TODAY(),"Y")</f>
        <v>18</v>
      </c>
      <c r="AI1103" s="6">
        <f>DATEDIF(Member_export_20241206_173759_f48b0b31c0417006138ce4576f294a066f7c[[#This Row],[Member since]],Member_export_20241206_173759_f48b0b31c0417006138ce4576f294a066f7c[[#This Row],[Contrac end date C]],"M")</f>
        <v>21</v>
      </c>
      <c r="AJ1103" t="str">
        <f>TEXT(Member_export_20241206_173759_f48b0b31c0417006138ce4576f294a066f7c[[#This Row],[Member since]],"DDDD")</f>
        <v>miércoles</v>
      </c>
      <c r="AK1103">
        <f>MONTH(Member_export_20241206_173759_f48b0b31c0417006138ce4576f294a066f7c[[#This Row],[Member since]])</f>
        <v>3</v>
      </c>
      <c r="AL1103">
        <f>YEAR(Member_export_20241206_173759_f48b0b31c0417006138ce4576f294a066f7c[[#This Row],[Member since]])</f>
        <v>2023</v>
      </c>
    </row>
    <row r="1104" spans="1:38" x14ac:dyDescent="0.55000000000000004">
      <c r="A1104">
        <v>79788</v>
      </c>
      <c r="B1104">
        <v>47150657</v>
      </c>
      <c r="C1104" t="s">
        <v>3025</v>
      </c>
      <c r="D1104" t="s">
        <v>9</v>
      </c>
      <c r="E1104" t="s">
        <v>9</v>
      </c>
      <c r="F1104" t="s">
        <v>42</v>
      </c>
      <c r="G1104" t="s">
        <v>602</v>
      </c>
      <c r="H1104" t="s">
        <v>4022</v>
      </c>
      <c r="I1104" s="1">
        <v>38714</v>
      </c>
      <c r="J1104" t="s">
        <v>6634</v>
      </c>
      <c r="K1104" t="s">
        <v>4151</v>
      </c>
      <c r="L1104">
        <v>28914</v>
      </c>
      <c r="M1104" t="s">
        <v>4016</v>
      </c>
      <c r="N1104" t="s">
        <v>9</v>
      </c>
      <c r="O1104">
        <v>640555628</v>
      </c>
      <c r="P1104" t="s">
        <v>603</v>
      </c>
      <c r="Q1104" t="s">
        <v>22</v>
      </c>
      <c r="R1104" t="s">
        <v>9</v>
      </c>
      <c r="S1104" t="s">
        <v>4017</v>
      </c>
      <c r="T1104" s="1">
        <v>45471</v>
      </c>
      <c r="U1104" t="s">
        <v>9</v>
      </c>
      <c r="V1104" t="s">
        <v>4023</v>
      </c>
      <c r="W1104" t="s">
        <v>4024</v>
      </c>
      <c r="X1104" t="s">
        <v>30</v>
      </c>
      <c r="Y1104" s="1">
        <v>45474</v>
      </c>
      <c r="Z1104" s="1">
        <v>45657</v>
      </c>
      <c r="AA1104">
        <v>4900</v>
      </c>
      <c r="AB1104" t="s">
        <v>4017</v>
      </c>
      <c r="AC1104">
        <f>MIN(COUNTIF(B:B,Member_export_20241206_173759_f48b0b31c0417006138ce4576f294a066f7c[[#This Row],[Member ID]]),1)-1</f>
        <v>0</v>
      </c>
      <c r="AD110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0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04" s="1">
        <v>45657</v>
      </c>
      <c r="AG1104" s="1">
        <f>Member_export_20241206_173759_f48b0b31c0417006138ce4576f294a066f7c[[#This Row],[Price]]/100</f>
        <v>49</v>
      </c>
      <c r="AH1104" s="6">
        <f ca="1">DATEDIF(Member_export_20241206_173759_f48b0b31c0417006138ce4576f294a066f7c[[#This Row],[Birthday]],TODAY(),"Y")</f>
        <v>18</v>
      </c>
      <c r="AI1104" s="6">
        <f>DATEDIF(Member_export_20241206_173759_f48b0b31c0417006138ce4576f294a066f7c[[#This Row],[Member since]],Member_export_20241206_173759_f48b0b31c0417006138ce4576f294a066f7c[[#This Row],[Contrac end date C]],"M")</f>
        <v>6</v>
      </c>
      <c r="AJ1104" t="str">
        <f>TEXT(Member_export_20241206_173759_f48b0b31c0417006138ce4576f294a066f7c[[#This Row],[Member since]],"DDDD")</f>
        <v>viernes</v>
      </c>
      <c r="AK1104">
        <f>MONTH(Member_export_20241206_173759_f48b0b31c0417006138ce4576f294a066f7c[[#This Row],[Member since]])</f>
        <v>6</v>
      </c>
      <c r="AL1104">
        <f>YEAR(Member_export_20241206_173759_f48b0b31c0417006138ce4576f294a066f7c[[#This Row],[Member since]])</f>
        <v>2024</v>
      </c>
    </row>
    <row r="1105" spans="1:38" x14ac:dyDescent="0.55000000000000004">
      <c r="A1105">
        <v>79788</v>
      </c>
      <c r="B1105">
        <v>45989152</v>
      </c>
      <c r="C1105" t="s">
        <v>3911</v>
      </c>
      <c r="D1105" t="s">
        <v>9</v>
      </c>
      <c r="E1105" t="s">
        <v>9</v>
      </c>
      <c r="F1105" t="s">
        <v>42</v>
      </c>
      <c r="G1105" t="s">
        <v>2647</v>
      </c>
      <c r="H1105" t="s">
        <v>4022</v>
      </c>
      <c r="I1105" s="1">
        <v>38691</v>
      </c>
      <c r="J1105" t="s">
        <v>6635</v>
      </c>
      <c r="K1105" t="s">
        <v>4668</v>
      </c>
      <c r="L1105">
        <v>28914</v>
      </c>
      <c r="M1105" t="s">
        <v>4016</v>
      </c>
      <c r="N1105" t="s">
        <v>9</v>
      </c>
      <c r="O1105">
        <v>657737378</v>
      </c>
      <c r="P1105" t="s">
        <v>2648</v>
      </c>
      <c r="Q1105" t="s">
        <v>18</v>
      </c>
      <c r="R1105" t="s">
        <v>6636</v>
      </c>
      <c r="S1105" t="s">
        <v>4017</v>
      </c>
      <c r="T1105" s="1">
        <v>44575</v>
      </c>
      <c r="U1105" t="s">
        <v>9</v>
      </c>
      <c r="V1105" t="s">
        <v>4023</v>
      </c>
      <c r="W1105" t="s">
        <v>4024</v>
      </c>
      <c r="X1105" t="s">
        <v>30</v>
      </c>
      <c r="Y1105" s="1">
        <v>45566</v>
      </c>
      <c r="Z1105" s="1">
        <v>45657</v>
      </c>
      <c r="AA1105">
        <v>4900</v>
      </c>
      <c r="AB1105" t="s">
        <v>4017</v>
      </c>
      <c r="AC1105">
        <f>MIN(COUNTIF(B:B,Member_export_20241206_173759_f48b0b31c0417006138ce4576f294a066f7c[[#This Row],[Member ID]]),1)-1</f>
        <v>0</v>
      </c>
      <c r="AD110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0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05" s="1">
        <v>45657</v>
      </c>
      <c r="AG1105" s="1">
        <f>Member_export_20241206_173759_f48b0b31c0417006138ce4576f294a066f7c[[#This Row],[Price]]/100</f>
        <v>49</v>
      </c>
      <c r="AH1105" s="6">
        <f ca="1">DATEDIF(Member_export_20241206_173759_f48b0b31c0417006138ce4576f294a066f7c[[#This Row],[Birthday]],TODAY(),"Y")</f>
        <v>19</v>
      </c>
      <c r="AI1105" s="6">
        <f>DATEDIF(Member_export_20241206_173759_f48b0b31c0417006138ce4576f294a066f7c[[#This Row],[Member since]],Member_export_20241206_173759_f48b0b31c0417006138ce4576f294a066f7c[[#This Row],[Contrac end date C]],"M")</f>
        <v>35</v>
      </c>
      <c r="AJ1105" t="str">
        <f>TEXT(Member_export_20241206_173759_f48b0b31c0417006138ce4576f294a066f7c[[#This Row],[Member since]],"DDDD")</f>
        <v>viernes</v>
      </c>
      <c r="AK1105">
        <f>MONTH(Member_export_20241206_173759_f48b0b31c0417006138ce4576f294a066f7c[[#This Row],[Member since]])</f>
        <v>1</v>
      </c>
      <c r="AL1105">
        <f>YEAR(Member_export_20241206_173759_f48b0b31c0417006138ce4576f294a066f7c[[#This Row],[Member since]])</f>
        <v>2022</v>
      </c>
    </row>
    <row r="1106" spans="1:38" x14ac:dyDescent="0.55000000000000004">
      <c r="A1106">
        <v>79788</v>
      </c>
      <c r="B1106">
        <v>47451918</v>
      </c>
      <c r="C1106" t="s">
        <v>3679</v>
      </c>
      <c r="D1106" t="s">
        <v>9</v>
      </c>
      <c r="E1106" t="s">
        <v>9</v>
      </c>
      <c r="F1106" t="s">
        <v>42</v>
      </c>
      <c r="G1106" t="s">
        <v>2167</v>
      </c>
      <c r="H1106" t="s">
        <v>4022</v>
      </c>
      <c r="I1106" s="1">
        <v>25842</v>
      </c>
      <c r="J1106" t="s">
        <v>6637</v>
      </c>
      <c r="K1106" t="s">
        <v>6638</v>
      </c>
      <c r="L1106">
        <v>28914</v>
      </c>
      <c r="M1106" t="s">
        <v>4016</v>
      </c>
      <c r="N1106" t="s">
        <v>9</v>
      </c>
      <c r="O1106">
        <v>676802285</v>
      </c>
      <c r="P1106" t="s">
        <v>1746</v>
      </c>
      <c r="Q1106" t="s">
        <v>9</v>
      </c>
      <c r="R1106" t="s">
        <v>6639</v>
      </c>
      <c r="S1106" t="s">
        <v>4017</v>
      </c>
      <c r="T1106" s="1">
        <v>45497</v>
      </c>
      <c r="U1106" t="s">
        <v>9</v>
      </c>
      <c r="V1106" t="s">
        <v>9</v>
      </c>
      <c r="W1106" t="s">
        <v>9</v>
      </c>
      <c r="X1106" t="s">
        <v>48</v>
      </c>
      <c r="Y1106" s="1">
        <v>45505</v>
      </c>
      <c r="Z1106" s="1">
        <v>45657</v>
      </c>
      <c r="AA1106">
        <v>3900</v>
      </c>
      <c r="AB1106" t="s">
        <v>4017</v>
      </c>
      <c r="AC1106">
        <f>MIN(COUNTIF(B:B,Member_export_20241206_173759_f48b0b31c0417006138ce4576f294a066f7c[[#This Row],[Member ID]]),1)-1</f>
        <v>0</v>
      </c>
      <c r="AD1106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106" t="str">
        <f>IF(Member_export_20241206_173759_f48b0b31c0417006138ce4576f294a066f7c[[#This Row],[Source]]="","DESCONOCIDA",Member_export_20241206_173759_f48b0b31c0417006138ce4576f294a066f7c[[#This Row],[Source]])</f>
        <v>DESCONOCIDA</v>
      </c>
      <c r="AF1106" s="1">
        <v>45657</v>
      </c>
      <c r="AG1106" s="1">
        <f>Member_export_20241206_173759_f48b0b31c0417006138ce4576f294a066f7c[[#This Row],[Price]]/100</f>
        <v>39</v>
      </c>
      <c r="AH1106" s="6">
        <f ca="1">DATEDIF(Member_export_20241206_173759_f48b0b31c0417006138ce4576f294a066f7c[[#This Row],[Birthday]],TODAY(),"Y")</f>
        <v>54</v>
      </c>
      <c r="AI1106" s="6">
        <f>DATEDIF(Member_export_20241206_173759_f48b0b31c0417006138ce4576f294a066f7c[[#This Row],[Member since]],Member_export_20241206_173759_f48b0b31c0417006138ce4576f294a066f7c[[#This Row],[Contrac end date C]],"M")</f>
        <v>5</v>
      </c>
      <c r="AJ1106" t="str">
        <f>TEXT(Member_export_20241206_173759_f48b0b31c0417006138ce4576f294a066f7c[[#This Row],[Member since]],"DDDD")</f>
        <v>miércoles</v>
      </c>
      <c r="AK1106">
        <f>MONTH(Member_export_20241206_173759_f48b0b31c0417006138ce4576f294a066f7c[[#This Row],[Member since]])</f>
        <v>7</v>
      </c>
      <c r="AL1106">
        <f>YEAR(Member_export_20241206_173759_f48b0b31c0417006138ce4576f294a066f7c[[#This Row],[Member since]])</f>
        <v>2024</v>
      </c>
    </row>
    <row r="1107" spans="1:38" x14ac:dyDescent="0.55000000000000004">
      <c r="A1107">
        <v>79788</v>
      </c>
      <c r="B1107">
        <v>45989236</v>
      </c>
      <c r="C1107" t="s">
        <v>3522</v>
      </c>
      <c r="D1107" t="s">
        <v>9</v>
      </c>
      <c r="E1107" t="s">
        <v>9</v>
      </c>
      <c r="F1107" t="s">
        <v>42</v>
      </c>
      <c r="G1107" t="s">
        <v>1813</v>
      </c>
      <c r="H1107" t="s">
        <v>4022</v>
      </c>
      <c r="I1107" s="1">
        <v>36808</v>
      </c>
      <c r="J1107" t="s">
        <v>6640</v>
      </c>
      <c r="K1107" t="s">
        <v>5486</v>
      </c>
      <c r="L1107">
        <v>28914</v>
      </c>
      <c r="M1107" t="s">
        <v>4016</v>
      </c>
      <c r="N1107" t="s">
        <v>9</v>
      </c>
      <c r="O1107">
        <v>608915302</v>
      </c>
      <c r="P1107" t="s">
        <v>1645</v>
      </c>
      <c r="Q1107" t="s">
        <v>45</v>
      </c>
      <c r="R1107" t="s">
        <v>1814</v>
      </c>
      <c r="S1107" t="s">
        <v>4017</v>
      </c>
      <c r="T1107" s="1">
        <v>43258</v>
      </c>
      <c r="U1107" t="s">
        <v>9</v>
      </c>
      <c r="V1107" t="s">
        <v>4068</v>
      </c>
      <c r="W1107" t="s">
        <v>4029</v>
      </c>
      <c r="X1107" t="s">
        <v>86</v>
      </c>
      <c r="Y1107" s="1">
        <v>43282</v>
      </c>
      <c r="Z1107" s="1">
        <v>45657</v>
      </c>
      <c r="AA1107">
        <v>4300</v>
      </c>
      <c r="AB1107" t="s">
        <v>4017</v>
      </c>
      <c r="AC1107">
        <f>MIN(COUNTIF(B:B,Member_export_20241206_173759_f48b0b31c0417006138ce4576f294a066f7c[[#This Row],[Member ID]]),1)-1</f>
        <v>0</v>
      </c>
      <c r="AD1107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110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107" s="1">
        <v>45657</v>
      </c>
      <c r="AG1107" s="1">
        <f>Member_export_20241206_173759_f48b0b31c0417006138ce4576f294a066f7c[[#This Row],[Price]]/100</f>
        <v>43</v>
      </c>
      <c r="AH1107" s="6">
        <f ca="1">DATEDIF(Member_export_20241206_173759_f48b0b31c0417006138ce4576f294a066f7c[[#This Row],[Birthday]],TODAY(),"Y")</f>
        <v>24</v>
      </c>
      <c r="AI1107" s="6">
        <f>DATEDIF(Member_export_20241206_173759_f48b0b31c0417006138ce4576f294a066f7c[[#This Row],[Member since]],Member_export_20241206_173759_f48b0b31c0417006138ce4576f294a066f7c[[#This Row],[Contrac end date C]],"M")</f>
        <v>78</v>
      </c>
      <c r="AJ1107" t="str">
        <f>TEXT(Member_export_20241206_173759_f48b0b31c0417006138ce4576f294a066f7c[[#This Row],[Member since]],"DDDD")</f>
        <v>jueves</v>
      </c>
      <c r="AK1107">
        <f>MONTH(Member_export_20241206_173759_f48b0b31c0417006138ce4576f294a066f7c[[#This Row],[Member since]])</f>
        <v>6</v>
      </c>
      <c r="AL1107">
        <f>YEAR(Member_export_20241206_173759_f48b0b31c0417006138ce4576f294a066f7c[[#This Row],[Member since]])</f>
        <v>2018</v>
      </c>
    </row>
    <row r="1108" spans="1:38" x14ac:dyDescent="0.55000000000000004">
      <c r="A1108">
        <v>79788</v>
      </c>
      <c r="B1108">
        <v>45988596</v>
      </c>
      <c r="C1108" t="s">
        <v>3881</v>
      </c>
      <c r="D1108" t="s">
        <v>9</v>
      </c>
      <c r="E1108" t="s">
        <v>9</v>
      </c>
      <c r="F1108" t="s">
        <v>42</v>
      </c>
      <c r="G1108" t="s">
        <v>2461</v>
      </c>
      <c r="H1108" t="s">
        <v>4022</v>
      </c>
      <c r="I1108" s="1">
        <v>36921</v>
      </c>
      <c r="J1108" t="s">
        <v>6641</v>
      </c>
      <c r="K1108" t="s">
        <v>6642</v>
      </c>
      <c r="L1108">
        <v>28914</v>
      </c>
      <c r="M1108" t="s">
        <v>4016</v>
      </c>
      <c r="N1108" t="s">
        <v>9</v>
      </c>
      <c r="O1108">
        <v>633456046</v>
      </c>
      <c r="P1108" t="s">
        <v>2462</v>
      </c>
      <c r="Q1108" t="s">
        <v>11</v>
      </c>
      <c r="R1108" t="s">
        <v>6643</v>
      </c>
      <c r="S1108" t="s">
        <v>4017</v>
      </c>
      <c r="T1108" s="1">
        <v>43374</v>
      </c>
      <c r="U1108" t="s">
        <v>9</v>
      </c>
      <c r="V1108" t="s">
        <v>4023</v>
      </c>
      <c r="W1108" t="s">
        <v>4024</v>
      </c>
      <c r="X1108" t="s">
        <v>30</v>
      </c>
      <c r="Y1108" s="1">
        <v>43374</v>
      </c>
      <c r="Z1108" s="1">
        <v>45657</v>
      </c>
      <c r="AA1108">
        <v>4900</v>
      </c>
      <c r="AB1108" t="s">
        <v>4017</v>
      </c>
      <c r="AC1108">
        <f>MIN(COUNTIF(B:B,Member_export_20241206_173759_f48b0b31c0417006138ce4576f294a066f7c[[#This Row],[Member ID]]),1)-1</f>
        <v>0</v>
      </c>
      <c r="AD110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0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08" s="1">
        <v>45657</v>
      </c>
      <c r="AG1108" s="1">
        <f>Member_export_20241206_173759_f48b0b31c0417006138ce4576f294a066f7c[[#This Row],[Price]]/100</f>
        <v>49</v>
      </c>
      <c r="AH1108" s="6">
        <f ca="1">DATEDIF(Member_export_20241206_173759_f48b0b31c0417006138ce4576f294a066f7c[[#This Row],[Birthday]],TODAY(),"Y")</f>
        <v>23</v>
      </c>
      <c r="AI1108" s="6">
        <f>DATEDIF(Member_export_20241206_173759_f48b0b31c0417006138ce4576f294a066f7c[[#This Row],[Member since]],Member_export_20241206_173759_f48b0b31c0417006138ce4576f294a066f7c[[#This Row],[Contrac end date C]],"M")</f>
        <v>74</v>
      </c>
      <c r="AJ1108" t="str">
        <f>TEXT(Member_export_20241206_173759_f48b0b31c0417006138ce4576f294a066f7c[[#This Row],[Member since]],"DDDD")</f>
        <v>lunes</v>
      </c>
      <c r="AK1108">
        <f>MONTH(Member_export_20241206_173759_f48b0b31c0417006138ce4576f294a066f7c[[#This Row],[Member since]])</f>
        <v>10</v>
      </c>
      <c r="AL1108">
        <f>YEAR(Member_export_20241206_173759_f48b0b31c0417006138ce4576f294a066f7c[[#This Row],[Member since]])</f>
        <v>2018</v>
      </c>
    </row>
    <row r="1109" spans="1:38" x14ac:dyDescent="0.55000000000000004">
      <c r="A1109">
        <v>79788</v>
      </c>
      <c r="B1109">
        <v>45989579</v>
      </c>
      <c r="C1109" t="s">
        <v>3040</v>
      </c>
      <c r="D1109" t="s">
        <v>9</v>
      </c>
      <c r="E1109" t="s">
        <v>9</v>
      </c>
      <c r="F1109" t="s">
        <v>42</v>
      </c>
      <c r="G1109" t="s">
        <v>647</v>
      </c>
      <c r="H1109" t="s">
        <v>4022</v>
      </c>
      <c r="I1109" s="1">
        <v>32617</v>
      </c>
      <c r="J1109" t="s">
        <v>6644</v>
      </c>
      <c r="K1109" t="s">
        <v>6645</v>
      </c>
      <c r="L1109">
        <v>28914</v>
      </c>
      <c r="M1109" t="s">
        <v>4016</v>
      </c>
      <c r="N1109" t="s">
        <v>9</v>
      </c>
      <c r="O1109">
        <v>696716394</v>
      </c>
      <c r="P1109" t="s">
        <v>648</v>
      </c>
      <c r="Q1109" t="s">
        <v>53</v>
      </c>
      <c r="R1109" t="s">
        <v>6646</v>
      </c>
      <c r="S1109" t="s">
        <v>4017</v>
      </c>
      <c r="T1109" s="1">
        <v>43556</v>
      </c>
      <c r="U1109" t="s">
        <v>9</v>
      </c>
      <c r="V1109" t="s">
        <v>4023</v>
      </c>
      <c r="W1109" t="s">
        <v>4024</v>
      </c>
      <c r="X1109" t="s">
        <v>30</v>
      </c>
      <c r="Y1109" s="1">
        <v>43556</v>
      </c>
      <c r="Z1109" s="1">
        <v>45657</v>
      </c>
      <c r="AA1109">
        <v>4900</v>
      </c>
      <c r="AB1109" t="s">
        <v>4017</v>
      </c>
      <c r="AC1109">
        <f>MIN(COUNTIF(B:B,Member_export_20241206_173759_f48b0b31c0417006138ce4576f294a066f7c[[#This Row],[Member ID]]),1)-1</f>
        <v>0</v>
      </c>
      <c r="AD110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0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09" s="1">
        <v>45657</v>
      </c>
      <c r="AG1109" s="1">
        <f>Member_export_20241206_173759_f48b0b31c0417006138ce4576f294a066f7c[[#This Row],[Price]]/100</f>
        <v>49</v>
      </c>
      <c r="AH1109" s="6">
        <f ca="1">DATEDIF(Member_export_20241206_173759_f48b0b31c0417006138ce4576f294a066f7c[[#This Row],[Birthday]],TODAY(),"Y")</f>
        <v>35</v>
      </c>
      <c r="AI1109" s="6">
        <f>DATEDIF(Member_export_20241206_173759_f48b0b31c0417006138ce4576f294a066f7c[[#This Row],[Member since]],Member_export_20241206_173759_f48b0b31c0417006138ce4576f294a066f7c[[#This Row],[Contrac end date C]],"M")</f>
        <v>68</v>
      </c>
      <c r="AJ1109" t="str">
        <f>TEXT(Member_export_20241206_173759_f48b0b31c0417006138ce4576f294a066f7c[[#This Row],[Member since]],"DDDD")</f>
        <v>lunes</v>
      </c>
      <c r="AK1109">
        <f>MONTH(Member_export_20241206_173759_f48b0b31c0417006138ce4576f294a066f7c[[#This Row],[Member since]])</f>
        <v>4</v>
      </c>
      <c r="AL1109">
        <f>YEAR(Member_export_20241206_173759_f48b0b31c0417006138ce4576f294a066f7c[[#This Row],[Member since]])</f>
        <v>2019</v>
      </c>
    </row>
    <row r="1110" spans="1:38" x14ac:dyDescent="0.55000000000000004">
      <c r="A1110">
        <v>79788</v>
      </c>
      <c r="B1110">
        <v>45988475</v>
      </c>
      <c r="C1110" t="s">
        <v>2851</v>
      </c>
      <c r="D1110" t="s">
        <v>9</v>
      </c>
      <c r="E1110" t="s">
        <v>9</v>
      </c>
      <c r="F1110" t="s">
        <v>42</v>
      </c>
      <c r="G1110" t="s">
        <v>76</v>
      </c>
      <c r="H1110" t="s">
        <v>4022</v>
      </c>
      <c r="I1110" s="1">
        <v>38250</v>
      </c>
      <c r="J1110" t="s">
        <v>6647</v>
      </c>
      <c r="K1110" t="s">
        <v>6648</v>
      </c>
      <c r="L1110">
        <v>28942</v>
      </c>
      <c r="M1110" t="s">
        <v>4060</v>
      </c>
      <c r="N1110" t="s">
        <v>9</v>
      </c>
      <c r="O1110">
        <v>691963411</v>
      </c>
      <c r="P1110" t="s">
        <v>77</v>
      </c>
      <c r="Q1110" t="s">
        <v>11</v>
      </c>
      <c r="R1110" t="s">
        <v>6649</v>
      </c>
      <c r="S1110" t="s">
        <v>4017</v>
      </c>
      <c r="T1110" s="1">
        <v>44593</v>
      </c>
      <c r="U1110" t="s">
        <v>9</v>
      </c>
      <c r="V1110" t="s">
        <v>4023</v>
      </c>
      <c r="W1110" t="s">
        <v>4024</v>
      </c>
      <c r="X1110" t="s">
        <v>30</v>
      </c>
      <c r="Y1110" s="1">
        <v>45597</v>
      </c>
      <c r="Z1110" s="1">
        <v>45657</v>
      </c>
      <c r="AA1110">
        <v>4900</v>
      </c>
      <c r="AB1110" t="s">
        <v>4017</v>
      </c>
      <c r="AC1110">
        <f>MIN(COUNTIF(B:B,Member_export_20241206_173759_f48b0b31c0417006138ce4576f294a066f7c[[#This Row],[Member ID]]),1)-1</f>
        <v>0</v>
      </c>
      <c r="AD111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1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10" s="1">
        <v>45657</v>
      </c>
      <c r="AG1110" s="1">
        <f>Member_export_20241206_173759_f48b0b31c0417006138ce4576f294a066f7c[[#This Row],[Price]]/100</f>
        <v>49</v>
      </c>
      <c r="AH1110" s="6">
        <f ca="1">DATEDIF(Member_export_20241206_173759_f48b0b31c0417006138ce4576f294a066f7c[[#This Row],[Birthday]],TODAY(),"Y")</f>
        <v>20</v>
      </c>
      <c r="AI1110" s="6">
        <f>DATEDIF(Member_export_20241206_173759_f48b0b31c0417006138ce4576f294a066f7c[[#This Row],[Member since]],Member_export_20241206_173759_f48b0b31c0417006138ce4576f294a066f7c[[#This Row],[Contrac end date C]],"M")</f>
        <v>34</v>
      </c>
      <c r="AJ1110" t="str">
        <f>TEXT(Member_export_20241206_173759_f48b0b31c0417006138ce4576f294a066f7c[[#This Row],[Member since]],"DDDD")</f>
        <v>martes</v>
      </c>
      <c r="AK1110">
        <f>MONTH(Member_export_20241206_173759_f48b0b31c0417006138ce4576f294a066f7c[[#This Row],[Member since]])</f>
        <v>2</v>
      </c>
      <c r="AL1110">
        <f>YEAR(Member_export_20241206_173759_f48b0b31c0417006138ce4576f294a066f7c[[#This Row],[Member since]])</f>
        <v>2022</v>
      </c>
    </row>
    <row r="1111" spans="1:38" x14ac:dyDescent="0.55000000000000004">
      <c r="A1111">
        <v>79788</v>
      </c>
      <c r="B1111">
        <v>48991397</v>
      </c>
      <c r="C1111" t="s">
        <v>3547</v>
      </c>
      <c r="D1111" t="s">
        <v>9</v>
      </c>
      <c r="E1111" t="s">
        <v>9</v>
      </c>
      <c r="F1111" t="s">
        <v>42</v>
      </c>
      <c r="G1111" t="s">
        <v>1856</v>
      </c>
      <c r="H1111" t="s">
        <v>4022</v>
      </c>
      <c r="I1111" s="1">
        <v>33652</v>
      </c>
      <c r="J1111" t="s">
        <v>6650</v>
      </c>
      <c r="K1111" t="s">
        <v>6651</v>
      </c>
      <c r="L1111">
        <v>28907</v>
      </c>
      <c r="M1111" t="s">
        <v>4018</v>
      </c>
      <c r="N1111" t="s">
        <v>9</v>
      </c>
      <c r="O1111">
        <v>600449502</v>
      </c>
      <c r="P1111" t="s">
        <v>1857</v>
      </c>
      <c r="Q1111" t="s">
        <v>9</v>
      </c>
      <c r="R1111" t="s">
        <v>9</v>
      </c>
      <c r="S1111" t="s">
        <v>4017</v>
      </c>
      <c r="T1111" s="1">
        <v>45580</v>
      </c>
      <c r="U1111" t="s">
        <v>9</v>
      </c>
      <c r="V1111" t="s">
        <v>4023</v>
      </c>
      <c r="W1111" t="s">
        <v>4024</v>
      </c>
      <c r="X1111" t="s">
        <v>12</v>
      </c>
      <c r="Y1111" s="1">
        <v>45597</v>
      </c>
      <c r="Z1111" s="1">
        <v>45657</v>
      </c>
      <c r="AA1111">
        <v>5200</v>
      </c>
      <c r="AB1111" t="s">
        <v>4017</v>
      </c>
      <c r="AC1111">
        <f>MIN(COUNTIF(B:B,Member_export_20241206_173759_f48b0b31c0417006138ce4576f294a066f7c[[#This Row],[Member ID]]),1)-1</f>
        <v>0</v>
      </c>
      <c r="AD111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1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11" s="1">
        <v>45657</v>
      </c>
      <c r="AG1111" s="1">
        <f>Member_export_20241206_173759_f48b0b31c0417006138ce4576f294a066f7c[[#This Row],[Price]]/100</f>
        <v>52</v>
      </c>
      <c r="AH1111" s="6">
        <f ca="1">DATEDIF(Member_export_20241206_173759_f48b0b31c0417006138ce4576f294a066f7c[[#This Row],[Birthday]],TODAY(),"Y")</f>
        <v>32</v>
      </c>
      <c r="AI1111" s="6">
        <f>DATEDIF(Member_export_20241206_173759_f48b0b31c0417006138ce4576f294a066f7c[[#This Row],[Member since]],Member_export_20241206_173759_f48b0b31c0417006138ce4576f294a066f7c[[#This Row],[Contrac end date C]],"M")</f>
        <v>2</v>
      </c>
      <c r="AJ1111" t="str">
        <f>TEXT(Member_export_20241206_173759_f48b0b31c0417006138ce4576f294a066f7c[[#This Row],[Member since]],"DDDD")</f>
        <v>martes</v>
      </c>
      <c r="AK1111">
        <f>MONTH(Member_export_20241206_173759_f48b0b31c0417006138ce4576f294a066f7c[[#This Row],[Member since]])</f>
        <v>10</v>
      </c>
      <c r="AL1111">
        <f>YEAR(Member_export_20241206_173759_f48b0b31c0417006138ce4576f294a066f7c[[#This Row],[Member since]])</f>
        <v>2024</v>
      </c>
    </row>
    <row r="1112" spans="1:38" x14ac:dyDescent="0.55000000000000004">
      <c r="A1112">
        <v>79788</v>
      </c>
      <c r="B1112">
        <v>45987543</v>
      </c>
      <c r="C1112" t="s">
        <v>2951</v>
      </c>
      <c r="D1112" t="s">
        <v>9</v>
      </c>
      <c r="E1112" t="s">
        <v>9</v>
      </c>
      <c r="F1112" t="s">
        <v>42</v>
      </c>
      <c r="G1112" t="s">
        <v>382</v>
      </c>
      <c r="H1112" t="s">
        <v>4022</v>
      </c>
      <c r="I1112" s="1">
        <v>35549</v>
      </c>
      <c r="J1112" t="s">
        <v>6652</v>
      </c>
      <c r="K1112" t="s">
        <v>6653</v>
      </c>
      <c r="L1112">
        <v>28914</v>
      </c>
      <c r="M1112" t="s">
        <v>4016</v>
      </c>
      <c r="N1112" t="s">
        <v>9</v>
      </c>
      <c r="O1112">
        <v>616752901</v>
      </c>
      <c r="P1112" t="s">
        <v>383</v>
      </c>
      <c r="Q1112" t="s">
        <v>22</v>
      </c>
      <c r="R1112" t="s">
        <v>6654</v>
      </c>
      <c r="S1112" t="s">
        <v>4017</v>
      </c>
      <c r="T1112" s="1">
        <v>44449</v>
      </c>
      <c r="U1112" t="s">
        <v>9</v>
      </c>
      <c r="V1112" t="s">
        <v>4023</v>
      </c>
      <c r="W1112" t="s">
        <v>4029</v>
      </c>
      <c r="X1112" t="s">
        <v>30</v>
      </c>
      <c r="Y1112" s="1">
        <v>44470</v>
      </c>
      <c r="Z1112" s="1">
        <v>45657</v>
      </c>
      <c r="AA1112">
        <v>4900</v>
      </c>
      <c r="AB1112" t="s">
        <v>4017</v>
      </c>
      <c r="AC1112">
        <f>MIN(COUNTIF(B:B,Member_export_20241206_173759_f48b0b31c0417006138ce4576f294a066f7c[[#This Row],[Member ID]]),1)-1</f>
        <v>0</v>
      </c>
      <c r="AD111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1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112" s="1">
        <v>45657</v>
      </c>
      <c r="AG1112" s="1">
        <f>Member_export_20241206_173759_f48b0b31c0417006138ce4576f294a066f7c[[#This Row],[Price]]/100</f>
        <v>49</v>
      </c>
      <c r="AH1112" s="6">
        <f ca="1">DATEDIF(Member_export_20241206_173759_f48b0b31c0417006138ce4576f294a066f7c[[#This Row],[Birthday]],TODAY(),"Y")</f>
        <v>27</v>
      </c>
      <c r="AI1112" s="6">
        <f>DATEDIF(Member_export_20241206_173759_f48b0b31c0417006138ce4576f294a066f7c[[#This Row],[Member since]],Member_export_20241206_173759_f48b0b31c0417006138ce4576f294a066f7c[[#This Row],[Contrac end date C]],"M")</f>
        <v>39</v>
      </c>
      <c r="AJ1112" t="str">
        <f>TEXT(Member_export_20241206_173759_f48b0b31c0417006138ce4576f294a066f7c[[#This Row],[Member since]],"DDDD")</f>
        <v>viernes</v>
      </c>
      <c r="AK1112">
        <f>MONTH(Member_export_20241206_173759_f48b0b31c0417006138ce4576f294a066f7c[[#This Row],[Member since]])</f>
        <v>9</v>
      </c>
      <c r="AL1112">
        <f>YEAR(Member_export_20241206_173759_f48b0b31c0417006138ce4576f294a066f7c[[#This Row],[Member since]])</f>
        <v>2021</v>
      </c>
    </row>
    <row r="1113" spans="1:38" x14ac:dyDescent="0.55000000000000004">
      <c r="A1113">
        <v>79788</v>
      </c>
      <c r="B1113">
        <v>45987042</v>
      </c>
      <c r="C1113" t="s">
        <v>3532</v>
      </c>
      <c r="D1113" t="s">
        <v>9</v>
      </c>
      <c r="E1113" t="s">
        <v>9</v>
      </c>
      <c r="F1113" t="s">
        <v>42</v>
      </c>
      <c r="G1113" t="s">
        <v>735</v>
      </c>
      <c r="H1113" t="s">
        <v>4022</v>
      </c>
      <c r="I1113" s="1">
        <v>37610</v>
      </c>
      <c r="J1113" t="s">
        <v>6655</v>
      </c>
      <c r="K1113" t="s">
        <v>4726</v>
      </c>
      <c r="L1113">
        <v>28914</v>
      </c>
      <c r="M1113" t="s">
        <v>4016</v>
      </c>
      <c r="N1113" t="s">
        <v>9</v>
      </c>
      <c r="O1113">
        <v>601377267</v>
      </c>
      <c r="P1113" t="s">
        <v>736</v>
      </c>
      <c r="Q1113" t="s">
        <v>458</v>
      </c>
      <c r="R1113" t="s">
        <v>4727</v>
      </c>
      <c r="S1113" t="s">
        <v>4017</v>
      </c>
      <c r="T1113" s="1">
        <v>43647</v>
      </c>
      <c r="U1113" t="s">
        <v>9</v>
      </c>
      <c r="V1113" t="s">
        <v>4023</v>
      </c>
      <c r="W1113" t="s">
        <v>4029</v>
      </c>
      <c r="X1113" t="s">
        <v>30</v>
      </c>
      <c r="Y1113" s="1">
        <v>43647</v>
      </c>
      <c r="Z1113" s="1">
        <v>45657</v>
      </c>
      <c r="AA1113">
        <v>4900</v>
      </c>
      <c r="AB1113" t="s">
        <v>4017</v>
      </c>
      <c r="AC1113">
        <f>MIN(COUNTIF(B:B,Member_export_20241206_173759_f48b0b31c0417006138ce4576f294a066f7c[[#This Row],[Member ID]]),1)-1</f>
        <v>0</v>
      </c>
      <c r="AD111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13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113" s="1">
        <v>45657</v>
      </c>
      <c r="AG1113" s="1">
        <f>Member_export_20241206_173759_f48b0b31c0417006138ce4576f294a066f7c[[#This Row],[Price]]/100</f>
        <v>49</v>
      </c>
      <c r="AH1113" s="6">
        <f ca="1">DATEDIF(Member_export_20241206_173759_f48b0b31c0417006138ce4576f294a066f7c[[#This Row],[Birthday]],TODAY(),"Y")</f>
        <v>21</v>
      </c>
      <c r="AI1113" s="6">
        <f>DATEDIF(Member_export_20241206_173759_f48b0b31c0417006138ce4576f294a066f7c[[#This Row],[Member since]],Member_export_20241206_173759_f48b0b31c0417006138ce4576f294a066f7c[[#This Row],[Contrac end date C]],"M")</f>
        <v>65</v>
      </c>
      <c r="AJ1113" t="str">
        <f>TEXT(Member_export_20241206_173759_f48b0b31c0417006138ce4576f294a066f7c[[#This Row],[Member since]],"DDDD")</f>
        <v>lunes</v>
      </c>
      <c r="AK1113">
        <f>MONTH(Member_export_20241206_173759_f48b0b31c0417006138ce4576f294a066f7c[[#This Row],[Member since]])</f>
        <v>7</v>
      </c>
      <c r="AL1113">
        <f>YEAR(Member_export_20241206_173759_f48b0b31c0417006138ce4576f294a066f7c[[#This Row],[Member since]])</f>
        <v>2019</v>
      </c>
    </row>
    <row r="1114" spans="1:38" x14ac:dyDescent="0.55000000000000004">
      <c r="A1114">
        <v>79788</v>
      </c>
      <c r="B1114">
        <v>45989249</v>
      </c>
      <c r="C1114" t="s">
        <v>3431</v>
      </c>
      <c r="D1114" t="s">
        <v>9</v>
      </c>
      <c r="E1114" t="s">
        <v>9</v>
      </c>
      <c r="F1114" t="s">
        <v>42</v>
      </c>
      <c r="G1114" t="s">
        <v>1608</v>
      </c>
      <c r="H1114" t="s">
        <v>4022</v>
      </c>
      <c r="I1114" s="1">
        <v>38690</v>
      </c>
      <c r="J1114" t="s">
        <v>6656</v>
      </c>
      <c r="K1114" t="s">
        <v>6657</v>
      </c>
      <c r="L1114">
        <v>28914</v>
      </c>
      <c r="M1114" t="s">
        <v>4016</v>
      </c>
      <c r="N1114" t="s">
        <v>9</v>
      </c>
      <c r="O1114">
        <v>678297518</v>
      </c>
      <c r="P1114" t="s">
        <v>1610</v>
      </c>
      <c r="Q1114" t="s">
        <v>22</v>
      </c>
      <c r="R1114" t="s">
        <v>1609</v>
      </c>
      <c r="S1114" t="s">
        <v>4017</v>
      </c>
      <c r="T1114" s="1">
        <v>45035</v>
      </c>
      <c r="U1114" t="s">
        <v>9</v>
      </c>
      <c r="V1114" t="s">
        <v>4023</v>
      </c>
      <c r="W1114" t="s">
        <v>4024</v>
      </c>
      <c r="X1114" t="s">
        <v>12</v>
      </c>
      <c r="Y1114" s="1">
        <v>45047</v>
      </c>
      <c r="Z1114" s="1">
        <v>45657</v>
      </c>
      <c r="AA1114">
        <v>5200</v>
      </c>
      <c r="AB1114" t="s">
        <v>4017</v>
      </c>
      <c r="AC1114">
        <f>MIN(COUNTIF(B:B,Member_export_20241206_173759_f48b0b31c0417006138ce4576f294a066f7c[[#This Row],[Member ID]]),1)-1</f>
        <v>0</v>
      </c>
      <c r="AD111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1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14" s="1">
        <v>45657</v>
      </c>
      <c r="AG1114" s="1">
        <f>Member_export_20241206_173759_f48b0b31c0417006138ce4576f294a066f7c[[#This Row],[Price]]/100</f>
        <v>52</v>
      </c>
      <c r="AH1114" s="6">
        <f ca="1">DATEDIF(Member_export_20241206_173759_f48b0b31c0417006138ce4576f294a066f7c[[#This Row],[Birthday]],TODAY(),"Y")</f>
        <v>19</v>
      </c>
      <c r="AI1114" s="6">
        <f>DATEDIF(Member_export_20241206_173759_f48b0b31c0417006138ce4576f294a066f7c[[#This Row],[Member since]],Member_export_20241206_173759_f48b0b31c0417006138ce4576f294a066f7c[[#This Row],[Contrac end date C]],"M")</f>
        <v>20</v>
      </c>
      <c r="AJ1114" t="str">
        <f>TEXT(Member_export_20241206_173759_f48b0b31c0417006138ce4576f294a066f7c[[#This Row],[Member since]],"DDDD")</f>
        <v>miércoles</v>
      </c>
      <c r="AK1114">
        <f>MONTH(Member_export_20241206_173759_f48b0b31c0417006138ce4576f294a066f7c[[#This Row],[Member since]])</f>
        <v>4</v>
      </c>
      <c r="AL1114">
        <f>YEAR(Member_export_20241206_173759_f48b0b31c0417006138ce4576f294a066f7c[[#This Row],[Member since]])</f>
        <v>2023</v>
      </c>
    </row>
    <row r="1115" spans="1:38" x14ac:dyDescent="0.55000000000000004">
      <c r="A1115">
        <v>79788</v>
      </c>
      <c r="B1115">
        <v>45989816</v>
      </c>
      <c r="C1115" t="s">
        <v>3782</v>
      </c>
      <c r="D1115" t="s">
        <v>9</v>
      </c>
      <c r="E1115" t="s">
        <v>9</v>
      </c>
      <c r="F1115" t="s">
        <v>42</v>
      </c>
      <c r="G1115" t="s">
        <v>2208</v>
      </c>
      <c r="H1115" t="s">
        <v>4022</v>
      </c>
      <c r="I1115" s="1">
        <v>38757</v>
      </c>
      <c r="J1115" t="s">
        <v>6658</v>
      </c>
      <c r="K1115" t="s">
        <v>6659</v>
      </c>
      <c r="L1115">
        <v>28042</v>
      </c>
      <c r="M1115" t="s">
        <v>4060</v>
      </c>
      <c r="N1115" t="s">
        <v>9</v>
      </c>
      <c r="O1115">
        <v>640320539</v>
      </c>
      <c r="P1115" t="s">
        <v>2380</v>
      </c>
      <c r="Q1115" t="s">
        <v>11</v>
      </c>
      <c r="R1115" t="s">
        <v>6660</v>
      </c>
      <c r="S1115" t="s">
        <v>4017</v>
      </c>
      <c r="T1115" s="1">
        <v>45355</v>
      </c>
      <c r="U1115" t="s">
        <v>9</v>
      </c>
      <c r="V1115" t="s">
        <v>4023</v>
      </c>
      <c r="W1115" t="s">
        <v>4024</v>
      </c>
      <c r="X1115" t="s">
        <v>12</v>
      </c>
      <c r="Y1115" s="1">
        <v>45383</v>
      </c>
      <c r="Z1115" s="1">
        <v>45657</v>
      </c>
      <c r="AA1115">
        <v>5200</v>
      </c>
      <c r="AB1115" t="s">
        <v>4017</v>
      </c>
      <c r="AC1115">
        <f>MIN(COUNTIF(B:B,Member_export_20241206_173759_f48b0b31c0417006138ce4576f294a066f7c[[#This Row],[Member ID]]),1)-1</f>
        <v>0</v>
      </c>
      <c r="AD111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1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15" s="1">
        <v>45657</v>
      </c>
      <c r="AG1115" s="1">
        <f>Member_export_20241206_173759_f48b0b31c0417006138ce4576f294a066f7c[[#This Row],[Price]]/100</f>
        <v>52</v>
      </c>
      <c r="AH1115" s="6">
        <f ca="1">DATEDIF(Member_export_20241206_173759_f48b0b31c0417006138ce4576f294a066f7c[[#This Row],[Birthday]],TODAY(),"Y")</f>
        <v>18</v>
      </c>
      <c r="AI1115" s="6">
        <f>DATEDIF(Member_export_20241206_173759_f48b0b31c0417006138ce4576f294a066f7c[[#This Row],[Member since]],Member_export_20241206_173759_f48b0b31c0417006138ce4576f294a066f7c[[#This Row],[Contrac end date C]],"M")</f>
        <v>9</v>
      </c>
      <c r="AJ1115" t="str">
        <f>TEXT(Member_export_20241206_173759_f48b0b31c0417006138ce4576f294a066f7c[[#This Row],[Member since]],"DDDD")</f>
        <v>lunes</v>
      </c>
      <c r="AK1115">
        <f>MONTH(Member_export_20241206_173759_f48b0b31c0417006138ce4576f294a066f7c[[#This Row],[Member since]])</f>
        <v>3</v>
      </c>
      <c r="AL1115">
        <f>YEAR(Member_export_20241206_173759_f48b0b31c0417006138ce4576f294a066f7c[[#This Row],[Member since]])</f>
        <v>2024</v>
      </c>
    </row>
    <row r="1116" spans="1:38" x14ac:dyDescent="0.55000000000000004">
      <c r="A1116">
        <v>79788</v>
      </c>
      <c r="B1116">
        <v>48684834</v>
      </c>
      <c r="C1116" t="s">
        <v>3280</v>
      </c>
      <c r="D1116" t="s">
        <v>9</v>
      </c>
      <c r="E1116" t="s">
        <v>9</v>
      </c>
      <c r="F1116" t="s">
        <v>42</v>
      </c>
      <c r="G1116" t="s">
        <v>1254</v>
      </c>
      <c r="H1116" t="s">
        <v>4022</v>
      </c>
      <c r="I1116" s="1">
        <v>39220</v>
      </c>
      <c r="J1116" t="s">
        <v>6661</v>
      </c>
      <c r="K1116" t="s">
        <v>6662</v>
      </c>
      <c r="L1116">
        <v>28914</v>
      </c>
      <c r="M1116" t="s">
        <v>4016</v>
      </c>
      <c r="N1116" t="s">
        <v>9</v>
      </c>
      <c r="O1116">
        <v>610251659</v>
      </c>
      <c r="P1116" t="s">
        <v>1255</v>
      </c>
      <c r="Q1116" t="s">
        <v>18</v>
      </c>
      <c r="R1116" t="s">
        <v>9</v>
      </c>
      <c r="S1116" t="s">
        <v>4017</v>
      </c>
      <c r="T1116" s="1">
        <v>45567</v>
      </c>
      <c r="U1116" t="s">
        <v>9</v>
      </c>
      <c r="V1116" t="s">
        <v>4023</v>
      </c>
      <c r="W1116" t="s">
        <v>4024</v>
      </c>
      <c r="X1116" t="s">
        <v>12</v>
      </c>
      <c r="Y1116" s="1">
        <v>45597</v>
      </c>
      <c r="Z1116" s="1">
        <v>45657</v>
      </c>
      <c r="AA1116">
        <v>5200</v>
      </c>
      <c r="AB1116" t="s">
        <v>4017</v>
      </c>
      <c r="AC1116">
        <f>MIN(COUNTIF(B:B,Member_export_20241206_173759_f48b0b31c0417006138ce4576f294a066f7c[[#This Row],[Member ID]]),1)-1</f>
        <v>0</v>
      </c>
      <c r="AD111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1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16" s="1">
        <v>45657</v>
      </c>
      <c r="AG1116" s="1">
        <f>Member_export_20241206_173759_f48b0b31c0417006138ce4576f294a066f7c[[#This Row],[Price]]/100</f>
        <v>52</v>
      </c>
      <c r="AH1116" s="6">
        <f ca="1">DATEDIF(Member_export_20241206_173759_f48b0b31c0417006138ce4576f294a066f7c[[#This Row],[Birthday]],TODAY(),"Y")</f>
        <v>17</v>
      </c>
      <c r="AI1116" s="6">
        <f>DATEDIF(Member_export_20241206_173759_f48b0b31c0417006138ce4576f294a066f7c[[#This Row],[Member since]],Member_export_20241206_173759_f48b0b31c0417006138ce4576f294a066f7c[[#This Row],[Contrac end date C]],"M")</f>
        <v>2</v>
      </c>
      <c r="AJ1116" t="str">
        <f>TEXT(Member_export_20241206_173759_f48b0b31c0417006138ce4576f294a066f7c[[#This Row],[Member since]],"DDDD")</f>
        <v>miércoles</v>
      </c>
      <c r="AK1116">
        <f>MONTH(Member_export_20241206_173759_f48b0b31c0417006138ce4576f294a066f7c[[#This Row],[Member since]])</f>
        <v>10</v>
      </c>
      <c r="AL1116">
        <f>YEAR(Member_export_20241206_173759_f48b0b31c0417006138ce4576f294a066f7c[[#This Row],[Member since]])</f>
        <v>2024</v>
      </c>
    </row>
    <row r="1117" spans="1:38" x14ac:dyDescent="0.55000000000000004">
      <c r="A1117">
        <v>79788</v>
      </c>
      <c r="B1117">
        <v>45989243</v>
      </c>
      <c r="C1117" t="s">
        <v>3029</v>
      </c>
      <c r="D1117" t="s">
        <v>9</v>
      </c>
      <c r="E1117" t="s">
        <v>9</v>
      </c>
      <c r="F1117" t="s">
        <v>42</v>
      </c>
      <c r="G1117" t="s">
        <v>613</v>
      </c>
      <c r="H1117" t="s">
        <v>4022</v>
      </c>
      <c r="I1117" s="1">
        <v>36111</v>
      </c>
      <c r="J1117" t="s">
        <v>6663</v>
      </c>
      <c r="K1117" t="s">
        <v>4384</v>
      </c>
      <c r="L1117">
        <v>28945</v>
      </c>
      <c r="M1117" t="s">
        <v>4060</v>
      </c>
      <c r="N1117" t="s">
        <v>9</v>
      </c>
      <c r="O1117">
        <v>683142718</v>
      </c>
      <c r="P1117" t="s">
        <v>615</v>
      </c>
      <c r="Q1117" t="s">
        <v>45</v>
      </c>
      <c r="R1117" t="s">
        <v>614</v>
      </c>
      <c r="S1117" t="s">
        <v>4017</v>
      </c>
      <c r="T1117" s="1">
        <v>45235</v>
      </c>
      <c r="U1117" t="s">
        <v>9</v>
      </c>
      <c r="V1117" t="s">
        <v>4023</v>
      </c>
      <c r="W1117" t="s">
        <v>4024</v>
      </c>
      <c r="X1117" t="s">
        <v>12</v>
      </c>
      <c r="Y1117" s="1">
        <v>45444</v>
      </c>
      <c r="Z1117" s="1">
        <v>45657</v>
      </c>
      <c r="AA1117">
        <v>5200</v>
      </c>
      <c r="AB1117" t="s">
        <v>4017</v>
      </c>
      <c r="AC1117">
        <f>MIN(COUNTIF(B:B,Member_export_20241206_173759_f48b0b31c0417006138ce4576f294a066f7c[[#This Row],[Member ID]]),1)-1</f>
        <v>0</v>
      </c>
      <c r="AD111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1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17" s="1">
        <v>45657</v>
      </c>
      <c r="AG1117" s="1">
        <f>Member_export_20241206_173759_f48b0b31c0417006138ce4576f294a066f7c[[#This Row],[Price]]/100</f>
        <v>52</v>
      </c>
      <c r="AH1117" s="6">
        <f ca="1">DATEDIF(Member_export_20241206_173759_f48b0b31c0417006138ce4576f294a066f7c[[#This Row],[Birthday]],TODAY(),"Y")</f>
        <v>26</v>
      </c>
      <c r="AI1117" s="6">
        <f>DATEDIF(Member_export_20241206_173759_f48b0b31c0417006138ce4576f294a066f7c[[#This Row],[Member since]],Member_export_20241206_173759_f48b0b31c0417006138ce4576f294a066f7c[[#This Row],[Contrac end date C]],"M")</f>
        <v>13</v>
      </c>
      <c r="AJ1117" t="str">
        <f>TEXT(Member_export_20241206_173759_f48b0b31c0417006138ce4576f294a066f7c[[#This Row],[Member since]],"DDDD")</f>
        <v>domingo</v>
      </c>
      <c r="AK1117">
        <f>MONTH(Member_export_20241206_173759_f48b0b31c0417006138ce4576f294a066f7c[[#This Row],[Member since]])</f>
        <v>11</v>
      </c>
      <c r="AL1117">
        <f>YEAR(Member_export_20241206_173759_f48b0b31c0417006138ce4576f294a066f7c[[#This Row],[Member since]])</f>
        <v>2023</v>
      </c>
    </row>
    <row r="1118" spans="1:38" x14ac:dyDescent="0.55000000000000004">
      <c r="A1118">
        <v>79788</v>
      </c>
      <c r="B1118">
        <v>45988244</v>
      </c>
      <c r="C1118" t="s">
        <v>3147</v>
      </c>
      <c r="D1118" t="s">
        <v>9</v>
      </c>
      <c r="E1118" t="s">
        <v>9</v>
      </c>
      <c r="F1118" t="s">
        <v>42</v>
      </c>
      <c r="G1118" t="s">
        <v>929</v>
      </c>
      <c r="H1118" t="s">
        <v>4022</v>
      </c>
      <c r="I1118" s="1">
        <v>32524</v>
      </c>
      <c r="J1118" t="s">
        <v>4959</v>
      </c>
      <c r="K1118" t="s">
        <v>6664</v>
      </c>
      <c r="L1118">
        <v>28914</v>
      </c>
      <c r="M1118" t="s">
        <v>4016</v>
      </c>
      <c r="N1118" t="s">
        <v>9</v>
      </c>
      <c r="O1118">
        <v>640354076</v>
      </c>
      <c r="P1118" t="s">
        <v>930</v>
      </c>
      <c r="Q1118" t="s">
        <v>45</v>
      </c>
      <c r="R1118" t="s">
        <v>6665</v>
      </c>
      <c r="S1118" t="s">
        <v>4017</v>
      </c>
      <c r="T1118" s="1">
        <v>43256</v>
      </c>
      <c r="U1118" t="s">
        <v>9</v>
      </c>
      <c r="V1118" t="s">
        <v>4023</v>
      </c>
      <c r="W1118" t="s">
        <v>4029</v>
      </c>
      <c r="X1118" t="s">
        <v>86</v>
      </c>
      <c r="Y1118" s="1">
        <v>45474</v>
      </c>
      <c r="Z1118" s="1">
        <v>45657</v>
      </c>
      <c r="AA1118">
        <v>4300</v>
      </c>
      <c r="AB1118" t="s">
        <v>4017</v>
      </c>
      <c r="AC1118">
        <f>MIN(COUNTIF(B:B,Member_export_20241206_173759_f48b0b31c0417006138ce4576f294a066f7c[[#This Row],[Member ID]]),1)-1</f>
        <v>0</v>
      </c>
      <c r="AD111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1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118" s="1">
        <v>45657</v>
      </c>
      <c r="AG1118" s="1">
        <f>Member_export_20241206_173759_f48b0b31c0417006138ce4576f294a066f7c[[#This Row],[Price]]/100</f>
        <v>43</v>
      </c>
      <c r="AH1118" s="6">
        <f ca="1">DATEDIF(Member_export_20241206_173759_f48b0b31c0417006138ce4576f294a066f7c[[#This Row],[Birthday]],TODAY(),"Y")</f>
        <v>35</v>
      </c>
      <c r="AI1118" s="6">
        <f>DATEDIF(Member_export_20241206_173759_f48b0b31c0417006138ce4576f294a066f7c[[#This Row],[Member since]],Member_export_20241206_173759_f48b0b31c0417006138ce4576f294a066f7c[[#This Row],[Contrac end date C]],"M")</f>
        <v>78</v>
      </c>
      <c r="AJ1118" t="str">
        <f>TEXT(Member_export_20241206_173759_f48b0b31c0417006138ce4576f294a066f7c[[#This Row],[Member since]],"DDDD")</f>
        <v>martes</v>
      </c>
      <c r="AK1118">
        <f>MONTH(Member_export_20241206_173759_f48b0b31c0417006138ce4576f294a066f7c[[#This Row],[Member since]])</f>
        <v>6</v>
      </c>
      <c r="AL1118">
        <f>YEAR(Member_export_20241206_173759_f48b0b31c0417006138ce4576f294a066f7c[[#This Row],[Member since]])</f>
        <v>2018</v>
      </c>
    </row>
    <row r="1119" spans="1:38" x14ac:dyDescent="0.55000000000000004">
      <c r="A1119">
        <v>79788</v>
      </c>
      <c r="B1119">
        <v>45988054</v>
      </c>
      <c r="C1119" t="s">
        <v>3582</v>
      </c>
      <c r="D1119" t="s">
        <v>9</v>
      </c>
      <c r="E1119" t="s">
        <v>9</v>
      </c>
      <c r="F1119" t="s">
        <v>42</v>
      </c>
      <c r="G1119" t="s">
        <v>1937</v>
      </c>
      <c r="H1119" t="s">
        <v>4022</v>
      </c>
      <c r="I1119" s="1">
        <v>37040</v>
      </c>
      <c r="J1119" t="s">
        <v>6666</v>
      </c>
      <c r="K1119" t="s">
        <v>6667</v>
      </c>
      <c r="L1119">
        <v>28914</v>
      </c>
      <c r="M1119" t="s">
        <v>4016</v>
      </c>
      <c r="N1119" t="s">
        <v>9</v>
      </c>
      <c r="O1119">
        <v>685462086</v>
      </c>
      <c r="P1119" t="s">
        <v>1938</v>
      </c>
      <c r="Q1119" t="s">
        <v>113</v>
      </c>
      <c r="R1119" t="s">
        <v>6668</v>
      </c>
      <c r="S1119" t="s">
        <v>4017</v>
      </c>
      <c r="T1119" s="1">
        <v>43435</v>
      </c>
      <c r="U1119" t="s">
        <v>9</v>
      </c>
      <c r="V1119" t="s">
        <v>4023</v>
      </c>
      <c r="W1119" t="s">
        <v>4024</v>
      </c>
      <c r="X1119" t="s">
        <v>86</v>
      </c>
      <c r="Y1119" s="1">
        <v>43435</v>
      </c>
      <c r="Z1119" s="1">
        <v>45657</v>
      </c>
      <c r="AA1119">
        <v>4300</v>
      </c>
      <c r="AB1119" t="s">
        <v>4017</v>
      </c>
      <c r="AC1119">
        <f>MIN(COUNTIF(B:B,Member_export_20241206_173759_f48b0b31c0417006138ce4576f294a066f7c[[#This Row],[Member ID]]),1)-1</f>
        <v>0</v>
      </c>
      <c r="AD111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1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19" s="1">
        <v>45657</v>
      </c>
      <c r="AG1119" s="1">
        <f>Member_export_20241206_173759_f48b0b31c0417006138ce4576f294a066f7c[[#This Row],[Price]]/100</f>
        <v>43</v>
      </c>
      <c r="AH1119" s="6">
        <f ca="1">DATEDIF(Member_export_20241206_173759_f48b0b31c0417006138ce4576f294a066f7c[[#This Row],[Birthday]],TODAY(),"Y")</f>
        <v>23</v>
      </c>
      <c r="AI1119" s="6">
        <f>DATEDIF(Member_export_20241206_173759_f48b0b31c0417006138ce4576f294a066f7c[[#This Row],[Member since]],Member_export_20241206_173759_f48b0b31c0417006138ce4576f294a066f7c[[#This Row],[Contrac end date C]],"M")</f>
        <v>72</v>
      </c>
      <c r="AJ1119" t="str">
        <f>TEXT(Member_export_20241206_173759_f48b0b31c0417006138ce4576f294a066f7c[[#This Row],[Member since]],"DDDD")</f>
        <v>sábado</v>
      </c>
      <c r="AK1119">
        <f>MONTH(Member_export_20241206_173759_f48b0b31c0417006138ce4576f294a066f7c[[#This Row],[Member since]])</f>
        <v>12</v>
      </c>
      <c r="AL1119">
        <f>YEAR(Member_export_20241206_173759_f48b0b31c0417006138ce4576f294a066f7c[[#This Row],[Member since]])</f>
        <v>2018</v>
      </c>
    </row>
    <row r="1120" spans="1:38" x14ac:dyDescent="0.55000000000000004">
      <c r="A1120">
        <v>79788</v>
      </c>
      <c r="B1120">
        <v>45988670</v>
      </c>
      <c r="C1120" t="s">
        <v>3469</v>
      </c>
      <c r="D1120" t="s">
        <v>9</v>
      </c>
      <c r="E1120" t="s">
        <v>9</v>
      </c>
      <c r="F1120" t="s">
        <v>42</v>
      </c>
      <c r="G1120" t="s">
        <v>1693</v>
      </c>
      <c r="H1120" t="s">
        <v>4022</v>
      </c>
      <c r="I1120" s="1">
        <v>39049</v>
      </c>
      <c r="J1120" t="s">
        <v>6669</v>
      </c>
      <c r="K1120" t="s">
        <v>6670</v>
      </c>
      <c r="L1120">
        <v>28914</v>
      </c>
      <c r="M1120" t="s">
        <v>4016</v>
      </c>
      <c r="N1120" t="s">
        <v>9</v>
      </c>
      <c r="O1120">
        <v>626554420</v>
      </c>
      <c r="P1120" t="s">
        <v>1694</v>
      </c>
      <c r="Q1120" t="s">
        <v>45</v>
      </c>
      <c r="R1120" t="s">
        <v>6671</v>
      </c>
      <c r="S1120" t="s">
        <v>4017</v>
      </c>
      <c r="T1120" s="1">
        <v>44943</v>
      </c>
      <c r="U1120" t="s">
        <v>9</v>
      </c>
      <c r="V1120" t="s">
        <v>4023</v>
      </c>
      <c r="W1120" t="s">
        <v>4024</v>
      </c>
      <c r="X1120" t="s">
        <v>12</v>
      </c>
      <c r="Y1120" s="1">
        <v>44958</v>
      </c>
      <c r="Z1120" s="1">
        <v>45657</v>
      </c>
      <c r="AA1120">
        <v>5200</v>
      </c>
      <c r="AB1120" t="s">
        <v>4017</v>
      </c>
      <c r="AC1120">
        <f>MIN(COUNTIF(B:B,Member_export_20241206_173759_f48b0b31c0417006138ce4576f294a066f7c[[#This Row],[Member ID]]),1)-1</f>
        <v>0</v>
      </c>
      <c r="AD112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2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20" s="1">
        <v>45657</v>
      </c>
      <c r="AG1120" s="1">
        <f>Member_export_20241206_173759_f48b0b31c0417006138ce4576f294a066f7c[[#This Row],[Price]]/100</f>
        <v>52</v>
      </c>
      <c r="AH1120" s="6">
        <f ca="1">DATEDIF(Member_export_20241206_173759_f48b0b31c0417006138ce4576f294a066f7c[[#This Row],[Birthday]],TODAY(),"Y")</f>
        <v>18</v>
      </c>
      <c r="AI1120" s="6">
        <f>DATEDIF(Member_export_20241206_173759_f48b0b31c0417006138ce4576f294a066f7c[[#This Row],[Member since]],Member_export_20241206_173759_f48b0b31c0417006138ce4576f294a066f7c[[#This Row],[Contrac end date C]],"M")</f>
        <v>23</v>
      </c>
      <c r="AJ1120" t="str">
        <f>TEXT(Member_export_20241206_173759_f48b0b31c0417006138ce4576f294a066f7c[[#This Row],[Member since]],"DDDD")</f>
        <v>martes</v>
      </c>
      <c r="AK1120">
        <f>MONTH(Member_export_20241206_173759_f48b0b31c0417006138ce4576f294a066f7c[[#This Row],[Member since]])</f>
        <v>1</v>
      </c>
      <c r="AL1120">
        <f>YEAR(Member_export_20241206_173759_f48b0b31c0417006138ce4576f294a066f7c[[#This Row],[Member since]])</f>
        <v>2023</v>
      </c>
    </row>
    <row r="1121" spans="1:38" x14ac:dyDescent="0.55000000000000004">
      <c r="A1121">
        <v>79788</v>
      </c>
      <c r="B1121">
        <v>45987756</v>
      </c>
      <c r="C1121" t="s">
        <v>3516</v>
      </c>
      <c r="D1121" t="s">
        <v>9</v>
      </c>
      <c r="E1121" t="s">
        <v>9</v>
      </c>
      <c r="F1121" t="s">
        <v>42</v>
      </c>
      <c r="G1121" t="s">
        <v>1798</v>
      </c>
      <c r="H1121" t="s">
        <v>4022</v>
      </c>
      <c r="I1121" s="1">
        <v>28276</v>
      </c>
      <c r="J1121" t="s">
        <v>6672</v>
      </c>
      <c r="K1121" t="s">
        <v>4095</v>
      </c>
      <c r="L1121">
        <v>28914</v>
      </c>
      <c r="M1121" t="s">
        <v>4016</v>
      </c>
      <c r="N1121" t="s">
        <v>9</v>
      </c>
      <c r="O1121">
        <v>657766289</v>
      </c>
      <c r="P1121" t="s">
        <v>1799</v>
      </c>
      <c r="Q1121" t="s">
        <v>11</v>
      </c>
      <c r="R1121" t="s">
        <v>6673</v>
      </c>
      <c r="S1121" t="s">
        <v>4017</v>
      </c>
      <c r="T1121" s="1">
        <v>43314</v>
      </c>
      <c r="U1121" t="s">
        <v>9</v>
      </c>
      <c r="V1121" t="s">
        <v>4023</v>
      </c>
      <c r="W1121" t="s">
        <v>4029</v>
      </c>
      <c r="X1121" t="s">
        <v>12</v>
      </c>
      <c r="Y1121" s="1">
        <v>43344</v>
      </c>
      <c r="Z1121" s="1">
        <v>45657</v>
      </c>
      <c r="AA1121">
        <v>5200</v>
      </c>
      <c r="AB1121" t="s">
        <v>4017</v>
      </c>
      <c r="AC1121">
        <f>MIN(COUNTIF(B:B,Member_export_20241206_173759_f48b0b31c0417006138ce4576f294a066f7c[[#This Row],[Member ID]]),1)-1</f>
        <v>0</v>
      </c>
      <c r="AD112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21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121" s="1">
        <v>45657</v>
      </c>
      <c r="AG1121" s="1">
        <f>Member_export_20241206_173759_f48b0b31c0417006138ce4576f294a066f7c[[#This Row],[Price]]/100</f>
        <v>52</v>
      </c>
      <c r="AH1121" s="6">
        <f ca="1">DATEDIF(Member_export_20241206_173759_f48b0b31c0417006138ce4576f294a066f7c[[#This Row],[Birthday]],TODAY(),"Y")</f>
        <v>47</v>
      </c>
      <c r="AI1121" s="6">
        <f>DATEDIF(Member_export_20241206_173759_f48b0b31c0417006138ce4576f294a066f7c[[#This Row],[Member since]],Member_export_20241206_173759_f48b0b31c0417006138ce4576f294a066f7c[[#This Row],[Contrac end date C]],"M")</f>
        <v>76</v>
      </c>
      <c r="AJ1121" t="str">
        <f>TEXT(Member_export_20241206_173759_f48b0b31c0417006138ce4576f294a066f7c[[#This Row],[Member since]],"DDDD")</f>
        <v>jueves</v>
      </c>
      <c r="AK1121">
        <f>MONTH(Member_export_20241206_173759_f48b0b31c0417006138ce4576f294a066f7c[[#This Row],[Member since]])</f>
        <v>8</v>
      </c>
      <c r="AL1121">
        <f>YEAR(Member_export_20241206_173759_f48b0b31c0417006138ce4576f294a066f7c[[#This Row],[Member since]])</f>
        <v>2018</v>
      </c>
    </row>
    <row r="1122" spans="1:38" x14ac:dyDescent="0.55000000000000004">
      <c r="A1122">
        <v>79788</v>
      </c>
      <c r="B1122">
        <v>45989832</v>
      </c>
      <c r="C1122" t="s">
        <v>3877</v>
      </c>
      <c r="D1122" t="s">
        <v>9</v>
      </c>
      <c r="E1122" t="s">
        <v>9</v>
      </c>
      <c r="F1122" t="s">
        <v>42</v>
      </c>
      <c r="G1122" t="s">
        <v>2579</v>
      </c>
      <c r="H1122" t="s">
        <v>4022</v>
      </c>
      <c r="I1122" s="1">
        <v>38548</v>
      </c>
      <c r="J1122" t="s">
        <v>6674</v>
      </c>
      <c r="K1122" t="s">
        <v>6675</v>
      </c>
      <c r="L1122">
        <v>28914</v>
      </c>
      <c r="M1122" t="s">
        <v>4016</v>
      </c>
      <c r="N1122" t="s">
        <v>9</v>
      </c>
      <c r="O1122">
        <v>609800648</v>
      </c>
      <c r="P1122" t="s">
        <v>1520</v>
      </c>
      <c r="Q1122" t="s">
        <v>11</v>
      </c>
      <c r="R1122" t="s">
        <v>2580</v>
      </c>
      <c r="S1122" t="s">
        <v>4017</v>
      </c>
      <c r="T1122" s="1">
        <v>44445</v>
      </c>
      <c r="U1122" t="s">
        <v>9</v>
      </c>
      <c r="V1122" t="s">
        <v>4023</v>
      </c>
      <c r="W1122" t="s">
        <v>4029</v>
      </c>
      <c r="X1122" t="s">
        <v>30</v>
      </c>
      <c r="Y1122" s="1">
        <v>45536</v>
      </c>
      <c r="Z1122" s="1">
        <v>45657</v>
      </c>
      <c r="AA1122">
        <v>4900</v>
      </c>
      <c r="AB1122" t="s">
        <v>4017</v>
      </c>
      <c r="AC1122">
        <f>MIN(COUNTIF(B:B,Member_export_20241206_173759_f48b0b31c0417006138ce4576f294a066f7c[[#This Row],[Member ID]]),1)-1</f>
        <v>0</v>
      </c>
      <c r="AD112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2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122" s="1">
        <v>45657</v>
      </c>
      <c r="AG1122" s="1">
        <f>Member_export_20241206_173759_f48b0b31c0417006138ce4576f294a066f7c[[#This Row],[Price]]/100</f>
        <v>49</v>
      </c>
      <c r="AH1122" s="6">
        <f ca="1">DATEDIF(Member_export_20241206_173759_f48b0b31c0417006138ce4576f294a066f7c[[#This Row],[Birthday]],TODAY(),"Y")</f>
        <v>19</v>
      </c>
      <c r="AI1122" s="6">
        <f>DATEDIF(Member_export_20241206_173759_f48b0b31c0417006138ce4576f294a066f7c[[#This Row],[Member since]],Member_export_20241206_173759_f48b0b31c0417006138ce4576f294a066f7c[[#This Row],[Contrac end date C]],"M")</f>
        <v>39</v>
      </c>
      <c r="AJ1122" t="str">
        <f>TEXT(Member_export_20241206_173759_f48b0b31c0417006138ce4576f294a066f7c[[#This Row],[Member since]],"DDDD")</f>
        <v>lunes</v>
      </c>
      <c r="AK1122">
        <f>MONTH(Member_export_20241206_173759_f48b0b31c0417006138ce4576f294a066f7c[[#This Row],[Member since]])</f>
        <v>9</v>
      </c>
      <c r="AL1122">
        <f>YEAR(Member_export_20241206_173759_f48b0b31c0417006138ce4576f294a066f7c[[#This Row],[Member since]])</f>
        <v>2021</v>
      </c>
    </row>
    <row r="1123" spans="1:38" x14ac:dyDescent="0.55000000000000004">
      <c r="A1123">
        <v>79788</v>
      </c>
      <c r="B1123">
        <v>45987306</v>
      </c>
      <c r="C1123" t="s">
        <v>3436</v>
      </c>
      <c r="D1123" t="s">
        <v>9</v>
      </c>
      <c r="E1123" t="s">
        <v>9</v>
      </c>
      <c r="F1123" t="s">
        <v>42</v>
      </c>
      <c r="G1123" t="s">
        <v>209</v>
      </c>
      <c r="H1123" t="s">
        <v>4022</v>
      </c>
      <c r="I1123" s="1">
        <v>35598</v>
      </c>
      <c r="J1123" t="s">
        <v>6676</v>
      </c>
      <c r="K1123" t="s">
        <v>6677</v>
      </c>
      <c r="L1123">
        <v>28914</v>
      </c>
      <c r="M1123" t="s">
        <v>4016</v>
      </c>
      <c r="N1123" t="s">
        <v>9</v>
      </c>
      <c r="O1123">
        <v>681177468</v>
      </c>
      <c r="P1123" t="s">
        <v>1620</v>
      </c>
      <c r="Q1123" t="s">
        <v>189</v>
      </c>
      <c r="R1123" t="s">
        <v>1619</v>
      </c>
      <c r="S1123" t="s">
        <v>4017</v>
      </c>
      <c r="T1123" s="1">
        <v>43895</v>
      </c>
      <c r="U1123" t="s">
        <v>9</v>
      </c>
      <c r="V1123" t="s">
        <v>4023</v>
      </c>
      <c r="W1123" t="s">
        <v>4024</v>
      </c>
      <c r="X1123" t="s">
        <v>211</v>
      </c>
      <c r="Y1123" s="1">
        <v>43895</v>
      </c>
      <c r="Z1123" s="1">
        <v>45657</v>
      </c>
      <c r="AA1123">
        <v>2900</v>
      </c>
      <c r="AB1123" t="s">
        <v>4017</v>
      </c>
      <c r="AC1123">
        <f>MIN(COUNTIF(B:B,Member_export_20241206_173759_f48b0b31c0417006138ce4576f294a066f7c[[#This Row],[Member ID]]),1)-1</f>
        <v>0</v>
      </c>
      <c r="AD112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2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23" s="1">
        <v>45657</v>
      </c>
      <c r="AG1123" s="1">
        <f>Member_export_20241206_173759_f48b0b31c0417006138ce4576f294a066f7c[[#This Row],[Price]]/100</f>
        <v>29</v>
      </c>
      <c r="AH1123" s="6">
        <f ca="1">DATEDIF(Member_export_20241206_173759_f48b0b31c0417006138ce4576f294a066f7c[[#This Row],[Birthday]],TODAY(),"Y")</f>
        <v>27</v>
      </c>
      <c r="AI1123" s="6">
        <f>DATEDIF(Member_export_20241206_173759_f48b0b31c0417006138ce4576f294a066f7c[[#This Row],[Member since]],Member_export_20241206_173759_f48b0b31c0417006138ce4576f294a066f7c[[#This Row],[Contrac end date C]],"M")</f>
        <v>57</v>
      </c>
      <c r="AJ1123" t="str">
        <f>TEXT(Member_export_20241206_173759_f48b0b31c0417006138ce4576f294a066f7c[[#This Row],[Member since]],"DDDD")</f>
        <v>jueves</v>
      </c>
      <c r="AK1123">
        <f>MONTH(Member_export_20241206_173759_f48b0b31c0417006138ce4576f294a066f7c[[#This Row],[Member since]])</f>
        <v>3</v>
      </c>
      <c r="AL1123">
        <f>YEAR(Member_export_20241206_173759_f48b0b31c0417006138ce4576f294a066f7c[[#This Row],[Member since]])</f>
        <v>2020</v>
      </c>
    </row>
    <row r="1124" spans="1:38" x14ac:dyDescent="0.55000000000000004">
      <c r="A1124">
        <v>79788</v>
      </c>
      <c r="B1124">
        <v>45989866</v>
      </c>
      <c r="C1124" t="s">
        <v>3460</v>
      </c>
      <c r="D1124" t="s">
        <v>9</v>
      </c>
      <c r="E1124" t="s">
        <v>9</v>
      </c>
      <c r="F1124" t="s">
        <v>1673</v>
      </c>
      <c r="G1124" t="s">
        <v>1674</v>
      </c>
      <c r="H1124" t="s">
        <v>4025</v>
      </c>
      <c r="I1124" s="1">
        <v>29987</v>
      </c>
      <c r="J1124" t="s">
        <v>6678</v>
      </c>
      <c r="K1124" t="s">
        <v>6679</v>
      </c>
      <c r="L1124">
        <v>28912</v>
      </c>
      <c r="M1124" t="s">
        <v>4016</v>
      </c>
      <c r="N1124" t="s">
        <v>9</v>
      </c>
      <c r="O1124">
        <v>606543535</v>
      </c>
      <c r="P1124" t="s">
        <v>1195</v>
      </c>
      <c r="Q1124" t="s">
        <v>1676</v>
      </c>
      <c r="R1124" t="s">
        <v>1675</v>
      </c>
      <c r="S1124" t="s">
        <v>4017</v>
      </c>
      <c r="T1124" s="1">
        <v>45373</v>
      </c>
      <c r="U1124" t="s">
        <v>9</v>
      </c>
      <c r="V1124" t="s">
        <v>4144</v>
      </c>
      <c r="W1124" t="s">
        <v>4024</v>
      </c>
      <c r="X1124" t="s">
        <v>30</v>
      </c>
      <c r="Y1124" s="1">
        <v>45444</v>
      </c>
      <c r="Z1124" s="1">
        <v>45657</v>
      </c>
      <c r="AA1124">
        <v>4900</v>
      </c>
      <c r="AB1124" t="s">
        <v>4017</v>
      </c>
      <c r="AC1124">
        <f>MIN(COUNTIF(B:B,Member_export_20241206_173759_f48b0b31c0417006138ce4576f294a066f7c[[#This Row],[Member ID]]),1)-1</f>
        <v>0</v>
      </c>
      <c r="AD1124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112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24" s="1">
        <v>45657</v>
      </c>
      <c r="AG1124" s="1">
        <f>Member_export_20241206_173759_f48b0b31c0417006138ce4576f294a066f7c[[#This Row],[Price]]/100</f>
        <v>49</v>
      </c>
      <c r="AH1124" s="6">
        <f ca="1">DATEDIF(Member_export_20241206_173759_f48b0b31c0417006138ce4576f294a066f7c[[#This Row],[Birthday]],TODAY(),"Y")</f>
        <v>42</v>
      </c>
      <c r="AI1124" s="6">
        <f>DATEDIF(Member_export_20241206_173759_f48b0b31c0417006138ce4576f294a066f7c[[#This Row],[Member since]],Member_export_20241206_173759_f48b0b31c0417006138ce4576f294a066f7c[[#This Row],[Contrac end date C]],"M")</f>
        <v>9</v>
      </c>
      <c r="AJ1124" t="str">
        <f>TEXT(Member_export_20241206_173759_f48b0b31c0417006138ce4576f294a066f7c[[#This Row],[Member since]],"DDDD")</f>
        <v>viernes</v>
      </c>
      <c r="AK1124">
        <f>MONTH(Member_export_20241206_173759_f48b0b31c0417006138ce4576f294a066f7c[[#This Row],[Member since]])</f>
        <v>3</v>
      </c>
      <c r="AL1124">
        <f>YEAR(Member_export_20241206_173759_f48b0b31c0417006138ce4576f294a066f7c[[#This Row],[Member since]])</f>
        <v>2024</v>
      </c>
    </row>
    <row r="1125" spans="1:38" x14ac:dyDescent="0.55000000000000004">
      <c r="A1125">
        <v>79788</v>
      </c>
      <c r="B1125">
        <v>45987226</v>
      </c>
      <c r="C1125" t="s">
        <v>3226</v>
      </c>
      <c r="D1125" t="s">
        <v>9</v>
      </c>
      <c r="E1125" t="s">
        <v>9</v>
      </c>
      <c r="F1125" t="s">
        <v>555</v>
      </c>
      <c r="G1125" t="s">
        <v>1129</v>
      </c>
      <c r="H1125" t="s">
        <v>4025</v>
      </c>
      <c r="I1125" s="1">
        <v>38351</v>
      </c>
      <c r="J1125" t="s">
        <v>6680</v>
      </c>
      <c r="K1125" t="s">
        <v>6681</v>
      </c>
      <c r="L1125">
        <v>28914</v>
      </c>
      <c r="M1125" t="s">
        <v>4016</v>
      </c>
      <c r="N1125" t="s">
        <v>9</v>
      </c>
      <c r="O1125">
        <v>615447711</v>
      </c>
      <c r="P1125" t="s">
        <v>1131</v>
      </c>
      <c r="Q1125" t="s">
        <v>22</v>
      </c>
      <c r="R1125" t="s">
        <v>1130</v>
      </c>
      <c r="S1125" t="s">
        <v>4017</v>
      </c>
      <c r="T1125" s="1">
        <v>44964</v>
      </c>
      <c r="U1125" t="s">
        <v>9</v>
      </c>
      <c r="V1125" t="s">
        <v>9</v>
      </c>
      <c r="W1125" t="s">
        <v>9</v>
      </c>
      <c r="X1125" t="s">
        <v>30</v>
      </c>
      <c r="Y1125" s="1">
        <v>45444</v>
      </c>
      <c r="Z1125" s="1">
        <v>45657</v>
      </c>
      <c r="AA1125">
        <v>4900</v>
      </c>
      <c r="AB1125" t="s">
        <v>4017</v>
      </c>
      <c r="AC1125">
        <f>MIN(COUNTIF(B:B,Member_export_20241206_173759_f48b0b31c0417006138ce4576f294a066f7c[[#This Row],[Member ID]]),1)-1</f>
        <v>0</v>
      </c>
      <c r="AD1125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125" t="str">
        <f>IF(Member_export_20241206_173759_f48b0b31c0417006138ce4576f294a066f7c[[#This Row],[Source]]="","DESCONOCIDA",Member_export_20241206_173759_f48b0b31c0417006138ce4576f294a066f7c[[#This Row],[Source]])</f>
        <v>DESCONOCIDA</v>
      </c>
      <c r="AF1125" s="1">
        <v>45657</v>
      </c>
      <c r="AG1125" s="1">
        <f>Member_export_20241206_173759_f48b0b31c0417006138ce4576f294a066f7c[[#This Row],[Price]]/100</f>
        <v>49</v>
      </c>
      <c r="AH1125" s="6">
        <f ca="1">DATEDIF(Member_export_20241206_173759_f48b0b31c0417006138ce4576f294a066f7c[[#This Row],[Birthday]],TODAY(),"Y")</f>
        <v>19</v>
      </c>
      <c r="AI1125" s="6">
        <f>DATEDIF(Member_export_20241206_173759_f48b0b31c0417006138ce4576f294a066f7c[[#This Row],[Member since]],Member_export_20241206_173759_f48b0b31c0417006138ce4576f294a066f7c[[#This Row],[Contrac end date C]],"M")</f>
        <v>22</v>
      </c>
      <c r="AJ1125" t="str">
        <f>TEXT(Member_export_20241206_173759_f48b0b31c0417006138ce4576f294a066f7c[[#This Row],[Member since]],"DDDD")</f>
        <v>martes</v>
      </c>
      <c r="AK1125">
        <f>MONTH(Member_export_20241206_173759_f48b0b31c0417006138ce4576f294a066f7c[[#This Row],[Member since]])</f>
        <v>2</v>
      </c>
      <c r="AL1125">
        <f>YEAR(Member_export_20241206_173759_f48b0b31c0417006138ce4576f294a066f7c[[#This Row],[Member since]])</f>
        <v>2023</v>
      </c>
    </row>
    <row r="1126" spans="1:38" x14ac:dyDescent="0.55000000000000004">
      <c r="A1126">
        <v>79788</v>
      </c>
      <c r="B1126">
        <v>45986955</v>
      </c>
      <c r="C1126" t="s">
        <v>3104</v>
      </c>
      <c r="D1126" t="s">
        <v>9</v>
      </c>
      <c r="E1126" t="s">
        <v>9</v>
      </c>
      <c r="F1126" t="s">
        <v>555</v>
      </c>
      <c r="G1126" t="s">
        <v>817</v>
      </c>
      <c r="H1126" t="s">
        <v>4015</v>
      </c>
      <c r="I1126" s="1">
        <v>28401</v>
      </c>
      <c r="J1126" t="s">
        <v>6682</v>
      </c>
      <c r="K1126" t="s">
        <v>4507</v>
      </c>
      <c r="L1126">
        <v>28914</v>
      </c>
      <c r="M1126" t="s">
        <v>4016</v>
      </c>
      <c r="N1126" t="s">
        <v>9</v>
      </c>
      <c r="O1126">
        <v>636076825</v>
      </c>
      <c r="P1126" t="s">
        <v>818</v>
      </c>
      <c r="Q1126" t="s">
        <v>134</v>
      </c>
      <c r="R1126" t="s">
        <v>6683</v>
      </c>
      <c r="S1126" t="s">
        <v>4017</v>
      </c>
      <c r="T1126" s="1">
        <v>44931</v>
      </c>
      <c r="U1126" t="s">
        <v>9</v>
      </c>
      <c r="V1126" t="s">
        <v>9</v>
      </c>
      <c r="W1126" t="s">
        <v>9</v>
      </c>
      <c r="X1126" t="s">
        <v>30</v>
      </c>
      <c r="Y1126" s="1">
        <v>44958</v>
      </c>
      <c r="Z1126" s="1">
        <v>45657</v>
      </c>
      <c r="AA1126">
        <v>4900</v>
      </c>
      <c r="AB1126" t="s">
        <v>4017</v>
      </c>
      <c r="AC1126">
        <f>MIN(COUNTIF(B:B,Member_export_20241206_173759_f48b0b31c0417006138ce4576f294a066f7c[[#This Row],[Member ID]]),1)-1</f>
        <v>0</v>
      </c>
      <c r="AD1126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126" t="str">
        <f>IF(Member_export_20241206_173759_f48b0b31c0417006138ce4576f294a066f7c[[#This Row],[Source]]="","DESCONOCIDA",Member_export_20241206_173759_f48b0b31c0417006138ce4576f294a066f7c[[#This Row],[Source]])</f>
        <v>DESCONOCIDA</v>
      </c>
      <c r="AF1126" s="1">
        <v>45657</v>
      </c>
      <c r="AG1126" s="1">
        <f>Member_export_20241206_173759_f48b0b31c0417006138ce4576f294a066f7c[[#This Row],[Price]]/100</f>
        <v>49</v>
      </c>
      <c r="AH1126" s="6">
        <f ca="1">DATEDIF(Member_export_20241206_173759_f48b0b31c0417006138ce4576f294a066f7c[[#This Row],[Birthday]],TODAY(),"Y")</f>
        <v>47</v>
      </c>
      <c r="AI1126" s="6">
        <f>DATEDIF(Member_export_20241206_173759_f48b0b31c0417006138ce4576f294a066f7c[[#This Row],[Member since]],Member_export_20241206_173759_f48b0b31c0417006138ce4576f294a066f7c[[#This Row],[Contrac end date C]],"M")</f>
        <v>23</v>
      </c>
      <c r="AJ1126" t="str">
        <f>TEXT(Member_export_20241206_173759_f48b0b31c0417006138ce4576f294a066f7c[[#This Row],[Member since]],"DDDD")</f>
        <v>jueves</v>
      </c>
      <c r="AK1126">
        <f>MONTH(Member_export_20241206_173759_f48b0b31c0417006138ce4576f294a066f7c[[#This Row],[Member since]])</f>
        <v>1</v>
      </c>
      <c r="AL1126">
        <f>YEAR(Member_export_20241206_173759_f48b0b31c0417006138ce4576f294a066f7c[[#This Row],[Member since]])</f>
        <v>2023</v>
      </c>
    </row>
    <row r="1127" spans="1:38" x14ac:dyDescent="0.55000000000000004">
      <c r="A1127">
        <v>79788</v>
      </c>
      <c r="B1127">
        <v>45987492</v>
      </c>
      <c r="C1127" t="s">
        <v>3463</v>
      </c>
      <c r="D1127" t="s">
        <v>9</v>
      </c>
      <c r="E1127" t="s">
        <v>9</v>
      </c>
      <c r="F1127" t="s">
        <v>555</v>
      </c>
      <c r="G1127" t="s">
        <v>1684</v>
      </c>
      <c r="H1127" t="s">
        <v>4025</v>
      </c>
      <c r="I1127" s="1">
        <v>36780</v>
      </c>
      <c r="J1127" t="s">
        <v>6684</v>
      </c>
      <c r="K1127" t="s">
        <v>6685</v>
      </c>
      <c r="L1127">
        <v>28914</v>
      </c>
      <c r="M1127" t="s">
        <v>4016</v>
      </c>
      <c r="N1127" t="s">
        <v>9</v>
      </c>
      <c r="O1127">
        <v>681230293</v>
      </c>
      <c r="P1127" t="s">
        <v>1685</v>
      </c>
      <c r="Q1127" t="s">
        <v>45</v>
      </c>
      <c r="R1127" t="s">
        <v>6686</v>
      </c>
      <c r="S1127" t="s">
        <v>4017</v>
      </c>
      <c r="T1127" s="1">
        <v>44607</v>
      </c>
      <c r="U1127" t="s">
        <v>9</v>
      </c>
      <c r="V1127" t="s">
        <v>4023</v>
      </c>
      <c r="W1127" t="s">
        <v>4024</v>
      </c>
      <c r="X1127" t="s">
        <v>12</v>
      </c>
      <c r="Y1127" s="1">
        <v>44621</v>
      </c>
      <c r="Z1127" s="1">
        <v>45657</v>
      </c>
      <c r="AA1127">
        <v>5200</v>
      </c>
      <c r="AB1127" t="s">
        <v>4017</v>
      </c>
      <c r="AC1127">
        <f>MIN(COUNTIF(B:B,Member_export_20241206_173759_f48b0b31c0417006138ce4576f294a066f7c[[#This Row],[Member ID]]),1)-1</f>
        <v>0</v>
      </c>
      <c r="AD112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2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27" s="1">
        <v>45657</v>
      </c>
      <c r="AG1127" s="1">
        <f>Member_export_20241206_173759_f48b0b31c0417006138ce4576f294a066f7c[[#This Row],[Price]]/100</f>
        <v>52</v>
      </c>
      <c r="AH1127" s="6">
        <f ca="1">DATEDIF(Member_export_20241206_173759_f48b0b31c0417006138ce4576f294a066f7c[[#This Row],[Birthday]],TODAY(),"Y")</f>
        <v>24</v>
      </c>
      <c r="AI1127" s="6">
        <f>DATEDIF(Member_export_20241206_173759_f48b0b31c0417006138ce4576f294a066f7c[[#This Row],[Member since]],Member_export_20241206_173759_f48b0b31c0417006138ce4576f294a066f7c[[#This Row],[Contrac end date C]],"M")</f>
        <v>34</v>
      </c>
      <c r="AJ1127" t="str">
        <f>TEXT(Member_export_20241206_173759_f48b0b31c0417006138ce4576f294a066f7c[[#This Row],[Member since]],"DDDD")</f>
        <v>martes</v>
      </c>
      <c r="AK1127">
        <f>MONTH(Member_export_20241206_173759_f48b0b31c0417006138ce4576f294a066f7c[[#This Row],[Member since]])</f>
        <v>2</v>
      </c>
      <c r="AL1127">
        <f>YEAR(Member_export_20241206_173759_f48b0b31c0417006138ce4576f294a066f7c[[#This Row],[Member since]])</f>
        <v>2022</v>
      </c>
    </row>
    <row r="1128" spans="1:38" x14ac:dyDescent="0.55000000000000004">
      <c r="A1128">
        <v>79788</v>
      </c>
      <c r="B1128">
        <v>45989107</v>
      </c>
      <c r="C1128" t="s">
        <v>3620</v>
      </c>
      <c r="D1128" t="s">
        <v>9</v>
      </c>
      <c r="E1128" t="s">
        <v>9</v>
      </c>
      <c r="F1128" t="s">
        <v>555</v>
      </c>
      <c r="G1128" t="s">
        <v>1127</v>
      </c>
      <c r="H1128" t="s">
        <v>4025</v>
      </c>
      <c r="I1128" s="1">
        <v>38416</v>
      </c>
      <c r="J1128" t="s">
        <v>6687</v>
      </c>
      <c r="K1128" t="s">
        <v>4317</v>
      </c>
      <c r="L1128">
        <v>28914</v>
      </c>
      <c r="M1128" t="s">
        <v>4016</v>
      </c>
      <c r="N1128" t="s">
        <v>9</v>
      </c>
      <c r="O1128">
        <v>607902605</v>
      </c>
      <c r="P1128" t="s">
        <v>1128</v>
      </c>
      <c r="Q1128" t="s">
        <v>45</v>
      </c>
      <c r="R1128" t="s">
        <v>6688</v>
      </c>
      <c r="S1128" t="s">
        <v>4017</v>
      </c>
      <c r="T1128" s="1">
        <v>44503</v>
      </c>
      <c r="U1128" t="s">
        <v>9</v>
      </c>
      <c r="V1128" t="s">
        <v>4023</v>
      </c>
      <c r="W1128" t="s">
        <v>4029</v>
      </c>
      <c r="X1128" t="s">
        <v>30</v>
      </c>
      <c r="Y1128" s="1">
        <v>44531</v>
      </c>
      <c r="Z1128" s="1">
        <v>45657</v>
      </c>
      <c r="AA1128">
        <v>4900</v>
      </c>
      <c r="AB1128" t="s">
        <v>4017</v>
      </c>
      <c r="AC1128">
        <f>MIN(COUNTIF(B:B,Member_export_20241206_173759_f48b0b31c0417006138ce4576f294a066f7c[[#This Row],[Member ID]]),1)-1</f>
        <v>0</v>
      </c>
      <c r="AD112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2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128" s="1">
        <v>45657</v>
      </c>
      <c r="AG1128" s="1">
        <f>Member_export_20241206_173759_f48b0b31c0417006138ce4576f294a066f7c[[#This Row],[Price]]/100</f>
        <v>49</v>
      </c>
      <c r="AH1128" s="6">
        <f ca="1">DATEDIF(Member_export_20241206_173759_f48b0b31c0417006138ce4576f294a066f7c[[#This Row],[Birthday]],TODAY(),"Y")</f>
        <v>19</v>
      </c>
      <c r="AI1128" s="6">
        <f>DATEDIF(Member_export_20241206_173759_f48b0b31c0417006138ce4576f294a066f7c[[#This Row],[Member since]],Member_export_20241206_173759_f48b0b31c0417006138ce4576f294a066f7c[[#This Row],[Contrac end date C]],"M")</f>
        <v>37</v>
      </c>
      <c r="AJ1128" t="str">
        <f>TEXT(Member_export_20241206_173759_f48b0b31c0417006138ce4576f294a066f7c[[#This Row],[Member since]],"DDDD")</f>
        <v>miércoles</v>
      </c>
      <c r="AK1128">
        <f>MONTH(Member_export_20241206_173759_f48b0b31c0417006138ce4576f294a066f7c[[#This Row],[Member since]])</f>
        <v>11</v>
      </c>
      <c r="AL1128">
        <f>YEAR(Member_export_20241206_173759_f48b0b31c0417006138ce4576f294a066f7c[[#This Row],[Member since]])</f>
        <v>2021</v>
      </c>
    </row>
    <row r="1129" spans="1:38" x14ac:dyDescent="0.55000000000000004">
      <c r="A1129">
        <v>79788</v>
      </c>
      <c r="B1129">
        <v>45987199</v>
      </c>
      <c r="C1129" t="s">
        <v>3661</v>
      </c>
      <c r="D1129" t="s">
        <v>9</v>
      </c>
      <c r="E1129" t="s">
        <v>9</v>
      </c>
      <c r="F1129" t="s">
        <v>555</v>
      </c>
      <c r="G1129" t="s">
        <v>2115</v>
      </c>
      <c r="H1129" t="s">
        <v>4025</v>
      </c>
      <c r="I1129" s="1">
        <v>36934</v>
      </c>
      <c r="J1129" t="s">
        <v>6689</v>
      </c>
      <c r="K1129" t="s">
        <v>6690</v>
      </c>
      <c r="L1129">
        <v>28914</v>
      </c>
      <c r="M1129" t="s">
        <v>4016</v>
      </c>
      <c r="N1129" t="s">
        <v>9</v>
      </c>
      <c r="O1129">
        <v>656320091</v>
      </c>
      <c r="P1129" t="s">
        <v>2117</v>
      </c>
      <c r="Q1129" t="s">
        <v>22</v>
      </c>
      <c r="R1129" t="s">
        <v>2116</v>
      </c>
      <c r="S1129" t="s">
        <v>4017</v>
      </c>
      <c r="T1129" s="1">
        <v>44599</v>
      </c>
      <c r="U1129" t="s">
        <v>9</v>
      </c>
      <c r="V1129" t="s">
        <v>4023</v>
      </c>
      <c r="W1129" t="s">
        <v>4024</v>
      </c>
      <c r="X1129" t="s">
        <v>12</v>
      </c>
      <c r="Y1129" s="1">
        <v>44621</v>
      </c>
      <c r="Z1129" s="1">
        <v>45657</v>
      </c>
      <c r="AA1129">
        <v>5200</v>
      </c>
      <c r="AB1129" t="s">
        <v>4017</v>
      </c>
      <c r="AC1129">
        <f>MIN(COUNTIF(B:B,Member_export_20241206_173759_f48b0b31c0417006138ce4576f294a066f7c[[#This Row],[Member ID]]),1)-1</f>
        <v>0</v>
      </c>
      <c r="AD112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2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29" s="1">
        <v>45657</v>
      </c>
      <c r="AG1129" s="1">
        <f>Member_export_20241206_173759_f48b0b31c0417006138ce4576f294a066f7c[[#This Row],[Price]]/100</f>
        <v>52</v>
      </c>
      <c r="AH1129" s="6">
        <f ca="1">DATEDIF(Member_export_20241206_173759_f48b0b31c0417006138ce4576f294a066f7c[[#This Row],[Birthday]],TODAY(),"Y")</f>
        <v>23</v>
      </c>
      <c r="AI1129" s="6">
        <f>DATEDIF(Member_export_20241206_173759_f48b0b31c0417006138ce4576f294a066f7c[[#This Row],[Member since]],Member_export_20241206_173759_f48b0b31c0417006138ce4576f294a066f7c[[#This Row],[Contrac end date C]],"M")</f>
        <v>34</v>
      </c>
      <c r="AJ1129" t="str">
        <f>TEXT(Member_export_20241206_173759_f48b0b31c0417006138ce4576f294a066f7c[[#This Row],[Member since]],"DDDD")</f>
        <v>lunes</v>
      </c>
      <c r="AK1129">
        <f>MONTH(Member_export_20241206_173759_f48b0b31c0417006138ce4576f294a066f7c[[#This Row],[Member since]])</f>
        <v>2</v>
      </c>
      <c r="AL1129">
        <f>YEAR(Member_export_20241206_173759_f48b0b31c0417006138ce4576f294a066f7c[[#This Row],[Member since]])</f>
        <v>2022</v>
      </c>
    </row>
    <row r="1130" spans="1:38" x14ac:dyDescent="0.55000000000000004">
      <c r="A1130">
        <v>79788</v>
      </c>
      <c r="B1130">
        <v>45988368</v>
      </c>
      <c r="C1130" t="s">
        <v>3682</v>
      </c>
      <c r="D1130" t="s">
        <v>9</v>
      </c>
      <c r="E1130" t="s">
        <v>9</v>
      </c>
      <c r="F1130" t="s">
        <v>750</v>
      </c>
      <c r="G1130" t="s">
        <v>2173</v>
      </c>
      <c r="H1130" t="s">
        <v>4015</v>
      </c>
      <c r="I1130" s="1">
        <v>36175</v>
      </c>
      <c r="J1130" t="s">
        <v>6691</v>
      </c>
      <c r="K1130" t="s">
        <v>4716</v>
      </c>
      <c r="L1130">
        <v>28914</v>
      </c>
      <c r="M1130" t="s">
        <v>4016</v>
      </c>
      <c r="N1130" t="s">
        <v>9</v>
      </c>
      <c r="O1130">
        <v>664508397</v>
      </c>
      <c r="P1130" t="s">
        <v>2175</v>
      </c>
      <c r="Q1130" t="s">
        <v>22</v>
      </c>
      <c r="R1130" t="s">
        <v>2174</v>
      </c>
      <c r="S1130" t="s">
        <v>4017</v>
      </c>
      <c r="T1130" s="1">
        <v>44662</v>
      </c>
      <c r="U1130" t="s">
        <v>9</v>
      </c>
      <c r="V1130" t="s">
        <v>4023</v>
      </c>
      <c r="W1130" t="s">
        <v>4472</v>
      </c>
      <c r="X1130" t="s">
        <v>30</v>
      </c>
      <c r="Y1130" s="1">
        <v>44682</v>
      </c>
      <c r="Z1130" s="1">
        <v>45657</v>
      </c>
      <c r="AA1130">
        <v>4900</v>
      </c>
      <c r="AB1130" t="s">
        <v>4017</v>
      </c>
      <c r="AC1130">
        <f>MIN(COUNTIF(B:B,Member_export_20241206_173759_f48b0b31c0417006138ce4576f294a066f7c[[#This Row],[Member ID]]),1)-1</f>
        <v>0</v>
      </c>
      <c r="AD113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30" t="str">
        <f>IF(Member_export_20241206_173759_f48b0b31c0417006138ce4576f294a066f7c[[#This Row],[Source]]="","DESCONOCIDA",Member_export_20241206_173759_f48b0b31c0417006138ce4576f294a066f7c[[#This Row],[Source]])</f>
        <v>PUBLICIDAD O BUZONEO</v>
      </c>
      <c r="AF1130" s="1">
        <v>45657</v>
      </c>
      <c r="AG1130" s="1">
        <f>Member_export_20241206_173759_f48b0b31c0417006138ce4576f294a066f7c[[#This Row],[Price]]/100</f>
        <v>49</v>
      </c>
      <c r="AH1130" s="6">
        <f ca="1">DATEDIF(Member_export_20241206_173759_f48b0b31c0417006138ce4576f294a066f7c[[#This Row],[Birthday]],TODAY(),"Y")</f>
        <v>25</v>
      </c>
      <c r="AI1130" s="6">
        <f>DATEDIF(Member_export_20241206_173759_f48b0b31c0417006138ce4576f294a066f7c[[#This Row],[Member since]],Member_export_20241206_173759_f48b0b31c0417006138ce4576f294a066f7c[[#This Row],[Contrac end date C]],"M")</f>
        <v>32</v>
      </c>
      <c r="AJ1130" t="str">
        <f>TEXT(Member_export_20241206_173759_f48b0b31c0417006138ce4576f294a066f7c[[#This Row],[Member since]],"DDDD")</f>
        <v>lunes</v>
      </c>
      <c r="AK1130">
        <f>MONTH(Member_export_20241206_173759_f48b0b31c0417006138ce4576f294a066f7c[[#This Row],[Member since]])</f>
        <v>4</v>
      </c>
      <c r="AL1130">
        <f>YEAR(Member_export_20241206_173759_f48b0b31c0417006138ce4576f294a066f7c[[#This Row],[Member since]])</f>
        <v>2022</v>
      </c>
    </row>
    <row r="1131" spans="1:38" x14ac:dyDescent="0.55000000000000004">
      <c r="A1131">
        <v>79788</v>
      </c>
      <c r="B1131">
        <v>45987737</v>
      </c>
      <c r="C1131" t="s">
        <v>3703</v>
      </c>
      <c r="D1131" t="s">
        <v>9</v>
      </c>
      <c r="E1131" t="s">
        <v>9</v>
      </c>
      <c r="F1131" t="s">
        <v>750</v>
      </c>
      <c r="G1131" t="s">
        <v>2215</v>
      </c>
      <c r="H1131" t="s">
        <v>4022</v>
      </c>
      <c r="I1131" s="1">
        <v>27578</v>
      </c>
      <c r="J1131" t="s">
        <v>6692</v>
      </c>
      <c r="K1131" t="s">
        <v>6693</v>
      </c>
      <c r="L1131">
        <v>28914</v>
      </c>
      <c r="M1131" t="s">
        <v>4016</v>
      </c>
      <c r="N1131" t="s">
        <v>9</v>
      </c>
      <c r="O1131">
        <v>679669643</v>
      </c>
      <c r="P1131" t="s">
        <v>2216</v>
      </c>
      <c r="Q1131" t="s">
        <v>22</v>
      </c>
      <c r="R1131" t="s">
        <v>6694</v>
      </c>
      <c r="S1131" t="s">
        <v>4017</v>
      </c>
      <c r="T1131" s="1">
        <v>45215</v>
      </c>
      <c r="U1131" t="s">
        <v>9</v>
      </c>
      <c r="V1131" t="s">
        <v>4023</v>
      </c>
      <c r="W1131" t="s">
        <v>4024</v>
      </c>
      <c r="X1131" t="s">
        <v>12</v>
      </c>
      <c r="Y1131" s="1">
        <v>45231</v>
      </c>
      <c r="Z1131" s="1">
        <v>45657</v>
      </c>
      <c r="AA1131">
        <v>5200</v>
      </c>
      <c r="AB1131" t="s">
        <v>4017</v>
      </c>
      <c r="AC1131">
        <f>MIN(COUNTIF(B:B,Member_export_20241206_173759_f48b0b31c0417006138ce4576f294a066f7c[[#This Row],[Member ID]]),1)-1</f>
        <v>0</v>
      </c>
      <c r="AD113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3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31" s="1">
        <v>45657</v>
      </c>
      <c r="AG1131" s="1">
        <f>Member_export_20241206_173759_f48b0b31c0417006138ce4576f294a066f7c[[#This Row],[Price]]/100</f>
        <v>52</v>
      </c>
      <c r="AH1131" s="6">
        <f ca="1">DATEDIF(Member_export_20241206_173759_f48b0b31c0417006138ce4576f294a066f7c[[#This Row],[Birthday]],TODAY(),"Y")</f>
        <v>49</v>
      </c>
      <c r="AI1131" s="6">
        <f>DATEDIF(Member_export_20241206_173759_f48b0b31c0417006138ce4576f294a066f7c[[#This Row],[Member since]],Member_export_20241206_173759_f48b0b31c0417006138ce4576f294a066f7c[[#This Row],[Contrac end date C]],"M")</f>
        <v>14</v>
      </c>
      <c r="AJ1131" t="str">
        <f>TEXT(Member_export_20241206_173759_f48b0b31c0417006138ce4576f294a066f7c[[#This Row],[Member since]],"DDDD")</f>
        <v>lunes</v>
      </c>
      <c r="AK1131">
        <f>MONTH(Member_export_20241206_173759_f48b0b31c0417006138ce4576f294a066f7c[[#This Row],[Member since]])</f>
        <v>10</v>
      </c>
      <c r="AL1131">
        <f>YEAR(Member_export_20241206_173759_f48b0b31c0417006138ce4576f294a066f7c[[#This Row],[Member since]])</f>
        <v>2023</v>
      </c>
    </row>
    <row r="1132" spans="1:38" x14ac:dyDescent="0.55000000000000004">
      <c r="A1132">
        <v>79788</v>
      </c>
      <c r="B1132">
        <v>45989309</v>
      </c>
      <c r="C1132" t="s">
        <v>3950</v>
      </c>
      <c r="D1132" t="s">
        <v>9</v>
      </c>
      <c r="E1132" t="s">
        <v>9</v>
      </c>
      <c r="F1132" t="s">
        <v>750</v>
      </c>
      <c r="G1132" t="s">
        <v>2722</v>
      </c>
      <c r="H1132" t="s">
        <v>4022</v>
      </c>
      <c r="I1132" s="1">
        <v>30922</v>
      </c>
      <c r="J1132" t="s">
        <v>6695</v>
      </c>
      <c r="K1132" t="s">
        <v>6696</v>
      </c>
      <c r="L1132">
        <v>28945</v>
      </c>
      <c r="M1132" t="s">
        <v>4051</v>
      </c>
      <c r="N1132" t="s">
        <v>9</v>
      </c>
      <c r="O1132">
        <v>650359896</v>
      </c>
      <c r="P1132" t="s">
        <v>2723</v>
      </c>
      <c r="Q1132" t="s">
        <v>18</v>
      </c>
      <c r="R1132" t="s">
        <v>6697</v>
      </c>
      <c r="S1132" t="s">
        <v>4017</v>
      </c>
      <c r="T1132" s="1">
        <v>43892</v>
      </c>
      <c r="U1132" t="s">
        <v>9</v>
      </c>
      <c r="V1132" t="s">
        <v>4023</v>
      </c>
      <c r="W1132" t="s">
        <v>4029</v>
      </c>
      <c r="X1132" t="s">
        <v>12</v>
      </c>
      <c r="Y1132" s="1">
        <v>43922</v>
      </c>
      <c r="Z1132" s="1">
        <v>45657</v>
      </c>
      <c r="AA1132">
        <v>5200</v>
      </c>
      <c r="AB1132" t="s">
        <v>4017</v>
      </c>
      <c r="AC1132">
        <f>MIN(COUNTIF(B:B,Member_export_20241206_173759_f48b0b31c0417006138ce4576f294a066f7c[[#This Row],[Member ID]]),1)-1</f>
        <v>0</v>
      </c>
      <c r="AD113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32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132" s="1">
        <v>45657</v>
      </c>
      <c r="AG1132" s="1">
        <f>Member_export_20241206_173759_f48b0b31c0417006138ce4576f294a066f7c[[#This Row],[Price]]/100</f>
        <v>52</v>
      </c>
      <c r="AH1132" s="6">
        <f ca="1">DATEDIF(Member_export_20241206_173759_f48b0b31c0417006138ce4576f294a066f7c[[#This Row],[Birthday]],TODAY(),"Y")</f>
        <v>40</v>
      </c>
      <c r="AI1132" s="6">
        <f>DATEDIF(Member_export_20241206_173759_f48b0b31c0417006138ce4576f294a066f7c[[#This Row],[Member since]],Member_export_20241206_173759_f48b0b31c0417006138ce4576f294a066f7c[[#This Row],[Contrac end date C]],"M")</f>
        <v>57</v>
      </c>
      <c r="AJ1132" t="str">
        <f>TEXT(Member_export_20241206_173759_f48b0b31c0417006138ce4576f294a066f7c[[#This Row],[Member since]],"DDDD")</f>
        <v>lunes</v>
      </c>
      <c r="AK1132">
        <f>MONTH(Member_export_20241206_173759_f48b0b31c0417006138ce4576f294a066f7c[[#This Row],[Member since]])</f>
        <v>3</v>
      </c>
      <c r="AL1132">
        <f>YEAR(Member_export_20241206_173759_f48b0b31c0417006138ce4576f294a066f7c[[#This Row],[Member since]])</f>
        <v>2020</v>
      </c>
    </row>
    <row r="1133" spans="1:38" x14ac:dyDescent="0.55000000000000004">
      <c r="A1133">
        <v>79788</v>
      </c>
      <c r="B1133">
        <v>45987920</v>
      </c>
      <c r="C1133" t="s">
        <v>3080</v>
      </c>
      <c r="D1133" t="s">
        <v>9</v>
      </c>
      <c r="E1133" t="s">
        <v>9</v>
      </c>
      <c r="F1133" t="s">
        <v>750</v>
      </c>
      <c r="G1133" t="s">
        <v>751</v>
      </c>
      <c r="H1133" t="s">
        <v>4022</v>
      </c>
      <c r="I1133" s="1">
        <v>37516</v>
      </c>
      <c r="J1133" t="s">
        <v>6698</v>
      </c>
      <c r="K1133" t="s">
        <v>4058</v>
      </c>
      <c r="L1133">
        <v>28914</v>
      </c>
      <c r="M1133" t="s">
        <v>4016</v>
      </c>
      <c r="N1133" t="s">
        <v>9</v>
      </c>
      <c r="O1133">
        <v>658734550</v>
      </c>
      <c r="P1133" t="s">
        <v>752</v>
      </c>
      <c r="Q1133" t="s">
        <v>26</v>
      </c>
      <c r="R1133" t="s">
        <v>6699</v>
      </c>
      <c r="S1133" t="s">
        <v>4017</v>
      </c>
      <c r="T1133" s="1">
        <v>44973</v>
      </c>
      <c r="U1133" t="s">
        <v>9</v>
      </c>
      <c r="V1133" t="s">
        <v>4023</v>
      </c>
      <c r="W1133" t="s">
        <v>4024</v>
      </c>
      <c r="X1133" t="s">
        <v>12</v>
      </c>
      <c r="Y1133" s="1">
        <v>44986</v>
      </c>
      <c r="Z1133" s="1">
        <v>45657</v>
      </c>
      <c r="AA1133">
        <v>5200</v>
      </c>
      <c r="AB1133" t="s">
        <v>4017</v>
      </c>
      <c r="AC1133">
        <f>MIN(COUNTIF(B:B,Member_export_20241206_173759_f48b0b31c0417006138ce4576f294a066f7c[[#This Row],[Member ID]]),1)-1</f>
        <v>0</v>
      </c>
      <c r="AD113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3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33" s="1">
        <v>45657</v>
      </c>
      <c r="AG1133" s="1">
        <f>Member_export_20241206_173759_f48b0b31c0417006138ce4576f294a066f7c[[#This Row],[Price]]/100</f>
        <v>52</v>
      </c>
      <c r="AH1133" s="6">
        <f ca="1">DATEDIF(Member_export_20241206_173759_f48b0b31c0417006138ce4576f294a066f7c[[#This Row],[Birthday]],TODAY(),"Y")</f>
        <v>22</v>
      </c>
      <c r="AI1133" s="6">
        <f>DATEDIF(Member_export_20241206_173759_f48b0b31c0417006138ce4576f294a066f7c[[#This Row],[Member since]],Member_export_20241206_173759_f48b0b31c0417006138ce4576f294a066f7c[[#This Row],[Contrac end date C]],"M")</f>
        <v>22</v>
      </c>
      <c r="AJ1133" t="str">
        <f>TEXT(Member_export_20241206_173759_f48b0b31c0417006138ce4576f294a066f7c[[#This Row],[Member since]],"DDDD")</f>
        <v>jueves</v>
      </c>
      <c r="AK1133">
        <f>MONTH(Member_export_20241206_173759_f48b0b31c0417006138ce4576f294a066f7c[[#This Row],[Member since]])</f>
        <v>2</v>
      </c>
      <c r="AL1133">
        <f>YEAR(Member_export_20241206_173759_f48b0b31c0417006138ce4576f294a066f7c[[#This Row],[Member since]])</f>
        <v>2023</v>
      </c>
    </row>
    <row r="1134" spans="1:38" x14ac:dyDescent="0.55000000000000004">
      <c r="A1134">
        <v>79788</v>
      </c>
      <c r="B1134">
        <v>45989517</v>
      </c>
      <c r="C1134" t="s">
        <v>3697</v>
      </c>
      <c r="D1134" t="s">
        <v>9</v>
      </c>
      <c r="E1134" t="s">
        <v>9</v>
      </c>
      <c r="F1134" t="s">
        <v>750</v>
      </c>
      <c r="G1134" t="s">
        <v>2204</v>
      </c>
      <c r="H1134" t="s">
        <v>4022</v>
      </c>
      <c r="I1134" s="1">
        <v>27190</v>
      </c>
      <c r="J1134" t="s">
        <v>6700</v>
      </c>
      <c r="K1134" t="s">
        <v>4936</v>
      </c>
      <c r="L1134">
        <v>28914</v>
      </c>
      <c r="M1134" t="s">
        <v>4016</v>
      </c>
      <c r="N1134" t="s">
        <v>9</v>
      </c>
      <c r="O1134">
        <v>615010491</v>
      </c>
      <c r="P1134" t="s">
        <v>1807</v>
      </c>
      <c r="Q1134" t="s">
        <v>22</v>
      </c>
      <c r="R1134" t="s">
        <v>6701</v>
      </c>
      <c r="S1134" t="s">
        <v>4017</v>
      </c>
      <c r="T1134" s="1">
        <v>44424</v>
      </c>
      <c r="U1134" t="s">
        <v>9</v>
      </c>
      <c r="V1134" t="s">
        <v>4023</v>
      </c>
      <c r="W1134" t="s">
        <v>4029</v>
      </c>
      <c r="X1134" t="s">
        <v>30</v>
      </c>
      <c r="Y1134" s="1">
        <v>44440</v>
      </c>
      <c r="Z1134" s="1">
        <v>45657</v>
      </c>
      <c r="AA1134">
        <v>4900</v>
      </c>
      <c r="AB1134" t="s">
        <v>4017</v>
      </c>
      <c r="AC1134">
        <f>MIN(COUNTIF(B:B,Member_export_20241206_173759_f48b0b31c0417006138ce4576f294a066f7c[[#This Row],[Member ID]]),1)-1</f>
        <v>0</v>
      </c>
      <c r="AD113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3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134" s="1">
        <v>45657</v>
      </c>
      <c r="AG1134" s="1">
        <f>Member_export_20241206_173759_f48b0b31c0417006138ce4576f294a066f7c[[#This Row],[Price]]/100</f>
        <v>49</v>
      </c>
      <c r="AH1134" s="6">
        <f ca="1">DATEDIF(Member_export_20241206_173759_f48b0b31c0417006138ce4576f294a066f7c[[#This Row],[Birthday]],TODAY(),"Y")</f>
        <v>50</v>
      </c>
      <c r="AI1134" s="6">
        <f>DATEDIF(Member_export_20241206_173759_f48b0b31c0417006138ce4576f294a066f7c[[#This Row],[Member since]],Member_export_20241206_173759_f48b0b31c0417006138ce4576f294a066f7c[[#This Row],[Contrac end date C]],"M")</f>
        <v>40</v>
      </c>
      <c r="AJ1134" t="str">
        <f>TEXT(Member_export_20241206_173759_f48b0b31c0417006138ce4576f294a066f7c[[#This Row],[Member since]],"DDDD")</f>
        <v>lunes</v>
      </c>
      <c r="AK1134">
        <f>MONTH(Member_export_20241206_173759_f48b0b31c0417006138ce4576f294a066f7c[[#This Row],[Member since]])</f>
        <v>8</v>
      </c>
      <c r="AL1134">
        <f>YEAR(Member_export_20241206_173759_f48b0b31c0417006138ce4576f294a066f7c[[#This Row],[Member since]])</f>
        <v>2021</v>
      </c>
    </row>
    <row r="1135" spans="1:38" x14ac:dyDescent="0.55000000000000004">
      <c r="A1135">
        <v>79788</v>
      </c>
      <c r="B1135">
        <v>47270639</v>
      </c>
      <c r="C1135" t="s">
        <v>3388</v>
      </c>
      <c r="D1135" t="s">
        <v>9</v>
      </c>
      <c r="E1135" t="s">
        <v>9</v>
      </c>
      <c r="F1135" t="s">
        <v>750</v>
      </c>
      <c r="G1135" t="s">
        <v>1513</v>
      </c>
      <c r="H1135" t="s">
        <v>4022</v>
      </c>
      <c r="I1135" s="1">
        <v>35608</v>
      </c>
      <c r="J1135" t="s">
        <v>6702</v>
      </c>
      <c r="K1135" t="s">
        <v>6703</v>
      </c>
      <c r="L1135">
        <v>28914</v>
      </c>
      <c r="M1135" t="s">
        <v>4016</v>
      </c>
      <c r="N1135" t="s">
        <v>9</v>
      </c>
      <c r="O1135">
        <v>657318439</v>
      </c>
      <c r="P1135" t="s">
        <v>1514</v>
      </c>
      <c r="Q1135" t="s">
        <v>9</v>
      </c>
      <c r="R1135" t="s">
        <v>9</v>
      </c>
      <c r="S1135" t="s">
        <v>4017</v>
      </c>
      <c r="T1135" s="1">
        <v>45481</v>
      </c>
      <c r="U1135" t="s">
        <v>9</v>
      </c>
      <c r="V1135" t="s">
        <v>4144</v>
      </c>
      <c r="W1135" t="s">
        <v>4024</v>
      </c>
      <c r="X1135" t="s">
        <v>12</v>
      </c>
      <c r="Y1135" s="1">
        <v>45505</v>
      </c>
      <c r="Z1135" s="1">
        <v>45657</v>
      </c>
      <c r="AA1135">
        <v>5200</v>
      </c>
      <c r="AB1135" t="s">
        <v>4017</v>
      </c>
      <c r="AC1135">
        <f>MIN(COUNTIF(B:B,Member_export_20241206_173759_f48b0b31c0417006138ce4576f294a066f7c[[#This Row],[Member ID]]),1)-1</f>
        <v>0</v>
      </c>
      <c r="AD1135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113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35" s="1">
        <v>45657</v>
      </c>
      <c r="AG1135" s="1">
        <f>Member_export_20241206_173759_f48b0b31c0417006138ce4576f294a066f7c[[#This Row],[Price]]/100</f>
        <v>52</v>
      </c>
      <c r="AH1135" s="6">
        <f ca="1">DATEDIF(Member_export_20241206_173759_f48b0b31c0417006138ce4576f294a066f7c[[#This Row],[Birthday]],TODAY(),"Y")</f>
        <v>27</v>
      </c>
      <c r="AI1135" s="6">
        <f>DATEDIF(Member_export_20241206_173759_f48b0b31c0417006138ce4576f294a066f7c[[#This Row],[Member since]],Member_export_20241206_173759_f48b0b31c0417006138ce4576f294a066f7c[[#This Row],[Contrac end date C]],"M")</f>
        <v>5</v>
      </c>
      <c r="AJ1135" t="str">
        <f>TEXT(Member_export_20241206_173759_f48b0b31c0417006138ce4576f294a066f7c[[#This Row],[Member since]],"DDDD")</f>
        <v>lunes</v>
      </c>
      <c r="AK1135">
        <f>MONTH(Member_export_20241206_173759_f48b0b31c0417006138ce4576f294a066f7c[[#This Row],[Member since]])</f>
        <v>7</v>
      </c>
      <c r="AL1135">
        <f>YEAR(Member_export_20241206_173759_f48b0b31c0417006138ce4576f294a066f7c[[#This Row],[Member since]])</f>
        <v>2024</v>
      </c>
    </row>
    <row r="1136" spans="1:38" x14ac:dyDescent="0.55000000000000004">
      <c r="A1136">
        <v>79788</v>
      </c>
      <c r="B1136">
        <v>45989491</v>
      </c>
      <c r="C1136" t="s">
        <v>3772</v>
      </c>
      <c r="D1136" t="s">
        <v>9</v>
      </c>
      <c r="E1136" t="s">
        <v>9</v>
      </c>
      <c r="F1136" t="s">
        <v>750</v>
      </c>
      <c r="G1136" t="s">
        <v>2362</v>
      </c>
      <c r="H1136" t="s">
        <v>4022</v>
      </c>
      <c r="I1136" s="1">
        <v>39108</v>
      </c>
      <c r="J1136" t="s">
        <v>6704</v>
      </c>
      <c r="K1136" t="s">
        <v>6705</v>
      </c>
      <c r="L1136">
        <v>28914</v>
      </c>
      <c r="M1136" t="s">
        <v>4016</v>
      </c>
      <c r="N1136" t="s">
        <v>9</v>
      </c>
      <c r="O1136">
        <v>645772153</v>
      </c>
      <c r="P1136" t="s">
        <v>2364</v>
      </c>
      <c r="Q1136" t="s">
        <v>458</v>
      </c>
      <c r="R1136" t="s">
        <v>2363</v>
      </c>
      <c r="S1136" t="s">
        <v>4017</v>
      </c>
      <c r="T1136" s="1">
        <v>45196</v>
      </c>
      <c r="U1136" t="s">
        <v>9</v>
      </c>
      <c r="V1136" t="s">
        <v>4023</v>
      </c>
      <c r="W1136" t="s">
        <v>4029</v>
      </c>
      <c r="X1136" t="s">
        <v>12</v>
      </c>
      <c r="Y1136" s="1">
        <v>45444</v>
      </c>
      <c r="Z1136" s="1">
        <v>45657</v>
      </c>
      <c r="AA1136">
        <v>5200</v>
      </c>
      <c r="AB1136" t="s">
        <v>4017</v>
      </c>
      <c r="AC1136">
        <f>MIN(COUNTIF(B:B,Member_export_20241206_173759_f48b0b31c0417006138ce4576f294a066f7c[[#This Row],[Member ID]]),1)-1</f>
        <v>0</v>
      </c>
      <c r="AD113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3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136" s="1">
        <v>45657</v>
      </c>
      <c r="AG1136" s="1">
        <f>Member_export_20241206_173759_f48b0b31c0417006138ce4576f294a066f7c[[#This Row],[Price]]/100</f>
        <v>52</v>
      </c>
      <c r="AH1136" s="6">
        <f ca="1">DATEDIF(Member_export_20241206_173759_f48b0b31c0417006138ce4576f294a066f7c[[#This Row],[Birthday]],TODAY(),"Y")</f>
        <v>17</v>
      </c>
      <c r="AI1136" s="6">
        <f>DATEDIF(Member_export_20241206_173759_f48b0b31c0417006138ce4576f294a066f7c[[#This Row],[Member since]],Member_export_20241206_173759_f48b0b31c0417006138ce4576f294a066f7c[[#This Row],[Contrac end date C]],"M")</f>
        <v>15</v>
      </c>
      <c r="AJ1136" t="str">
        <f>TEXT(Member_export_20241206_173759_f48b0b31c0417006138ce4576f294a066f7c[[#This Row],[Member since]],"DDDD")</f>
        <v>miércoles</v>
      </c>
      <c r="AK1136">
        <f>MONTH(Member_export_20241206_173759_f48b0b31c0417006138ce4576f294a066f7c[[#This Row],[Member since]])</f>
        <v>9</v>
      </c>
      <c r="AL1136">
        <f>YEAR(Member_export_20241206_173759_f48b0b31c0417006138ce4576f294a066f7c[[#This Row],[Member since]])</f>
        <v>2023</v>
      </c>
    </row>
    <row r="1137" spans="1:38" x14ac:dyDescent="0.55000000000000004">
      <c r="A1137">
        <v>79788</v>
      </c>
      <c r="B1137">
        <v>45989847</v>
      </c>
      <c r="C1137" t="s">
        <v>3218</v>
      </c>
      <c r="D1137" t="s">
        <v>9</v>
      </c>
      <c r="E1137" t="s">
        <v>9</v>
      </c>
      <c r="F1137" t="s">
        <v>750</v>
      </c>
      <c r="G1137" t="s">
        <v>1109</v>
      </c>
      <c r="H1137" t="s">
        <v>4022</v>
      </c>
      <c r="I1137" s="1">
        <v>38910</v>
      </c>
      <c r="J1137" t="s">
        <v>6706</v>
      </c>
      <c r="K1137" t="s">
        <v>6707</v>
      </c>
      <c r="L1137">
        <v>28914</v>
      </c>
      <c r="M1137" t="s">
        <v>4016</v>
      </c>
      <c r="N1137" t="s">
        <v>9</v>
      </c>
      <c r="O1137">
        <v>683345914</v>
      </c>
      <c r="P1137" t="s">
        <v>1111</v>
      </c>
      <c r="Q1137" t="s">
        <v>261</v>
      </c>
      <c r="R1137" t="s">
        <v>1110</v>
      </c>
      <c r="S1137" t="s">
        <v>4017</v>
      </c>
      <c r="T1137" s="1">
        <v>45156</v>
      </c>
      <c r="U1137" t="s">
        <v>9</v>
      </c>
      <c r="V1137" t="s">
        <v>9</v>
      </c>
      <c r="W1137" t="s">
        <v>9</v>
      </c>
      <c r="X1137" t="s">
        <v>30</v>
      </c>
      <c r="Y1137" s="1">
        <v>45474</v>
      </c>
      <c r="Z1137" s="1">
        <v>45657</v>
      </c>
      <c r="AA1137">
        <v>4900</v>
      </c>
      <c r="AB1137" t="s">
        <v>4017</v>
      </c>
      <c r="AC1137">
        <f>MIN(COUNTIF(B:B,Member_export_20241206_173759_f48b0b31c0417006138ce4576f294a066f7c[[#This Row],[Member ID]]),1)-1</f>
        <v>0</v>
      </c>
      <c r="AD1137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137" t="str">
        <f>IF(Member_export_20241206_173759_f48b0b31c0417006138ce4576f294a066f7c[[#This Row],[Source]]="","DESCONOCIDA",Member_export_20241206_173759_f48b0b31c0417006138ce4576f294a066f7c[[#This Row],[Source]])</f>
        <v>DESCONOCIDA</v>
      </c>
      <c r="AF1137" s="1">
        <v>45657</v>
      </c>
      <c r="AG1137" s="1">
        <f>Member_export_20241206_173759_f48b0b31c0417006138ce4576f294a066f7c[[#This Row],[Price]]/100</f>
        <v>49</v>
      </c>
      <c r="AH1137" s="6">
        <f ca="1">DATEDIF(Member_export_20241206_173759_f48b0b31c0417006138ce4576f294a066f7c[[#This Row],[Birthday]],TODAY(),"Y")</f>
        <v>18</v>
      </c>
      <c r="AI1137" s="6">
        <f>DATEDIF(Member_export_20241206_173759_f48b0b31c0417006138ce4576f294a066f7c[[#This Row],[Member since]],Member_export_20241206_173759_f48b0b31c0417006138ce4576f294a066f7c[[#This Row],[Contrac end date C]],"M")</f>
        <v>16</v>
      </c>
      <c r="AJ1137" t="str">
        <f>TEXT(Member_export_20241206_173759_f48b0b31c0417006138ce4576f294a066f7c[[#This Row],[Member since]],"DDDD")</f>
        <v>viernes</v>
      </c>
      <c r="AK1137">
        <f>MONTH(Member_export_20241206_173759_f48b0b31c0417006138ce4576f294a066f7c[[#This Row],[Member since]])</f>
        <v>8</v>
      </c>
      <c r="AL1137">
        <f>YEAR(Member_export_20241206_173759_f48b0b31c0417006138ce4576f294a066f7c[[#This Row],[Member since]])</f>
        <v>2023</v>
      </c>
    </row>
    <row r="1138" spans="1:38" x14ac:dyDescent="0.55000000000000004">
      <c r="A1138">
        <v>79788</v>
      </c>
      <c r="B1138">
        <v>45988940</v>
      </c>
      <c r="C1138" t="s">
        <v>3933</v>
      </c>
      <c r="D1138" t="s">
        <v>9</v>
      </c>
      <c r="E1138" t="s">
        <v>9</v>
      </c>
      <c r="F1138" t="s">
        <v>750</v>
      </c>
      <c r="G1138" t="s">
        <v>2692</v>
      </c>
      <c r="H1138" t="s">
        <v>4022</v>
      </c>
      <c r="I1138" s="1">
        <v>32240</v>
      </c>
      <c r="J1138" t="s">
        <v>6708</v>
      </c>
      <c r="K1138" t="s">
        <v>6709</v>
      </c>
      <c r="L1138">
        <v>28914</v>
      </c>
      <c r="M1138" t="s">
        <v>4016</v>
      </c>
      <c r="N1138" t="s">
        <v>9</v>
      </c>
      <c r="O1138">
        <v>674621405</v>
      </c>
      <c r="P1138" t="s">
        <v>2693</v>
      </c>
      <c r="Q1138" t="s">
        <v>45</v>
      </c>
      <c r="R1138" t="s">
        <v>6710</v>
      </c>
      <c r="S1138" t="s">
        <v>4017</v>
      </c>
      <c r="T1138" s="1">
        <v>43276</v>
      </c>
      <c r="U1138" t="s">
        <v>9</v>
      </c>
      <c r="V1138" t="s">
        <v>4023</v>
      </c>
      <c r="W1138" t="s">
        <v>4029</v>
      </c>
      <c r="X1138" t="s">
        <v>12</v>
      </c>
      <c r="Y1138" s="1">
        <v>45444</v>
      </c>
      <c r="Z1138" s="1">
        <v>45657</v>
      </c>
      <c r="AA1138">
        <v>5200</v>
      </c>
      <c r="AB1138" t="s">
        <v>4017</v>
      </c>
      <c r="AC1138">
        <f>MIN(COUNTIF(B:B,Member_export_20241206_173759_f48b0b31c0417006138ce4576f294a066f7c[[#This Row],[Member ID]]),1)-1</f>
        <v>0</v>
      </c>
      <c r="AD113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3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138" s="1">
        <v>45657</v>
      </c>
      <c r="AG1138" s="1">
        <f>Member_export_20241206_173759_f48b0b31c0417006138ce4576f294a066f7c[[#This Row],[Price]]/100</f>
        <v>52</v>
      </c>
      <c r="AH1138" s="6">
        <f ca="1">DATEDIF(Member_export_20241206_173759_f48b0b31c0417006138ce4576f294a066f7c[[#This Row],[Birthday]],TODAY(),"Y")</f>
        <v>36</v>
      </c>
      <c r="AI1138" s="6">
        <f>DATEDIF(Member_export_20241206_173759_f48b0b31c0417006138ce4576f294a066f7c[[#This Row],[Member since]],Member_export_20241206_173759_f48b0b31c0417006138ce4576f294a066f7c[[#This Row],[Contrac end date C]],"M")</f>
        <v>78</v>
      </c>
      <c r="AJ1138" t="str">
        <f>TEXT(Member_export_20241206_173759_f48b0b31c0417006138ce4576f294a066f7c[[#This Row],[Member since]],"DDDD")</f>
        <v>lunes</v>
      </c>
      <c r="AK1138">
        <f>MONTH(Member_export_20241206_173759_f48b0b31c0417006138ce4576f294a066f7c[[#This Row],[Member since]])</f>
        <v>6</v>
      </c>
      <c r="AL1138">
        <f>YEAR(Member_export_20241206_173759_f48b0b31c0417006138ce4576f294a066f7c[[#This Row],[Member since]])</f>
        <v>2018</v>
      </c>
    </row>
    <row r="1139" spans="1:38" x14ac:dyDescent="0.55000000000000004">
      <c r="A1139">
        <v>79788</v>
      </c>
      <c r="B1139">
        <v>45989771</v>
      </c>
      <c r="C1139" t="s">
        <v>3194</v>
      </c>
      <c r="D1139" t="s">
        <v>9</v>
      </c>
      <c r="E1139" t="s">
        <v>9</v>
      </c>
      <c r="F1139" t="s">
        <v>750</v>
      </c>
      <c r="G1139" t="s">
        <v>1046</v>
      </c>
      <c r="H1139" t="s">
        <v>4022</v>
      </c>
      <c r="I1139" s="1">
        <v>33777</v>
      </c>
      <c r="J1139" t="s">
        <v>6711</v>
      </c>
      <c r="K1139" t="s">
        <v>6712</v>
      </c>
      <c r="L1139">
        <v>28914</v>
      </c>
      <c r="M1139" t="s">
        <v>4016</v>
      </c>
      <c r="N1139" t="s">
        <v>9</v>
      </c>
      <c r="O1139">
        <v>677200923</v>
      </c>
      <c r="P1139" t="s">
        <v>1047</v>
      </c>
      <c r="Q1139" t="s">
        <v>113</v>
      </c>
      <c r="R1139" t="s">
        <v>6713</v>
      </c>
      <c r="S1139" t="s">
        <v>4017</v>
      </c>
      <c r="T1139" s="1">
        <v>44503</v>
      </c>
      <c r="U1139" t="s">
        <v>9</v>
      </c>
      <c r="V1139" t="s">
        <v>4023</v>
      </c>
      <c r="W1139" t="s">
        <v>4029</v>
      </c>
      <c r="X1139" t="s">
        <v>12</v>
      </c>
      <c r="Y1139" s="1">
        <v>44531</v>
      </c>
      <c r="Z1139" s="1">
        <v>45657</v>
      </c>
      <c r="AA1139">
        <v>5200</v>
      </c>
      <c r="AB1139" t="s">
        <v>4017</v>
      </c>
      <c r="AC1139">
        <f>MIN(COUNTIF(B:B,Member_export_20241206_173759_f48b0b31c0417006138ce4576f294a066f7c[[#This Row],[Member ID]]),1)-1</f>
        <v>0</v>
      </c>
      <c r="AD113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3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139" s="1">
        <v>45657</v>
      </c>
      <c r="AG1139" s="1">
        <f>Member_export_20241206_173759_f48b0b31c0417006138ce4576f294a066f7c[[#This Row],[Price]]/100</f>
        <v>52</v>
      </c>
      <c r="AH1139" s="6">
        <f ca="1">DATEDIF(Member_export_20241206_173759_f48b0b31c0417006138ce4576f294a066f7c[[#This Row],[Birthday]],TODAY(),"Y")</f>
        <v>32</v>
      </c>
      <c r="AI1139" s="6">
        <f>DATEDIF(Member_export_20241206_173759_f48b0b31c0417006138ce4576f294a066f7c[[#This Row],[Member since]],Member_export_20241206_173759_f48b0b31c0417006138ce4576f294a066f7c[[#This Row],[Contrac end date C]],"M")</f>
        <v>37</v>
      </c>
      <c r="AJ1139" t="str">
        <f>TEXT(Member_export_20241206_173759_f48b0b31c0417006138ce4576f294a066f7c[[#This Row],[Member since]],"DDDD")</f>
        <v>miércoles</v>
      </c>
      <c r="AK1139">
        <f>MONTH(Member_export_20241206_173759_f48b0b31c0417006138ce4576f294a066f7c[[#This Row],[Member since]])</f>
        <v>11</v>
      </c>
      <c r="AL1139">
        <f>YEAR(Member_export_20241206_173759_f48b0b31c0417006138ce4576f294a066f7c[[#This Row],[Member since]])</f>
        <v>2021</v>
      </c>
    </row>
    <row r="1140" spans="1:38" x14ac:dyDescent="0.55000000000000004">
      <c r="A1140">
        <v>79788</v>
      </c>
      <c r="B1140">
        <v>45989715</v>
      </c>
      <c r="C1140" t="s">
        <v>3895</v>
      </c>
      <c r="D1140" t="s">
        <v>9</v>
      </c>
      <c r="E1140" t="s">
        <v>9</v>
      </c>
      <c r="F1140" t="s">
        <v>750</v>
      </c>
      <c r="G1140" t="s">
        <v>2617</v>
      </c>
      <c r="H1140" t="s">
        <v>4022</v>
      </c>
      <c r="I1140" s="1">
        <v>30166</v>
      </c>
      <c r="J1140" t="s">
        <v>6714</v>
      </c>
      <c r="K1140" t="s">
        <v>6715</v>
      </c>
      <c r="L1140">
        <v>28914</v>
      </c>
      <c r="M1140" t="s">
        <v>4016</v>
      </c>
      <c r="N1140" t="s">
        <v>9</v>
      </c>
      <c r="O1140">
        <v>657935255</v>
      </c>
      <c r="P1140" t="s">
        <v>2618</v>
      </c>
      <c r="Q1140" t="s">
        <v>26</v>
      </c>
      <c r="R1140" t="s">
        <v>6716</v>
      </c>
      <c r="S1140" t="s">
        <v>4017</v>
      </c>
      <c r="T1140" s="1">
        <v>43257</v>
      </c>
      <c r="U1140" t="s">
        <v>9</v>
      </c>
      <c r="V1140" t="s">
        <v>4023</v>
      </c>
      <c r="W1140" t="s">
        <v>4024</v>
      </c>
      <c r="X1140" t="s">
        <v>30</v>
      </c>
      <c r="Y1140" s="1">
        <v>43282</v>
      </c>
      <c r="Z1140" s="1">
        <v>45657</v>
      </c>
      <c r="AA1140">
        <v>4900</v>
      </c>
      <c r="AB1140" t="s">
        <v>4017</v>
      </c>
      <c r="AC1140">
        <f>MIN(COUNTIF(B:B,Member_export_20241206_173759_f48b0b31c0417006138ce4576f294a066f7c[[#This Row],[Member ID]]),1)-1</f>
        <v>0</v>
      </c>
      <c r="AD114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4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40" s="1">
        <v>45657</v>
      </c>
      <c r="AG1140" s="1">
        <f>Member_export_20241206_173759_f48b0b31c0417006138ce4576f294a066f7c[[#This Row],[Price]]/100</f>
        <v>49</v>
      </c>
      <c r="AH1140" s="6">
        <f ca="1">DATEDIF(Member_export_20241206_173759_f48b0b31c0417006138ce4576f294a066f7c[[#This Row],[Birthday]],TODAY(),"Y")</f>
        <v>42</v>
      </c>
      <c r="AI1140" s="6">
        <f>DATEDIF(Member_export_20241206_173759_f48b0b31c0417006138ce4576f294a066f7c[[#This Row],[Member since]],Member_export_20241206_173759_f48b0b31c0417006138ce4576f294a066f7c[[#This Row],[Contrac end date C]],"M")</f>
        <v>78</v>
      </c>
      <c r="AJ1140" t="str">
        <f>TEXT(Member_export_20241206_173759_f48b0b31c0417006138ce4576f294a066f7c[[#This Row],[Member since]],"DDDD")</f>
        <v>miércoles</v>
      </c>
      <c r="AK1140">
        <f>MONTH(Member_export_20241206_173759_f48b0b31c0417006138ce4576f294a066f7c[[#This Row],[Member since]])</f>
        <v>6</v>
      </c>
      <c r="AL1140">
        <f>YEAR(Member_export_20241206_173759_f48b0b31c0417006138ce4576f294a066f7c[[#This Row],[Member since]])</f>
        <v>2018</v>
      </c>
    </row>
    <row r="1141" spans="1:38" x14ac:dyDescent="0.55000000000000004">
      <c r="A1141">
        <v>79788</v>
      </c>
      <c r="B1141">
        <v>45988904</v>
      </c>
      <c r="C1141" t="s">
        <v>3445</v>
      </c>
      <c r="D1141" t="s">
        <v>9</v>
      </c>
      <c r="E1141" t="s">
        <v>9</v>
      </c>
      <c r="F1141" t="s">
        <v>750</v>
      </c>
      <c r="G1141" t="s">
        <v>1640</v>
      </c>
      <c r="H1141" t="s">
        <v>4022</v>
      </c>
      <c r="I1141" s="1">
        <v>38712</v>
      </c>
      <c r="J1141" t="s">
        <v>6717</v>
      </c>
      <c r="K1141" t="s">
        <v>4793</v>
      </c>
      <c r="L1141">
        <v>28914</v>
      </c>
      <c r="M1141" t="s">
        <v>4016</v>
      </c>
      <c r="N1141" t="s">
        <v>9</v>
      </c>
      <c r="O1141">
        <v>601288078</v>
      </c>
      <c r="P1141" t="s">
        <v>1641</v>
      </c>
      <c r="Q1141" t="s">
        <v>22</v>
      </c>
      <c r="R1141" t="s">
        <v>6718</v>
      </c>
      <c r="S1141" t="s">
        <v>4017</v>
      </c>
      <c r="T1141" s="1">
        <v>44958</v>
      </c>
      <c r="U1141" t="s">
        <v>9</v>
      </c>
      <c r="V1141" t="s">
        <v>4023</v>
      </c>
      <c r="W1141" t="s">
        <v>4024</v>
      </c>
      <c r="X1141" t="s">
        <v>30</v>
      </c>
      <c r="Y1141" s="1">
        <v>44958</v>
      </c>
      <c r="Z1141" s="1">
        <v>45657</v>
      </c>
      <c r="AA1141">
        <v>4900</v>
      </c>
      <c r="AB1141" t="s">
        <v>4017</v>
      </c>
      <c r="AC1141">
        <f>MIN(COUNTIF(B:B,Member_export_20241206_173759_f48b0b31c0417006138ce4576f294a066f7c[[#This Row],[Member ID]]),1)-1</f>
        <v>0</v>
      </c>
      <c r="AD114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4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41" s="1">
        <v>45657</v>
      </c>
      <c r="AG1141" s="1">
        <f>Member_export_20241206_173759_f48b0b31c0417006138ce4576f294a066f7c[[#This Row],[Price]]/100</f>
        <v>49</v>
      </c>
      <c r="AH1141" s="6">
        <f ca="1">DATEDIF(Member_export_20241206_173759_f48b0b31c0417006138ce4576f294a066f7c[[#This Row],[Birthday]],TODAY(),"Y")</f>
        <v>18</v>
      </c>
      <c r="AI1141" s="6">
        <f>DATEDIF(Member_export_20241206_173759_f48b0b31c0417006138ce4576f294a066f7c[[#This Row],[Member since]],Member_export_20241206_173759_f48b0b31c0417006138ce4576f294a066f7c[[#This Row],[Contrac end date C]],"M")</f>
        <v>22</v>
      </c>
      <c r="AJ1141" t="str">
        <f>TEXT(Member_export_20241206_173759_f48b0b31c0417006138ce4576f294a066f7c[[#This Row],[Member since]],"DDDD")</f>
        <v>miércoles</v>
      </c>
      <c r="AK1141">
        <f>MONTH(Member_export_20241206_173759_f48b0b31c0417006138ce4576f294a066f7c[[#This Row],[Member since]])</f>
        <v>2</v>
      </c>
      <c r="AL1141">
        <f>YEAR(Member_export_20241206_173759_f48b0b31c0417006138ce4576f294a066f7c[[#This Row],[Member since]])</f>
        <v>2023</v>
      </c>
    </row>
    <row r="1142" spans="1:38" x14ac:dyDescent="0.55000000000000004">
      <c r="A1142">
        <v>79788</v>
      </c>
      <c r="B1142">
        <v>48115064</v>
      </c>
      <c r="C1142" t="s">
        <v>3849</v>
      </c>
      <c r="D1142" t="s">
        <v>9</v>
      </c>
      <c r="E1142" t="s">
        <v>9</v>
      </c>
      <c r="F1142" t="s">
        <v>687</v>
      </c>
      <c r="G1142" t="s">
        <v>2528</v>
      </c>
      <c r="H1142" t="s">
        <v>4025</v>
      </c>
      <c r="I1142" s="1">
        <v>39068</v>
      </c>
      <c r="J1142" t="s">
        <v>6719</v>
      </c>
      <c r="K1142" t="s">
        <v>6720</v>
      </c>
      <c r="L1142">
        <v>10680</v>
      </c>
      <c r="M1142" t="s">
        <v>6721</v>
      </c>
      <c r="N1142" t="s">
        <v>9</v>
      </c>
      <c r="O1142">
        <v>674281214</v>
      </c>
      <c r="P1142" t="s">
        <v>2529</v>
      </c>
      <c r="Q1142" t="s">
        <v>170</v>
      </c>
      <c r="R1142" t="s">
        <v>9</v>
      </c>
      <c r="S1142" t="s">
        <v>4017</v>
      </c>
      <c r="T1142" s="1">
        <v>45544</v>
      </c>
      <c r="U1142" t="s">
        <v>9</v>
      </c>
      <c r="V1142" t="s">
        <v>4023</v>
      </c>
      <c r="W1142" t="s">
        <v>4024</v>
      </c>
      <c r="X1142" t="s">
        <v>30</v>
      </c>
      <c r="Y1142" s="1">
        <v>45566</v>
      </c>
      <c r="Z1142" s="1">
        <v>45657</v>
      </c>
      <c r="AA1142">
        <v>4900</v>
      </c>
      <c r="AB1142" t="s">
        <v>4017</v>
      </c>
      <c r="AC1142">
        <f>MIN(COUNTIF(B:B,Member_export_20241206_173759_f48b0b31c0417006138ce4576f294a066f7c[[#This Row],[Member ID]]),1)-1</f>
        <v>0</v>
      </c>
      <c r="AD114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4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42" s="1">
        <v>45657</v>
      </c>
      <c r="AG1142" s="1">
        <f>Member_export_20241206_173759_f48b0b31c0417006138ce4576f294a066f7c[[#This Row],[Price]]/100</f>
        <v>49</v>
      </c>
      <c r="AH1142" s="6">
        <f ca="1">DATEDIF(Member_export_20241206_173759_f48b0b31c0417006138ce4576f294a066f7c[[#This Row],[Birthday]],TODAY(),"Y")</f>
        <v>17</v>
      </c>
      <c r="AI1142" s="6">
        <f>DATEDIF(Member_export_20241206_173759_f48b0b31c0417006138ce4576f294a066f7c[[#This Row],[Member since]],Member_export_20241206_173759_f48b0b31c0417006138ce4576f294a066f7c[[#This Row],[Contrac end date C]],"M")</f>
        <v>3</v>
      </c>
      <c r="AJ1142" t="str">
        <f>TEXT(Member_export_20241206_173759_f48b0b31c0417006138ce4576f294a066f7c[[#This Row],[Member since]],"DDDD")</f>
        <v>lunes</v>
      </c>
      <c r="AK1142">
        <f>MONTH(Member_export_20241206_173759_f48b0b31c0417006138ce4576f294a066f7c[[#This Row],[Member since]])</f>
        <v>9</v>
      </c>
      <c r="AL1142">
        <f>YEAR(Member_export_20241206_173759_f48b0b31c0417006138ce4576f294a066f7c[[#This Row],[Member since]])</f>
        <v>2024</v>
      </c>
    </row>
    <row r="1143" spans="1:38" x14ac:dyDescent="0.55000000000000004">
      <c r="A1143">
        <v>79788</v>
      </c>
      <c r="B1143">
        <v>48451933</v>
      </c>
      <c r="C1143" t="s">
        <v>3504</v>
      </c>
      <c r="D1143" t="s">
        <v>9</v>
      </c>
      <c r="E1143" t="s">
        <v>9</v>
      </c>
      <c r="F1143" t="s">
        <v>687</v>
      </c>
      <c r="G1143" t="s">
        <v>1773</v>
      </c>
      <c r="H1143" t="s">
        <v>4025</v>
      </c>
      <c r="I1143" s="1">
        <v>33708</v>
      </c>
      <c r="J1143" t="s">
        <v>6722</v>
      </c>
      <c r="K1143" t="s">
        <v>6723</v>
      </c>
      <c r="L1143">
        <v>28919</v>
      </c>
      <c r="M1143" t="s">
        <v>4016</v>
      </c>
      <c r="N1143" t="s">
        <v>9</v>
      </c>
      <c r="O1143">
        <v>687034284</v>
      </c>
      <c r="P1143" t="s">
        <v>1774</v>
      </c>
      <c r="Q1143" t="s">
        <v>45</v>
      </c>
      <c r="R1143" t="s">
        <v>9</v>
      </c>
      <c r="S1143" t="s">
        <v>4017</v>
      </c>
      <c r="T1143" s="1">
        <v>45566</v>
      </c>
      <c r="U1143" t="s">
        <v>9</v>
      </c>
      <c r="V1143" t="s">
        <v>4023</v>
      </c>
      <c r="W1143" t="s">
        <v>4024</v>
      </c>
      <c r="X1143" t="s">
        <v>12</v>
      </c>
      <c r="Y1143" s="1">
        <v>45566</v>
      </c>
      <c r="Z1143" s="1">
        <v>45657</v>
      </c>
      <c r="AA1143">
        <v>5200</v>
      </c>
      <c r="AB1143" t="s">
        <v>4017</v>
      </c>
      <c r="AC1143">
        <f>MIN(COUNTIF(B:B,Member_export_20241206_173759_f48b0b31c0417006138ce4576f294a066f7c[[#This Row],[Member ID]]),1)-1</f>
        <v>0</v>
      </c>
      <c r="AD114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4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43" s="1">
        <v>45657</v>
      </c>
      <c r="AG1143" s="1">
        <f>Member_export_20241206_173759_f48b0b31c0417006138ce4576f294a066f7c[[#This Row],[Price]]/100</f>
        <v>52</v>
      </c>
      <c r="AH1143" s="6">
        <f ca="1">DATEDIF(Member_export_20241206_173759_f48b0b31c0417006138ce4576f294a066f7c[[#This Row],[Birthday]],TODAY(),"Y")</f>
        <v>32</v>
      </c>
      <c r="AI1143" s="6">
        <f>DATEDIF(Member_export_20241206_173759_f48b0b31c0417006138ce4576f294a066f7c[[#This Row],[Member since]],Member_export_20241206_173759_f48b0b31c0417006138ce4576f294a066f7c[[#This Row],[Contrac end date C]],"M")</f>
        <v>2</v>
      </c>
      <c r="AJ1143" t="str">
        <f>TEXT(Member_export_20241206_173759_f48b0b31c0417006138ce4576f294a066f7c[[#This Row],[Member since]],"DDDD")</f>
        <v>martes</v>
      </c>
      <c r="AK1143">
        <f>MONTH(Member_export_20241206_173759_f48b0b31c0417006138ce4576f294a066f7c[[#This Row],[Member since]])</f>
        <v>10</v>
      </c>
      <c r="AL1143">
        <f>YEAR(Member_export_20241206_173759_f48b0b31c0417006138ce4576f294a066f7c[[#This Row],[Member since]])</f>
        <v>2024</v>
      </c>
    </row>
    <row r="1144" spans="1:38" x14ac:dyDescent="0.55000000000000004">
      <c r="A1144">
        <v>79788</v>
      </c>
      <c r="B1144">
        <v>45987679</v>
      </c>
      <c r="C1144" t="s">
        <v>3885</v>
      </c>
      <c r="D1144" t="s">
        <v>9</v>
      </c>
      <c r="E1144" t="s">
        <v>9</v>
      </c>
      <c r="F1144" t="s">
        <v>687</v>
      </c>
      <c r="G1144" t="s">
        <v>2595</v>
      </c>
      <c r="H1144" t="s">
        <v>4015</v>
      </c>
      <c r="I1144" s="1">
        <v>37007</v>
      </c>
      <c r="J1144" t="s">
        <v>6724</v>
      </c>
      <c r="K1144" t="s">
        <v>5373</v>
      </c>
      <c r="L1144">
        <v>28914</v>
      </c>
      <c r="M1144" t="s">
        <v>4016</v>
      </c>
      <c r="N1144" t="s">
        <v>9</v>
      </c>
      <c r="O1144">
        <v>657900353</v>
      </c>
      <c r="P1144" t="s">
        <v>862</v>
      </c>
      <c r="Q1144" t="s">
        <v>45</v>
      </c>
      <c r="R1144" t="s">
        <v>6265</v>
      </c>
      <c r="S1144" t="s">
        <v>4017</v>
      </c>
      <c r="T1144" s="1">
        <v>43712</v>
      </c>
      <c r="U1144" t="s">
        <v>9</v>
      </c>
      <c r="V1144" t="s">
        <v>9</v>
      </c>
      <c r="W1144" t="s">
        <v>9</v>
      </c>
      <c r="X1144" t="s">
        <v>30</v>
      </c>
      <c r="Y1144" s="1">
        <v>43739</v>
      </c>
      <c r="Z1144" s="1">
        <v>45657</v>
      </c>
      <c r="AA1144">
        <v>4900</v>
      </c>
      <c r="AB1144" t="s">
        <v>4017</v>
      </c>
      <c r="AC1144">
        <f>MIN(COUNTIF(B:B,Member_export_20241206_173759_f48b0b31c0417006138ce4576f294a066f7c[[#This Row],[Member ID]]),1)-1</f>
        <v>0</v>
      </c>
      <c r="AD1144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144" t="str">
        <f>IF(Member_export_20241206_173759_f48b0b31c0417006138ce4576f294a066f7c[[#This Row],[Source]]="","DESCONOCIDA",Member_export_20241206_173759_f48b0b31c0417006138ce4576f294a066f7c[[#This Row],[Source]])</f>
        <v>DESCONOCIDA</v>
      </c>
      <c r="AF1144" s="1">
        <v>45657</v>
      </c>
      <c r="AG1144" s="1">
        <f>Member_export_20241206_173759_f48b0b31c0417006138ce4576f294a066f7c[[#This Row],[Price]]/100</f>
        <v>49</v>
      </c>
      <c r="AH1144" s="6">
        <f ca="1">DATEDIF(Member_export_20241206_173759_f48b0b31c0417006138ce4576f294a066f7c[[#This Row],[Birthday]],TODAY(),"Y")</f>
        <v>23</v>
      </c>
      <c r="AI1144" s="6">
        <f>DATEDIF(Member_export_20241206_173759_f48b0b31c0417006138ce4576f294a066f7c[[#This Row],[Member since]],Member_export_20241206_173759_f48b0b31c0417006138ce4576f294a066f7c[[#This Row],[Contrac end date C]],"M")</f>
        <v>63</v>
      </c>
      <c r="AJ1144" t="str">
        <f>TEXT(Member_export_20241206_173759_f48b0b31c0417006138ce4576f294a066f7c[[#This Row],[Member since]],"DDDD")</f>
        <v>miércoles</v>
      </c>
      <c r="AK1144">
        <f>MONTH(Member_export_20241206_173759_f48b0b31c0417006138ce4576f294a066f7c[[#This Row],[Member since]])</f>
        <v>9</v>
      </c>
      <c r="AL1144">
        <f>YEAR(Member_export_20241206_173759_f48b0b31c0417006138ce4576f294a066f7c[[#This Row],[Member since]])</f>
        <v>2019</v>
      </c>
    </row>
    <row r="1145" spans="1:38" x14ac:dyDescent="0.55000000000000004">
      <c r="A1145">
        <v>79788</v>
      </c>
      <c r="B1145">
        <v>47200707</v>
      </c>
      <c r="C1145" t="s">
        <v>3257</v>
      </c>
      <c r="D1145" t="s">
        <v>9</v>
      </c>
      <c r="E1145" t="s">
        <v>9</v>
      </c>
      <c r="F1145" t="s">
        <v>687</v>
      </c>
      <c r="G1145" t="s">
        <v>1202</v>
      </c>
      <c r="H1145" t="s">
        <v>4025</v>
      </c>
      <c r="I1145" s="1">
        <v>38782</v>
      </c>
      <c r="J1145" t="s">
        <v>6725</v>
      </c>
      <c r="K1145" t="s">
        <v>6726</v>
      </c>
      <c r="L1145">
        <v>28914</v>
      </c>
      <c r="M1145" t="s">
        <v>4016</v>
      </c>
      <c r="N1145" t="s">
        <v>9</v>
      </c>
      <c r="O1145">
        <v>644493946</v>
      </c>
      <c r="P1145" t="s">
        <v>393</v>
      </c>
      <c r="Q1145" t="s">
        <v>9</v>
      </c>
      <c r="R1145" t="s">
        <v>9</v>
      </c>
      <c r="S1145" t="s">
        <v>4017</v>
      </c>
      <c r="T1145" s="1">
        <v>45475</v>
      </c>
      <c r="U1145" t="s">
        <v>9</v>
      </c>
      <c r="V1145" t="s">
        <v>4023</v>
      </c>
      <c r="W1145" t="s">
        <v>4024</v>
      </c>
      <c r="X1145" t="s">
        <v>48</v>
      </c>
      <c r="Y1145" s="1">
        <v>45505</v>
      </c>
      <c r="Z1145" s="1">
        <v>45657</v>
      </c>
      <c r="AA1145">
        <v>3900</v>
      </c>
      <c r="AB1145" t="s">
        <v>4017</v>
      </c>
      <c r="AC1145">
        <f>MIN(COUNTIF(B:B,Member_export_20241206_173759_f48b0b31c0417006138ce4576f294a066f7c[[#This Row],[Member ID]]),1)-1</f>
        <v>0</v>
      </c>
      <c r="AD114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4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45" s="1">
        <v>45657</v>
      </c>
      <c r="AG1145" s="1">
        <f>Member_export_20241206_173759_f48b0b31c0417006138ce4576f294a066f7c[[#This Row],[Price]]/100</f>
        <v>39</v>
      </c>
      <c r="AH1145" s="6">
        <f ca="1">DATEDIF(Member_export_20241206_173759_f48b0b31c0417006138ce4576f294a066f7c[[#This Row],[Birthday]],TODAY(),"Y")</f>
        <v>18</v>
      </c>
      <c r="AI1145" s="6">
        <f>DATEDIF(Member_export_20241206_173759_f48b0b31c0417006138ce4576f294a066f7c[[#This Row],[Member since]],Member_export_20241206_173759_f48b0b31c0417006138ce4576f294a066f7c[[#This Row],[Contrac end date C]],"M")</f>
        <v>5</v>
      </c>
      <c r="AJ1145" t="str">
        <f>TEXT(Member_export_20241206_173759_f48b0b31c0417006138ce4576f294a066f7c[[#This Row],[Member since]],"DDDD")</f>
        <v>martes</v>
      </c>
      <c r="AK1145">
        <f>MONTH(Member_export_20241206_173759_f48b0b31c0417006138ce4576f294a066f7c[[#This Row],[Member since]])</f>
        <v>7</v>
      </c>
      <c r="AL1145">
        <f>YEAR(Member_export_20241206_173759_f48b0b31c0417006138ce4576f294a066f7c[[#This Row],[Member since]])</f>
        <v>2024</v>
      </c>
    </row>
    <row r="1146" spans="1:38" x14ac:dyDescent="0.55000000000000004">
      <c r="A1146">
        <v>79788</v>
      </c>
      <c r="B1146">
        <v>45986954</v>
      </c>
      <c r="C1146" t="s">
        <v>3141</v>
      </c>
      <c r="D1146" t="s">
        <v>9</v>
      </c>
      <c r="E1146" t="s">
        <v>9</v>
      </c>
      <c r="F1146" t="s">
        <v>687</v>
      </c>
      <c r="G1146" t="s">
        <v>913</v>
      </c>
      <c r="H1146" t="s">
        <v>4025</v>
      </c>
      <c r="I1146" s="1">
        <v>34491</v>
      </c>
      <c r="J1146" t="s">
        <v>6727</v>
      </c>
      <c r="K1146" t="s">
        <v>6728</v>
      </c>
      <c r="L1146">
        <v>28905</v>
      </c>
      <c r="M1146" t="s">
        <v>4018</v>
      </c>
      <c r="N1146" t="s">
        <v>9</v>
      </c>
      <c r="O1146">
        <v>692361375</v>
      </c>
      <c r="P1146" t="s">
        <v>290</v>
      </c>
      <c r="Q1146" t="s">
        <v>11</v>
      </c>
      <c r="R1146" t="s">
        <v>914</v>
      </c>
      <c r="S1146" t="s">
        <v>4017</v>
      </c>
      <c r="T1146" s="1">
        <v>44837</v>
      </c>
      <c r="U1146" t="s">
        <v>9</v>
      </c>
      <c r="V1146" t="s">
        <v>4023</v>
      </c>
      <c r="W1146" t="s">
        <v>4029</v>
      </c>
      <c r="X1146" t="s">
        <v>30</v>
      </c>
      <c r="Y1146" s="1">
        <v>44866</v>
      </c>
      <c r="Z1146" s="1">
        <v>45657</v>
      </c>
      <c r="AA1146">
        <v>4900</v>
      </c>
      <c r="AB1146" t="s">
        <v>4017</v>
      </c>
      <c r="AC1146">
        <f>MIN(COUNTIF(B:B,Member_export_20241206_173759_f48b0b31c0417006138ce4576f294a066f7c[[#This Row],[Member ID]]),1)-1</f>
        <v>0</v>
      </c>
      <c r="AD114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4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146" s="1">
        <v>45657</v>
      </c>
      <c r="AG1146" s="1">
        <f>Member_export_20241206_173759_f48b0b31c0417006138ce4576f294a066f7c[[#This Row],[Price]]/100</f>
        <v>49</v>
      </c>
      <c r="AH1146" s="6">
        <f ca="1">DATEDIF(Member_export_20241206_173759_f48b0b31c0417006138ce4576f294a066f7c[[#This Row],[Birthday]],TODAY(),"Y")</f>
        <v>30</v>
      </c>
      <c r="AI1146" s="6">
        <f>DATEDIF(Member_export_20241206_173759_f48b0b31c0417006138ce4576f294a066f7c[[#This Row],[Member since]],Member_export_20241206_173759_f48b0b31c0417006138ce4576f294a066f7c[[#This Row],[Contrac end date C]],"M")</f>
        <v>26</v>
      </c>
      <c r="AJ1146" t="str">
        <f>TEXT(Member_export_20241206_173759_f48b0b31c0417006138ce4576f294a066f7c[[#This Row],[Member since]],"DDDD")</f>
        <v>lunes</v>
      </c>
      <c r="AK1146">
        <f>MONTH(Member_export_20241206_173759_f48b0b31c0417006138ce4576f294a066f7c[[#This Row],[Member since]])</f>
        <v>10</v>
      </c>
      <c r="AL1146">
        <f>YEAR(Member_export_20241206_173759_f48b0b31c0417006138ce4576f294a066f7c[[#This Row],[Member since]])</f>
        <v>2022</v>
      </c>
    </row>
    <row r="1147" spans="1:38" x14ac:dyDescent="0.55000000000000004">
      <c r="A1147">
        <v>79788</v>
      </c>
      <c r="B1147">
        <v>48126966</v>
      </c>
      <c r="C1147" t="s">
        <v>3432</v>
      </c>
      <c r="D1147" t="s">
        <v>9</v>
      </c>
      <c r="E1147" t="s">
        <v>9</v>
      </c>
      <c r="F1147" t="s">
        <v>687</v>
      </c>
      <c r="G1147" t="s">
        <v>635</v>
      </c>
      <c r="H1147" t="s">
        <v>4025</v>
      </c>
      <c r="I1147" s="1">
        <v>39621</v>
      </c>
      <c r="J1147" t="s">
        <v>6729</v>
      </c>
      <c r="K1147" t="s">
        <v>6730</v>
      </c>
      <c r="L1147">
        <v>28914</v>
      </c>
      <c r="M1147" t="s">
        <v>4016</v>
      </c>
      <c r="N1147" t="s">
        <v>9</v>
      </c>
      <c r="O1147">
        <v>644473129</v>
      </c>
      <c r="P1147" t="s">
        <v>1611</v>
      </c>
      <c r="Q1147" t="s">
        <v>261</v>
      </c>
      <c r="R1147" t="s">
        <v>9</v>
      </c>
      <c r="S1147" t="s">
        <v>4017</v>
      </c>
      <c r="T1147" s="1">
        <v>45545</v>
      </c>
      <c r="U1147" t="s">
        <v>9</v>
      </c>
      <c r="V1147" t="s">
        <v>4023</v>
      </c>
      <c r="W1147" t="s">
        <v>4029</v>
      </c>
      <c r="X1147" t="s">
        <v>30</v>
      </c>
      <c r="Y1147" s="1">
        <v>45566</v>
      </c>
      <c r="Z1147" s="1">
        <v>45657</v>
      </c>
      <c r="AA1147">
        <v>4900</v>
      </c>
      <c r="AB1147" t="s">
        <v>4017</v>
      </c>
      <c r="AC1147">
        <f>MIN(COUNTIF(B:B,Member_export_20241206_173759_f48b0b31c0417006138ce4576f294a066f7c[[#This Row],[Member ID]]),1)-1</f>
        <v>0</v>
      </c>
      <c r="AD114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47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147" s="1">
        <v>45657</v>
      </c>
      <c r="AG1147" s="1">
        <f>Member_export_20241206_173759_f48b0b31c0417006138ce4576f294a066f7c[[#This Row],[Price]]/100</f>
        <v>49</v>
      </c>
      <c r="AH1147" s="6">
        <f ca="1">DATEDIF(Member_export_20241206_173759_f48b0b31c0417006138ce4576f294a066f7c[[#This Row],[Birthday]],TODAY(),"Y")</f>
        <v>16</v>
      </c>
      <c r="AI1147" s="6">
        <f>DATEDIF(Member_export_20241206_173759_f48b0b31c0417006138ce4576f294a066f7c[[#This Row],[Member since]],Member_export_20241206_173759_f48b0b31c0417006138ce4576f294a066f7c[[#This Row],[Contrac end date C]],"M")</f>
        <v>3</v>
      </c>
      <c r="AJ1147" t="str">
        <f>TEXT(Member_export_20241206_173759_f48b0b31c0417006138ce4576f294a066f7c[[#This Row],[Member since]],"DDDD")</f>
        <v>martes</v>
      </c>
      <c r="AK1147">
        <f>MONTH(Member_export_20241206_173759_f48b0b31c0417006138ce4576f294a066f7c[[#This Row],[Member since]])</f>
        <v>9</v>
      </c>
      <c r="AL1147">
        <f>YEAR(Member_export_20241206_173759_f48b0b31c0417006138ce4576f294a066f7c[[#This Row],[Member since]])</f>
        <v>2024</v>
      </c>
    </row>
    <row r="1148" spans="1:38" x14ac:dyDescent="0.55000000000000004">
      <c r="A1148">
        <v>79788</v>
      </c>
      <c r="B1148">
        <v>47960826</v>
      </c>
      <c r="C1148" t="s">
        <v>3338</v>
      </c>
      <c r="D1148" t="s">
        <v>9</v>
      </c>
      <c r="E1148" t="s">
        <v>9</v>
      </c>
      <c r="F1148" t="s">
        <v>1396</v>
      </c>
      <c r="G1148" t="s">
        <v>1397</v>
      </c>
      <c r="H1148" t="s">
        <v>4022</v>
      </c>
      <c r="I1148" s="1">
        <v>30746</v>
      </c>
      <c r="J1148" t="s">
        <v>6731</v>
      </c>
      <c r="K1148" t="s">
        <v>6732</v>
      </c>
      <c r="L1148">
        <v>28914</v>
      </c>
      <c r="M1148" t="s">
        <v>4016</v>
      </c>
      <c r="N1148" t="s">
        <v>9</v>
      </c>
      <c r="O1148">
        <v>674243504</v>
      </c>
      <c r="P1148" t="s">
        <v>1398</v>
      </c>
      <c r="Q1148" t="s">
        <v>22</v>
      </c>
      <c r="R1148" t="s">
        <v>9</v>
      </c>
      <c r="S1148" t="s">
        <v>4017</v>
      </c>
      <c r="T1148" s="1">
        <v>45534</v>
      </c>
      <c r="U1148" t="s">
        <v>9</v>
      </c>
      <c r="V1148" t="s">
        <v>4023</v>
      </c>
      <c r="W1148" t="s">
        <v>4029</v>
      </c>
      <c r="X1148" t="s">
        <v>12</v>
      </c>
      <c r="Y1148" s="1">
        <v>45536</v>
      </c>
      <c r="Z1148" s="1">
        <v>45657</v>
      </c>
      <c r="AA1148">
        <v>5200</v>
      </c>
      <c r="AB1148" t="s">
        <v>4017</v>
      </c>
      <c r="AC1148">
        <f>MIN(COUNTIF(B:B,Member_export_20241206_173759_f48b0b31c0417006138ce4576f294a066f7c[[#This Row],[Member ID]]),1)-1</f>
        <v>0</v>
      </c>
      <c r="AD114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48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148" s="1">
        <v>45657</v>
      </c>
      <c r="AG1148" s="1">
        <f>Member_export_20241206_173759_f48b0b31c0417006138ce4576f294a066f7c[[#This Row],[Price]]/100</f>
        <v>52</v>
      </c>
      <c r="AH1148" s="6">
        <f ca="1">DATEDIF(Member_export_20241206_173759_f48b0b31c0417006138ce4576f294a066f7c[[#This Row],[Birthday]],TODAY(),"Y")</f>
        <v>40</v>
      </c>
      <c r="AI1148" s="6">
        <f>DATEDIF(Member_export_20241206_173759_f48b0b31c0417006138ce4576f294a066f7c[[#This Row],[Member since]],Member_export_20241206_173759_f48b0b31c0417006138ce4576f294a066f7c[[#This Row],[Contrac end date C]],"M")</f>
        <v>4</v>
      </c>
      <c r="AJ1148" t="str">
        <f>TEXT(Member_export_20241206_173759_f48b0b31c0417006138ce4576f294a066f7c[[#This Row],[Member since]],"DDDD")</f>
        <v>viernes</v>
      </c>
      <c r="AK1148">
        <f>MONTH(Member_export_20241206_173759_f48b0b31c0417006138ce4576f294a066f7c[[#This Row],[Member since]])</f>
        <v>8</v>
      </c>
      <c r="AL1148">
        <f>YEAR(Member_export_20241206_173759_f48b0b31c0417006138ce4576f294a066f7c[[#This Row],[Member since]])</f>
        <v>2024</v>
      </c>
    </row>
    <row r="1149" spans="1:38" x14ac:dyDescent="0.55000000000000004">
      <c r="A1149">
        <v>79788</v>
      </c>
      <c r="B1149">
        <v>48004477</v>
      </c>
      <c r="C1149" t="s">
        <v>3846</v>
      </c>
      <c r="D1149" t="s">
        <v>9</v>
      </c>
      <c r="E1149" t="s">
        <v>9</v>
      </c>
      <c r="F1149" t="s">
        <v>2519</v>
      </c>
      <c r="G1149" t="s">
        <v>2520</v>
      </c>
      <c r="H1149" t="s">
        <v>4022</v>
      </c>
      <c r="I1149" s="1">
        <v>23943</v>
      </c>
      <c r="J1149" t="s">
        <v>6733</v>
      </c>
      <c r="K1149" t="s">
        <v>6734</v>
      </c>
      <c r="L1149">
        <v>28942</v>
      </c>
      <c r="M1149" t="s">
        <v>4060</v>
      </c>
      <c r="N1149" t="s">
        <v>9</v>
      </c>
      <c r="O1149">
        <v>607765728</v>
      </c>
      <c r="P1149" t="s">
        <v>2522</v>
      </c>
      <c r="Q1149" t="s">
        <v>45</v>
      </c>
      <c r="R1149" t="s">
        <v>2521</v>
      </c>
      <c r="S1149" t="s">
        <v>4017</v>
      </c>
      <c r="T1149" s="1">
        <v>45537</v>
      </c>
      <c r="U1149" t="s">
        <v>9</v>
      </c>
      <c r="V1149" t="s">
        <v>4023</v>
      </c>
      <c r="W1149" t="s">
        <v>4024</v>
      </c>
      <c r="X1149" t="s">
        <v>12</v>
      </c>
      <c r="Y1149" s="1">
        <v>45566</v>
      </c>
      <c r="Z1149" s="1">
        <v>45657</v>
      </c>
      <c r="AA1149">
        <v>5200</v>
      </c>
      <c r="AB1149" t="s">
        <v>4017</v>
      </c>
      <c r="AC1149">
        <f>MIN(COUNTIF(B:B,Member_export_20241206_173759_f48b0b31c0417006138ce4576f294a066f7c[[#This Row],[Member ID]]),1)-1</f>
        <v>0</v>
      </c>
      <c r="AD114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4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49" s="1">
        <v>45657</v>
      </c>
      <c r="AG1149" s="1">
        <f>Member_export_20241206_173759_f48b0b31c0417006138ce4576f294a066f7c[[#This Row],[Price]]/100</f>
        <v>52</v>
      </c>
      <c r="AH1149" s="6">
        <f ca="1">DATEDIF(Member_export_20241206_173759_f48b0b31c0417006138ce4576f294a066f7c[[#This Row],[Birthday]],TODAY(),"Y")</f>
        <v>59</v>
      </c>
      <c r="AI1149" s="6">
        <f>DATEDIF(Member_export_20241206_173759_f48b0b31c0417006138ce4576f294a066f7c[[#This Row],[Member since]],Member_export_20241206_173759_f48b0b31c0417006138ce4576f294a066f7c[[#This Row],[Contrac end date C]],"M")</f>
        <v>3</v>
      </c>
      <c r="AJ1149" t="str">
        <f>TEXT(Member_export_20241206_173759_f48b0b31c0417006138ce4576f294a066f7c[[#This Row],[Member since]],"DDDD")</f>
        <v>lunes</v>
      </c>
      <c r="AK1149">
        <f>MONTH(Member_export_20241206_173759_f48b0b31c0417006138ce4576f294a066f7c[[#This Row],[Member since]])</f>
        <v>9</v>
      </c>
      <c r="AL1149">
        <f>YEAR(Member_export_20241206_173759_f48b0b31c0417006138ce4576f294a066f7c[[#This Row],[Member since]])</f>
        <v>2024</v>
      </c>
    </row>
    <row r="1150" spans="1:38" x14ac:dyDescent="0.55000000000000004">
      <c r="A1150">
        <v>79788</v>
      </c>
      <c r="B1150">
        <v>46759573</v>
      </c>
      <c r="C1150" t="s">
        <v>3790</v>
      </c>
      <c r="D1150" t="s">
        <v>9</v>
      </c>
      <c r="E1150" t="s">
        <v>9</v>
      </c>
      <c r="F1150" t="s">
        <v>2397</v>
      </c>
      <c r="G1150" t="s">
        <v>2398</v>
      </c>
      <c r="H1150" t="s">
        <v>4022</v>
      </c>
      <c r="I1150" s="1">
        <v>34211</v>
      </c>
      <c r="J1150" t="s">
        <v>6735</v>
      </c>
      <c r="K1150" t="s">
        <v>6736</v>
      </c>
      <c r="L1150">
        <v>28942</v>
      </c>
      <c r="M1150" t="s">
        <v>4060</v>
      </c>
      <c r="N1150" t="s">
        <v>9</v>
      </c>
      <c r="O1150">
        <v>615293896</v>
      </c>
      <c r="P1150" t="s">
        <v>2400</v>
      </c>
      <c r="Q1150" t="s">
        <v>22</v>
      </c>
      <c r="R1150" t="s">
        <v>2399</v>
      </c>
      <c r="S1150" t="s">
        <v>4017</v>
      </c>
      <c r="T1150" s="1">
        <v>45384</v>
      </c>
      <c r="U1150" t="s">
        <v>9</v>
      </c>
      <c r="V1150" t="s">
        <v>4068</v>
      </c>
      <c r="W1150" t="s">
        <v>4029</v>
      </c>
      <c r="X1150" t="s">
        <v>12</v>
      </c>
      <c r="Y1150" s="1">
        <v>45444</v>
      </c>
      <c r="Z1150" s="1">
        <v>45657</v>
      </c>
      <c r="AA1150">
        <v>5200</v>
      </c>
      <c r="AB1150" t="s">
        <v>4017</v>
      </c>
      <c r="AC1150">
        <f>MIN(COUNTIF(B:B,Member_export_20241206_173759_f48b0b31c0417006138ce4576f294a066f7c[[#This Row],[Member ID]]),1)-1</f>
        <v>0</v>
      </c>
      <c r="AD1150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115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150" s="1">
        <v>45657</v>
      </c>
      <c r="AG1150" s="1">
        <f>Member_export_20241206_173759_f48b0b31c0417006138ce4576f294a066f7c[[#This Row],[Price]]/100</f>
        <v>52</v>
      </c>
      <c r="AH1150" s="6">
        <f ca="1">DATEDIF(Member_export_20241206_173759_f48b0b31c0417006138ce4576f294a066f7c[[#This Row],[Birthday]],TODAY(),"Y")</f>
        <v>31</v>
      </c>
      <c r="AI1150" s="6">
        <f>DATEDIF(Member_export_20241206_173759_f48b0b31c0417006138ce4576f294a066f7c[[#This Row],[Member since]],Member_export_20241206_173759_f48b0b31c0417006138ce4576f294a066f7c[[#This Row],[Contrac end date C]],"M")</f>
        <v>8</v>
      </c>
      <c r="AJ1150" t="str">
        <f>TEXT(Member_export_20241206_173759_f48b0b31c0417006138ce4576f294a066f7c[[#This Row],[Member since]],"DDDD")</f>
        <v>martes</v>
      </c>
      <c r="AK1150">
        <f>MONTH(Member_export_20241206_173759_f48b0b31c0417006138ce4576f294a066f7c[[#This Row],[Member since]])</f>
        <v>4</v>
      </c>
      <c r="AL1150">
        <f>YEAR(Member_export_20241206_173759_f48b0b31c0417006138ce4576f294a066f7c[[#This Row],[Member since]])</f>
        <v>2024</v>
      </c>
    </row>
    <row r="1151" spans="1:38" x14ac:dyDescent="0.55000000000000004">
      <c r="A1151">
        <v>79788</v>
      </c>
      <c r="B1151">
        <v>45987794</v>
      </c>
      <c r="C1151" t="s">
        <v>3566</v>
      </c>
      <c r="D1151" t="s">
        <v>9</v>
      </c>
      <c r="E1151" t="s">
        <v>9</v>
      </c>
      <c r="F1151" t="s">
        <v>510</v>
      </c>
      <c r="G1151" t="s">
        <v>1902</v>
      </c>
      <c r="H1151" t="s">
        <v>4022</v>
      </c>
      <c r="I1151" s="1">
        <v>28212</v>
      </c>
      <c r="J1151" t="s">
        <v>6737</v>
      </c>
      <c r="K1151" t="s">
        <v>4666</v>
      </c>
      <c r="L1151">
        <v>28914</v>
      </c>
      <c r="M1151" t="s">
        <v>4016</v>
      </c>
      <c r="N1151" t="s">
        <v>9</v>
      </c>
      <c r="O1151">
        <v>615195375</v>
      </c>
      <c r="P1151" t="s">
        <v>1904</v>
      </c>
      <c r="Q1151" t="s">
        <v>45</v>
      </c>
      <c r="R1151" t="s">
        <v>1903</v>
      </c>
      <c r="S1151" t="s">
        <v>4017</v>
      </c>
      <c r="T1151" s="1">
        <v>43342</v>
      </c>
      <c r="U1151" t="s">
        <v>9</v>
      </c>
      <c r="V1151" t="s">
        <v>4023</v>
      </c>
      <c r="W1151" t="s">
        <v>4024</v>
      </c>
      <c r="X1151" t="s">
        <v>12</v>
      </c>
      <c r="Y1151" s="1">
        <v>45597</v>
      </c>
      <c r="Z1151" s="1">
        <v>45657</v>
      </c>
      <c r="AA1151">
        <v>5200</v>
      </c>
      <c r="AB1151" t="s">
        <v>4017</v>
      </c>
      <c r="AC1151">
        <f>MIN(COUNTIF(B:B,Member_export_20241206_173759_f48b0b31c0417006138ce4576f294a066f7c[[#This Row],[Member ID]]),1)-1</f>
        <v>0</v>
      </c>
      <c r="AD115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5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51" s="1">
        <v>45657</v>
      </c>
      <c r="AG1151" s="1">
        <f>Member_export_20241206_173759_f48b0b31c0417006138ce4576f294a066f7c[[#This Row],[Price]]/100</f>
        <v>52</v>
      </c>
      <c r="AH1151" s="6">
        <f ca="1">DATEDIF(Member_export_20241206_173759_f48b0b31c0417006138ce4576f294a066f7c[[#This Row],[Birthday]],TODAY(),"Y")</f>
        <v>47</v>
      </c>
      <c r="AI1151" s="6">
        <f>DATEDIF(Member_export_20241206_173759_f48b0b31c0417006138ce4576f294a066f7c[[#This Row],[Member since]],Member_export_20241206_173759_f48b0b31c0417006138ce4576f294a066f7c[[#This Row],[Contrac end date C]],"M")</f>
        <v>76</v>
      </c>
      <c r="AJ1151" t="str">
        <f>TEXT(Member_export_20241206_173759_f48b0b31c0417006138ce4576f294a066f7c[[#This Row],[Member since]],"DDDD")</f>
        <v>jueves</v>
      </c>
      <c r="AK1151">
        <f>MONTH(Member_export_20241206_173759_f48b0b31c0417006138ce4576f294a066f7c[[#This Row],[Member since]])</f>
        <v>8</v>
      </c>
      <c r="AL1151">
        <f>YEAR(Member_export_20241206_173759_f48b0b31c0417006138ce4576f294a066f7c[[#This Row],[Member since]])</f>
        <v>2018</v>
      </c>
    </row>
    <row r="1152" spans="1:38" x14ac:dyDescent="0.55000000000000004">
      <c r="A1152">
        <v>79788</v>
      </c>
      <c r="B1152">
        <v>46759504</v>
      </c>
      <c r="C1152" t="s">
        <v>3169</v>
      </c>
      <c r="D1152" t="s">
        <v>9</v>
      </c>
      <c r="E1152" t="s">
        <v>9</v>
      </c>
      <c r="F1152" t="s">
        <v>977</v>
      </c>
      <c r="G1152" t="s">
        <v>978</v>
      </c>
      <c r="H1152" t="s">
        <v>4025</v>
      </c>
      <c r="I1152" s="1">
        <v>38575</v>
      </c>
      <c r="J1152" t="s">
        <v>6738</v>
      </c>
      <c r="K1152" t="s">
        <v>4059</v>
      </c>
      <c r="L1152">
        <v>28914</v>
      </c>
      <c r="M1152" t="s">
        <v>4016</v>
      </c>
      <c r="N1152" t="s">
        <v>9</v>
      </c>
      <c r="O1152">
        <v>644885123</v>
      </c>
      <c r="P1152" t="s">
        <v>980</v>
      </c>
      <c r="Q1152" t="s">
        <v>18</v>
      </c>
      <c r="R1152" t="s">
        <v>979</v>
      </c>
      <c r="S1152" t="s">
        <v>4017</v>
      </c>
      <c r="T1152" s="1">
        <v>45383</v>
      </c>
      <c r="U1152" t="s">
        <v>9</v>
      </c>
      <c r="V1152" t="s">
        <v>4023</v>
      </c>
      <c r="W1152" t="s">
        <v>4024</v>
      </c>
      <c r="X1152" t="s">
        <v>12</v>
      </c>
      <c r="Y1152" s="1">
        <v>45444</v>
      </c>
      <c r="Z1152" s="1">
        <v>45657</v>
      </c>
      <c r="AA1152">
        <v>5200</v>
      </c>
      <c r="AB1152" t="s">
        <v>4017</v>
      </c>
      <c r="AC1152">
        <f>MIN(COUNTIF(B:B,Member_export_20241206_173759_f48b0b31c0417006138ce4576f294a066f7c[[#This Row],[Member ID]]),1)-1</f>
        <v>0</v>
      </c>
      <c r="AD115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5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52" s="1">
        <v>45657</v>
      </c>
      <c r="AG1152" s="1">
        <f>Member_export_20241206_173759_f48b0b31c0417006138ce4576f294a066f7c[[#This Row],[Price]]/100</f>
        <v>52</v>
      </c>
      <c r="AH1152" s="6">
        <f ca="1">DATEDIF(Member_export_20241206_173759_f48b0b31c0417006138ce4576f294a066f7c[[#This Row],[Birthday]],TODAY(),"Y")</f>
        <v>19</v>
      </c>
      <c r="AI1152" s="6">
        <f>DATEDIF(Member_export_20241206_173759_f48b0b31c0417006138ce4576f294a066f7c[[#This Row],[Member since]],Member_export_20241206_173759_f48b0b31c0417006138ce4576f294a066f7c[[#This Row],[Contrac end date C]],"M")</f>
        <v>8</v>
      </c>
      <c r="AJ1152" t="str">
        <f>TEXT(Member_export_20241206_173759_f48b0b31c0417006138ce4576f294a066f7c[[#This Row],[Member since]],"DDDD")</f>
        <v>lunes</v>
      </c>
      <c r="AK1152">
        <f>MONTH(Member_export_20241206_173759_f48b0b31c0417006138ce4576f294a066f7c[[#This Row],[Member since]])</f>
        <v>4</v>
      </c>
      <c r="AL1152">
        <f>YEAR(Member_export_20241206_173759_f48b0b31c0417006138ce4576f294a066f7c[[#This Row],[Member since]])</f>
        <v>2024</v>
      </c>
    </row>
    <row r="1153" spans="1:38" x14ac:dyDescent="0.55000000000000004">
      <c r="A1153">
        <v>79788</v>
      </c>
      <c r="B1153">
        <v>45989208</v>
      </c>
      <c r="C1153" t="s">
        <v>2938</v>
      </c>
      <c r="D1153" t="s">
        <v>9</v>
      </c>
      <c r="E1153" t="s">
        <v>9</v>
      </c>
      <c r="F1153" t="s">
        <v>343</v>
      </c>
      <c r="G1153" t="s">
        <v>344</v>
      </c>
      <c r="H1153" t="s">
        <v>4025</v>
      </c>
      <c r="I1153" s="1">
        <v>37392</v>
      </c>
      <c r="J1153" t="s">
        <v>6739</v>
      </c>
      <c r="K1153" t="s">
        <v>4033</v>
      </c>
      <c r="L1153">
        <v>28914</v>
      </c>
      <c r="M1153" t="s">
        <v>4016</v>
      </c>
      <c r="N1153" t="s">
        <v>9</v>
      </c>
      <c r="O1153">
        <v>648866640</v>
      </c>
      <c r="P1153" t="s">
        <v>292</v>
      </c>
      <c r="Q1153" t="s">
        <v>22</v>
      </c>
      <c r="R1153" t="s">
        <v>6740</v>
      </c>
      <c r="S1153" t="s">
        <v>4017</v>
      </c>
      <c r="T1153" s="1">
        <v>43262</v>
      </c>
      <c r="U1153" t="s">
        <v>9</v>
      </c>
      <c r="V1153" t="s">
        <v>4023</v>
      </c>
      <c r="W1153" t="s">
        <v>4024</v>
      </c>
      <c r="X1153" t="s">
        <v>30</v>
      </c>
      <c r="Y1153" s="1">
        <v>43282</v>
      </c>
      <c r="Z1153" s="1">
        <v>45657</v>
      </c>
      <c r="AA1153">
        <v>4900</v>
      </c>
      <c r="AB1153" t="s">
        <v>4017</v>
      </c>
      <c r="AC1153">
        <f>MIN(COUNTIF(B:B,Member_export_20241206_173759_f48b0b31c0417006138ce4576f294a066f7c[[#This Row],[Member ID]]),1)-1</f>
        <v>0</v>
      </c>
      <c r="AD115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5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53" s="1">
        <v>45657</v>
      </c>
      <c r="AG1153" s="1">
        <f>Member_export_20241206_173759_f48b0b31c0417006138ce4576f294a066f7c[[#This Row],[Price]]/100</f>
        <v>49</v>
      </c>
      <c r="AH1153" s="6">
        <f ca="1">DATEDIF(Member_export_20241206_173759_f48b0b31c0417006138ce4576f294a066f7c[[#This Row],[Birthday]],TODAY(),"Y")</f>
        <v>22</v>
      </c>
      <c r="AI1153" s="6">
        <f>DATEDIF(Member_export_20241206_173759_f48b0b31c0417006138ce4576f294a066f7c[[#This Row],[Member since]],Member_export_20241206_173759_f48b0b31c0417006138ce4576f294a066f7c[[#This Row],[Contrac end date C]],"M")</f>
        <v>78</v>
      </c>
      <c r="AJ1153" t="str">
        <f>TEXT(Member_export_20241206_173759_f48b0b31c0417006138ce4576f294a066f7c[[#This Row],[Member since]],"DDDD")</f>
        <v>lunes</v>
      </c>
      <c r="AK1153">
        <f>MONTH(Member_export_20241206_173759_f48b0b31c0417006138ce4576f294a066f7c[[#This Row],[Member since]])</f>
        <v>6</v>
      </c>
      <c r="AL1153">
        <f>YEAR(Member_export_20241206_173759_f48b0b31c0417006138ce4576f294a066f7c[[#This Row],[Member since]])</f>
        <v>2018</v>
      </c>
    </row>
    <row r="1154" spans="1:38" x14ac:dyDescent="0.55000000000000004">
      <c r="A1154">
        <v>79788</v>
      </c>
      <c r="B1154">
        <v>48406965</v>
      </c>
      <c r="C1154" t="s">
        <v>3261</v>
      </c>
      <c r="D1154" t="s">
        <v>9</v>
      </c>
      <c r="E1154" t="s">
        <v>9</v>
      </c>
      <c r="F1154" t="s">
        <v>343</v>
      </c>
      <c r="G1154" t="s">
        <v>1210</v>
      </c>
      <c r="H1154" t="s">
        <v>4025</v>
      </c>
      <c r="I1154" s="1">
        <v>38773</v>
      </c>
      <c r="J1154" t="s">
        <v>6741</v>
      </c>
      <c r="K1154" t="s">
        <v>6742</v>
      </c>
      <c r="L1154">
        <v>28915</v>
      </c>
      <c r="M1154" t="s">
        <v>4016</v>
      </c>
      <c r="N1154" t="s">
        <v>9</v>
      </c>
      <c r="O1154">
        <v>642558155</v>
      </c>
      <c r="P1154" t="s">
        <v>1211</v>
      </c>
      <c r="Q1154" t="s">
        <v>261</v>
      </c>
      <c r="R1154" t="s">
        <v>9</v>
      </c>
      <c r="S1154" t="s">
        <v>4017</v>
      </c>
      <c r="T1154" s="1">
        <v>45565</v>
      </c>
      <c r="U1154" t="s">
        <v>9</v>
      </c>
      <c r="V1154" t="s">
        <v>4023</v>
      </c>
      <c r="W1154" t="s">
        <v>4029</v>
      </c>
      <c r="X1154" t="s">
        <v>12</v>
      </c>
      <c r="Y1154" s="1">
        <v>45566</v>
      </c>
      <c r="Z1154" s="1">
        <v>45657</v>
      </c>
      <c r="AA1154">
        <v>5200</v>
      </c>
      <c r="AB1154" t="s">
        <v>4017</v>
      </c>
      <c r="AC1154">
        <f>MIN(COUNTIF(B:B,Member_export_20241206_173759_f48b0b31c0417006138ce4576f294a066f7c[[#This Row],[Member ID]]),1)-1</f>
        <v>0</v>
      </c>
      <c r="AD115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54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154" s="1">
        <v>45657</v>
      </c>
      <c r="AG1154" s="1">
        <f>Member_export_20241206_173759_f48b0b31c0417006138ce4576f294a066f7c[[#This Row],[Price]]/100</f>
        <v>52</v>
      </c>
      <c r="AH1154" s="6">
        <f ca="1">DATEDIF(Member_export_20241206_173759_f48b0b31c0417006138ce4576f294a066f7c[[#This Row],[Birthday]],TODAY(),"Y")</f>
        <v>18</v>
      </c>
      <c r="AI1154" s="6">
        <f>DATEDIF(Member_export_20241206_173759_f48b0b31c0417006138ce4576f294a066f7c[[#This Row],[Member since]],Member_export_20241206_173759_f48b0b31c0417006138ce4576f294a066f7c[[#This Row],[Contrac end date C]],"M")</f>
        <v>3</v>
      </c>
      <c r="AJ1154" t="str">
        <f>TEXT(Member_export_20241206_173759_f48b0b31c0417006138ce4576f294a066f7c[[#This Row],[Member since]],"DDDD")</f>
        <v>lunes</v>
      </c>
      <c r="AK1154">
        <f>MONTH(Member_export_20241206_173759_f48b0b31c0417006138ce4576f294a066f7c[[#This Row],[Member since]])</f>
        <v>9</v>
      </c>
      <c r="AL1154">
        <f>YEAR(Member_export_20241206_173759_f48b0b31c0417006138ce4576f294a066f7c[[#This Row],[Member since]])</f>
        <v>2024</v>
      </c>
    </row>
    <row r="1155" spans="1:38" x14ac:dyDescent="0.55000000000000004">
      <c r="A1155">
        <v>79788</v>
      </c>
      <c r="B1155">
        <v>49368146</v>
      </c>
      <c r="C1155" t="s">
        <v>3783</v>
      </c>
      <c r="D1155" t="s">
        <v>9</v>
      </c>
      <c r="E1155" t="s">
        <v>9</v>
      </c>
      <c r="F1155" t="s">
        <v>2381</v>
      </c>
      <c r="G1155" t="s">
        <v>2382</v>
      </c>
      <c r="H1155" t="s">
        <v>4025</v>
      </c>
      <c r="I1155" s="1">
        <v>35891</v>
      </c>
      <c r="J1155" t="s">
        <v>6743</v>
      </c>
      <c r="K1155" t="s">
        <v>6744</v>
      </c>
      <c r="L1155">
        <v>28914</v>
      </c>
      <c r="M1155" t="s">
        <v>4016</v>
      </c>
      <c r="N1155" t="s">
        <v>9</v>
      </c>
      <c r="O1155">
        <v>665277037</v>
      </c>
      <c r="P1155" t="s">
        <v>2383</v>
      </c>
      <c r="Q1155" t="s">
        <v>22</v>
      </c>
      <c r="R1155" t="s">
        <v>9</v>
      </c>
      <c r="S1155" t="s">
        <v>4017</v>
      </c>
      <c r="T1155" s="1">
        <v>45607</v>
      </c>
      <c r="U1155" t="s">
        <v>9</v>
      </c>
      <c r="V1155" t="s">
        <v>4023</v>
      </c>
      <c r="W1155" t="s">
        <v>4024</v>
      </c>
      <c r="X1155" t="s">
        <v>30</v>
      </c>
      <c r="Y1155" s="1">
        <v>45627</v>
      </c>
      <c r="Z1155" s="1">
        <v>45657</v>
      </c>
      <c r="AA1155">
        <v>4900</v>
      </c>
      <c r="AB1155" t="s">
        <v>4017</v>
      </c>
      <c r="AC1155">
        <f>MIN(COUNTIF(B:B,Member_export_20241206_173759_f48b0b31c0417006138ce4576f294a066f7c[[#This Row],[Member ID]]),1)-1</f>
        <v>0</v>
      </c>
      <c r="AD115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5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55" s="1">
        <v>45657</v>
      </c>
      <c r="AG1155" s="1">
        <f>Member_export_20241206_173759_f48b0b31c0417006138ce4576f294a066f7c[[#This Row],[Price]]/100</f>
        <v>49</v>
      </c>
      <c r="AH1155" s="6">
        <f ca="1">DATEDIF(Member_export_20241206_173759_f48b0b31c0417006138ce4576f294a066f7c[[#This Row],[Birthday]],TODAY(),"Y")</f>
        <v>26</v>
      </c>
      <c r="AI1155" s="6">
        <f>DATEDIF(Member_export_20241206_173759_f48b0b31c0417006138ce4576f294a066f7c[[#This Row],[Member since]],Member_export_20241206_173759_f48b0b31c0417006138ce4576f294a066f7c[[#This Row],[Contrac end date C]],"M")</f>
        <v>1</v>
      </c>
      <c r="AJ1155" t="str">
        <f>TEXT(Member_export_20241206_173759_f48b0b31c0417006138ce4576f294a066f7c[[#This Row],[Member since]],"DDDD")</f>
        <v>lunes</v>
      </c>
      <c r="AK1155">
        <f>MONTH(Member_export_20241206_173759_f48b0b31c0417006138ce4576f294a066f7c[[#This Row],[Member since]])</f>
        <v>11</v>
      </c>
      <c r="AL1155">
        <f>YEAR(Member_export_20241206_173759_f48b0b31c0417006138ce4576f294a066f7c[[#This Row],[Member since]])</f>
        <v>2024</v>
      </c>
    </row>
    <row r="1156" spans="1:38" x14ac:dyDescent="0.55000000000000004">
      <c r="A1156">
        <v>79788</v>
      </c>
      <c r="B1156">
        <v>45987670</v>
      </c>
      <c r="C1156" t="s">
        <v>3326</v>
      </c>
      <c r="D1156" t="s">
        <v>9</v>
      </c>
      <c r="E1156" t="s">
        <v>9</v>
      </c>
      <c r="F1156" t="s">
        <v>1363</v>
      </c>
      <c r="G1156" t="s">
        <v>1364</v>
      </c>
      <c r="H1156" t="s">
        <v>4015</v>
      </c>
      <c r="I1156" s="1">
        <v>30906</v>
      </c>
      <c r="J1156" t="s">
        <v>6745</v>
      </c>
      <c r="K1156" t="s">
        <v>6746</v>
      </c>
      <c r="L1156">
        <v>28914</v>
      </c>
      <c r="M1156" t="s">
        <v>4016</v>
      </c>
      <c r="N1156" t="s">
        <v>9</v>
      </c>
      <c r="O1156">
        <v>635765921</v>
      </c>
      <c r="P1156" t="s">
        <v>1365</v>
      </c>
      <c r="Q1156" t="s">
        <v>22</v>
      </c>
      <c r="R1156" t="s">
        <v>6747</v>
      </c>
      <c r="S1156" t="s">
        <v>4017</v>
      </c>
      <c r="T1156" s="1">
        <v>45322</v>
      </c>
      <c r="U1156" t="s">
        <v>9</v>
      </c>
      <c r="V1156" t="s">
        <v>4040</v>
      </c>
      <c r="W1156" t="s">
        <v>4029</v>
      </c>
      <c r="X1156" t="s">
        <v>12</v>
      </c>
      <c r="Y1156" s="1">
        <v>45323</v>
      </c>
      <c r="Z1156" s="1">
        <v>45657</v>
      </c>
      <c r="AA1156">
        <v>5200</v>
      </c>
      <c r="AB1156" t="s">
        <v>4017</v>
      </c>
      <c r="AC1156">
        <f>MIN(COUNTIF(B:B,Member_export_20241206_173759_f48b0b31c0417006138ce4576f294a066f7c[[#This Row],[Member ID]]),1)-1</f>
        <v>0</v>
      </c>
      <c r="AD1156" t="str">
        <f>IF(Member_export_20241206_173759_f48b0b31c0417006138ce4576f294a066f7c[[#This Row],[Subscription reason]]="","DESCONOCIDA",Member_export_20241206_173759_f48b0b31c0417006138ce4576f294a066f7c[[#This Row],[Subscription reason]])</f>
        <v>SALUD</v>
      </c>
      <c r="AE115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156" s="1">
        <v>45657</v>
      </c>
      <c r="AG1156" s="1">
        <f>Member_export_20241206_173759_f48b0b31c0417006138ce4576f294a066f7c[[#This Row],[Price]]/100</f>
        <v>52</v>
      </c>
      <c r="AH1156" s="6">
        <f ca="1">DATEDIF(Member_export_20241206_173759_f48b0b31c0417006138ce4576f294a066f7c[[#This Row],[Birthday]],TODAY(),"Y")</f>
        <v>40</v>
      </c>
      <c r="AI1156" s="6">
        <f>DATEDIF(Member_export_20241206_173759_f48b0b31c0417006138ce4576f294a066f7c[[#This Row],[Member since]],Member_export_20241206_173759_f48b0b31c0417006138ce4576f294a066f7c[[#This Row],[Contrac end date C]],"M")</f>
        <v>11</v>
      </c>
      <c r="AJ1156" t="str">
        <f>TEXT(Member_export_20241206_173759_f48b0b31c0417006138ce4576f294a066f7c[[#This Row],[Member since]],"DDDD")</f>
        <v>miércoles</v>
      </c>
      <c r="AK1156">
        <f>MONTH(Member_export_20241206_173759_f48b0b31c0417006138ce4576f294a066f7c[[#This Row],[Member since]])</f>
        <v>1</v>
      </c>
      <c r="AL1156">
        <f>YEAR(Member_export_20241206_173759_f48b0b31c0417006138ce4576f294a066f7c[[#This Row],[Member since]])</f>
        <v>2024</v>
      </c>
    </row>
    <row r="1157" spans="1:38" x14ac:dyDescent="0.55000000000000004">
      <c r="A1157">
        <v>79788</v>
      </c>
      <c r="B1157">
        <v>48224508</v>
      </c>
      <c r="C1157" t="s">
        <v>3919</v>
      </c>
      <c r="D1157" t="s">
        <v>9</v>
      </c>
      <c r="E1157" t="s">
        <v>9</v>
      </c>
      <c r="F1157" t="s">
        <v>2665</v>
      </c>
      <c r="G1157" t="s">
        <v>2666</v>
      </c>
      <c r="H1157" t="s">
        <v>4025</v>
      </c>
      <c r="I1157" s="1">
        <v>39162</v>
      </c>
      <c r="J1157" t="s">
        <v>6748</v>
      </c>
      <c r="K1157" t="s">
        <v>4722</v>
      </c>
      <c r="M1157" t="s">
        <v>9</v>
      </c>
      <c r="N1157" t="s">
        <v>9</v>
      </c>
      <c r="O1157">
        <v>634944492</v>
      </c>
      <c r="P1157" t="s">
        <v>160</v>
      </c>
      <c r="Q1157" t="s">
        <v>134</v>
      </c>
      <c r="R1157" t="s">
        <v>9</v>
      </c>
      <c r="S1157" t="s">
        <v>4017</v>
      </c>
      <c r="T1157" s="1">
        <v>45551</v>
      </c>
      <c r="U1157" t="s">
        <v>9</v>
      </c>
      <c r="V1157" t="s">
        <v>4023</v>
      </c>
      <c r="W1157" t="s">
        <v>4024</v>
      </c>
      <c r="X1157" t="s">
        <v>30</v>
      </c>
      <c r="Y1157" s="1">
        <v>45566</v>
      </c>
      <c r="Z1157" s="1">
        <v>45657</v>
      </c>
      <c r="AA1157">
        <v>4900</v>
      </c>
      <c r="AB1157" t="s">
        <v>4017</v>
      </c>
      <c r="AC1157">
        <f>MIN(COUNTIF(B:B,Member_export_20241206_173759_f48b0b31c0417006138ce4576f294a066f7c[[#This Row],[Member ID]]),1)-1</f>
        <v>0</v>
      </c>
      <c r="AD115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5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57" s="1">
        <v>45657</v>
      </c>
      <c r="AG1157" s="1">
        <f>Member_export_20241206_173759_f48b0b31c0417006138ce4576f294a066f7c[[#This Row],[Price]]/100</f>
        <v>49</v>
      </c>
      <c r="AH1157" s="6">
        <f ca="1">DATEDIF(Member_export_20241206_173759_f48b0b31c0417006138ce4576f294a066f7c[[#This Row],[Birthday]],TODAY(),"Y")</f>
        <v>17</v>
      </c>
      <c r="AI1157" s="6">
        <f>DATEDIF(Member_export_20241206_173759_f48b0b31c0417006138ce4576f294a066f7c[[#This Row],[Member since]],Member_export_20241206_173759_f48b0b31c0417006138ce4576f294a066f7c[[#This Row],[Contrac end date C]],"M")</f>
        <v>3</v>
      </c>
      <c r="AJ1157" t="str">
        <f>TEXT(Member_export_20241206_173759_f48b0b31c0417006138ce4576f294a066f7c[[#This Row],[Member since]],"DDDD")</f>
        <v>lunes</v>
      </c>
      <c r="AK1157">
        <f>MONTH(Member_export_20241206_173759_f48b0b31c0417006138ce4576f294a066f7c[[#This Row],[Member since]])</f>
        <v>9</v>
      </c>
      <c r="AL1157">
        <f>YEAR(Member_export_20241206_173759_f48b0b31c0417006138ce4576f294a066f7c[[#This Row],[Member since]])</f>
        <v>2024</v>
      </c>
    </row>
    <row r="1158" spans="1:38" x14ac:dyDescent="0.55000000000000004">
      <c r="A1158">
        <v>79788</v>
      </c>
      <c r="B1158">
        <v>45988788</v>
      </c>
      <c r="C1158" t="s">
        <v>3612</v>
      </c>
      <c r="D1158" t="s">
        <v>9</v>
      </c>
      <c r="E1158" t="s">
        <v>9</v>
      </c>
      <c r="F1158" t="s">
        <v>82</v>
      </c>
      <c r="G1158" t="s">
        <v>2001</v>
      </c>
      <c r="H1158" t="s">
        <v>4022</v>
      </c>
      <c r="I1158" s="1">
        <v>33024</v>
      </c>
      <c r="J1158" t="s">
        <v>6749</v>
      </c>
      <c r="K1158" t="s">
        <v>6750</v>
      </c>
      <c r="L1158">
        <v>28913</v>
      </c>
      <c r="M1158" t="s">
        <v>4016</v>
      </c>
      <c r="N1158" t="s">
        <v>9</v>
      </c>
      <c r="O1158">
        <v>680847967</v>
      </c>
      <c r="P1158" t="s">
        <v>2002</v>
      </c>
      <c r="Q1158" t="s">
        <v>18</v>
      </c>
      <c r="R1158" t="s">
        <v>6751</v>
      </c>
      <c r="S1158" t="s">
        <v>4017</v>
      </c>
      <c r="T1158" s="1">
        <v>43340</v>
      </c>
      <c r="U1158" t="s">
        <v>9</v>
      </c>
      <c r="V1158" t="s">
        <v>4144</v>
      </c>
      <c r="W1158" t="s">
        <v>9</v>
      </c>
      <c r="X1158" t="s">
        <v>12</v>
      </c>
      <c r="Y1158" s="1">
        <v>45597</v>
      </c>
      <c r="Z1158" s="1">
        <v>45657</v>
      </c>
      <c r="AA1158">
        <v>5200</v>
      </c>
      <c r="AB1158" t="s">
        <v>4017</v>
      </c>
      <c r="AC1158">
        <f>MIN(COUNTIF(B:B,Member_export_20241206_173759_f48b0b31c0417006138ce4576f294a066f7c[[#This Row],[Member ID]]),1)-1</f>
        <v>0</v>
      </c>
      <c r="AD1158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1158" t="str">
        <f>IF(Member_export_20241206_173759_f48b0b31c0417006138ce4576f294a066f7c[[#This Row],[Source]]="","DESCONOCIDA",Member_export_20241206_173759_f48b0b31c0417006138ce4576f294a066f7c[[#This Row],[Source]])</f>
        <v>DESCONOCIDA</v>
      </c>
      <c r="AF1158" s="1">
        <v>45657</v>
      </c>
      <c r="AG1158" s="1">
        <f>Member_export_20241206_173759_f48b0b31c0417006138ce4576f294a066f7c[[#This Row],[Price]]/100</f>
        <v>52</v>
      </c>
      <c r="AH1158" s="6">
        <f ca="1">DATEDIF(Member_export_20241206_173759_f48b0b31c0417006138ce4576f294a066f7c[[#This Row],[Birthday]],TODAY(),"Y")</f>
        <v>34</v>
      </c>
      <c r="AI1158" s="6">
        <f>DATEDIF(Member_export_20241206_173759_f48b0b31c0417006138ce4576f294a066f7c[[#This Row],[Member since]],Member_export_20241206_173759_f48b0b31c0417006138ce4576f294a066f7c[[#This Row],[Contrac end date C]],"M")</f>
        <v>76</v>
      </c>
      <c r="AJ1158" t="str">
        <f>TEXT(Member_export_20241206_173759_f48b0b31c0417006138ce4576f294a066f7c[[#This Row],[Member since]],"DDDD")</f>
        <v>martes</v>
      </c>
      <c r="AK1158">
        <f>MONTH(Member_export_20241206_173759_f48b0b31c0417006138ce4576f294a066f7c[[#This Row],[Member since]])</f>
        <v>8</v>
      </c>
      <c r="AL1158">
        <f>YEAR(Member_export_20241206_173759_f48b0b31c0417006138ce4576f294a066f7c[[#This Row],[Member since]])</f>
        <v>2018</v>
      </c>
    </row>
    <row r="1159" spans="1:38" x14ac:dyDescent="0.55000000000000004">
      <c r="A1159">
        <v>79788</v>
      </c>
      <c r="B1159">
        <v>45989072</v>
      </c>
      <c r="C1159" t="s">
        <v>3426</v>
      </c>
      <c r="D1159" t="s">
        <v>9</v>
      </c>
      <c r="E1159" t="s">
        <v>9</v>
      </c>
      <c r="F1159" t="s">
        <v>82</v>
      </c>
      <c r="G1159" t="s">
        <v>1595</v>
      </c>
      <c r="H1159" t="s">
        <v>4022</v>
      </c>
      <c r="I1159" s="1">
        <v>35985</v>
      </c>
      <c r="J1159" t="s">
        <v>6752</v>
      </c>
      <c r="K1159" t="s">
        <v>4241</v>
      </c>
      <c r="L1159">
        <v>28914</v>
      </c>
      <c r="M1159" t="s">
        <v>4016</v>
      </c>
      <c r="N1159" t="s">
        <v>9</v>
      </c>
      <c r="O1159">
        <v>673440803</v>
      </c>
      <c r="P1159" t="s">
        <v>1596</v>
      </c>
      <c r="Q1159" t="s">
        <v>18</v>
      </c>
      <c r="R1159" t="s">
        <v>6753</v>
      </c>
      <c r="S1159" t="s">
        <v>4017</v>
      </c>
      <c r="T1159" s="1">
        <v>43341</v>
      </c>
      <c r="U1159" t="s">
        <v>9</v>
      </c>
      <c r="V1159" t="s">
        <v>4023</v>
      </c>
      <c r="W1159" t="s">
        <v>4029</v>
      </c>
      <c r="X1159" t="s">
        <v>12</v>
      </c>
      <c r="Y1159" s="1">
        <v>43344</v>
      </c>
      <c r="Z1159" s="1">
        <v>45657</v>
      </c>
      <c r="AA1159">
        <v>5200</v>
      </c>
      <c r="AB1159" t="s">
        <v>4017</v>
      </c>
      <c r="AC1159">
        <f>MIN(COUNTIF(B:B,Member_export_20241206_173759_f48b0b31c0417006138ce4576f294a066f7c[[#This Row],[Member ID]]),1)-1</f>
        <v>0</v>
      </c>
      <c r="AD1159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59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159" s="1">
        <v>45657</v>
      </c>
      <c r="AG1159" s="1">
        <f>Member_export_20241206_173759_f48b0b31c0417006138ce4576f294a066f7c[[#This Row],[Price]]/100</f>
        <v>52</v>
      </c>
      <c r="AH1159" s="6">
        <f ca="1">DATEDIF(Member_export_20241206_173759_f48b0b31c0417006138ce4576f294a066f7c[[#This Row],[Birthday]],TODAY(),"Y")</f>
        <v>26</v>
      </c>
      <c r="AI1159" s="6">
        <f>DATEDIF(Member_export_20241206_173759_f48b0b31c0417006138ce4576f294a066f7c[[#This Row],[Member since]],Member_export_20241206_173759_f48b0b31c0417006138ce4576f294a066f7c[[#This Row],[Contrac end date C]],"M")</f>
        <v>76</v>
      </c>
      <c r="AJ1159" t="str">
        <f>TEXT(Member_export_20241206_173759_f48b0b31c0417006138ce4576f294a066f7c[[#This Row],[Member since]],"DDDD")</f>
        <v>miércoles</v>
      </c>
      <c r="AK1159">
        <f>MONTH(Member_export_20241206_173759_f48b0b31c0417006138ce4576f294a066f7c[[#This Row],[Member since]])</f>
        <v>8</v>
      </c>
      <c r="AL1159">
        <f>YEAR(Member_export_20241206_173759_f48b0b31c0417006138ce4576f294a066f7c[[#This Row],[Member since]])</f>
        <v>2018</v>
      </c>
    </row>
    <row r="1160" spans="1:38" x14ac:dyDescent="0.55000000000000004">
      <c r="A1160">
        <v>79788</v>
      </c>
      <c r="B1160">
        <v>47554257</v>
      </c>
      <c r="C1160" t="s">
        <v>3935</v>
      </c>
      <c r="D1160" t="s">
        <v>9</v>
      </c>
      <c r="E1160" t="s">
        <v>9</v>
      </c>
      <c r="F1160" t="s">
        <v>82</v>
      </c>
      <c r="G1160" t="s">
        <v>2694</v>
      </c>
      <c r="H1160" t="s">
        <v>4022</v>
      </c>
      <c r="I1160" s="1">
        <v>36026</v>
      </c>
      <c r="J1160" t="s">
        <v>6754</v>
      </c>
      <c r="K1160" t="s">
        <v>6755</v>
      </c>
      <c r="L1160">
        <v>28945</v>
      </c>
      <c r="M1160" t="s">
        <v>4060</v>
      </c>
      <c r="N1160" t="s">
        <v>9</v>
      </c>
      <c r="O1160">
        <v>638725667</v>
      </c>
      <c r="P1160" t="s">
        <v>9</v>
      </c>
      <c r="Q1160" t="s">
        <v>9</v>
      </c>
      <c r="R1160" t="s">
        <v>9</v>
      </c>
      <c r="S1160" t="s">
        <v>4017</v>
      </c>
      <c r="T1160" s="1">
        <v>45506</v>
      </c>
      <c r="U1160" t="s">
        <v>9</v>
      </c>
      <c r="V1160" t="s">
        <v>4023</v>
      </c>
      <c r="W1160" t="s">
        <v>4029</v>
      </c>
      <c r="X1160" t="s">
        <v>12</v>
      </c>
      <c r="Y1160" s="1">
        <v>45536</v>
      </c>
      <c r="Z1160" s="1">
        <v>45657</v>
      </c>
      <c r="AA1160">
        <v>5200</v>
      </c>
      <c r="AB1160" t="s">
        <v>4017</v>
      </c>
      <c r="AC1160">
        <f>MIN(COUNTIF(B:B,Member_export_20241206_173759_f48b0b31c0417006138ce4576f294a066f7c[[#This Row],[Member ID]]),1)-1</f>
        <v>0</v>
      </c>
      <c r="AD116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60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160" s="1">
        <v>45657</v>
      </c>
      <c r="AG1160" s="1">
        <f>Member_export_20241206_173759_f48b0b31c0417006138ce4576f294a066f7c[[#This Row],[Price]]/100</f>
        <v>52</v>
      </c>
      <c r="AH1160" s="6">
        <f ca="1">DATEDIF(Member_export_20241206_173759_f48b0b31c0417006138ce4576f294a066f7c[[#This Row],[Birthday]],TODAY(),"Y")</f>
        <v>26</v>
      </c>
      <c r="AI1160" s="6">
        <f>DATEDIF(Member_export_20241206_173759_f48b0b31c0417006138ce4576f294a066f7c[[#This Row],[Member since]],Member_export_20241206_173759_f48b0b31c0417006138ce4576f294a066f7c[[#This Row],[Contrac end date C]],"M")</f>
        <v>4</v>
      </c>
      <c r="AJ1160" t="str">
        <f>TEXT(Member_export_20241206_173759_f48b0b31c0417006138ce4576f294a066f7c[[#This Row],[Member since]],"DDDD")</f>
        <v>viernes</v>
      </c>
      <c r="AK1160">
        <f>MONTH(Member_export_20241206_173759_f48b0b31c0417006138ce4576f294a066f7c[[#This Row],[Member since]])</f>
        <v>8</v>
      </c>
      <c r="AL1160">
        <f>YEAR(Member_export_20241206_173759_f48b0b31c0417006138ce4576f294a066f7c[[#This Row],[Member since]])</f>
        <v>2024</v>
      </c>
    </row>
    <row r="1161" spans="1:38" x14ac:dyDescent="0.55000000000000004">
      <c r="A1161">
        <v>79788</v>
      </c>
      <c r="B1161">
        <v>45987098</v>
      </c>
      <c r="C1161" t="s">
        <v>3519</v>
      </c>
      <c r="D1161" t="s">
        <v>9</v>
      </c>
      <c r="E1161" t="s">
        <v>9</v>
      </c>
      <c r="F1161" t="s">
        <v>82</v>
      </c>
      <c r="G1161" t="s">
        <v>1806</v>
      </c>
      <c r="H1161" t="s">
        <v>4022</v>
      </c>
      <c r="I1161" s="1">
        <v>39489</v>
      </c>
      <c r="J1161" t="s">
        <v>6756</v>
      </c>
      <c r="K1161" t="s">
        <v>6757</v>
      </c>
      <c r="L1161">
        <v>28914</v>
      </c>
      <c r="M1161" t="s">
        <v>4016</v>
      </c>
      <c r="N1161" t="s">
        <v>9</v>
      </c>
      <c r="O1161">
        <v>677733509</v>
      </c>
      <c r="P1161" t="s">
        <v>1807</v>
      </c>
      <c r="Q1161" t="s">
        <v>22</v>
      </c>
      <c r="R1161" t="s">
        <v>6758</v>
      </c>
      <c r="S1161" t="s">
        <v>4017</v>
      </c>
      <c r="T1161" s="1">
        <v>45289</v>
      </c>
      <c r="U1161" t="s">
        <v>9</v>
      </c>
      <c r="V1161" t="s">
        <v>4023</v>
      </c>
      <c r="W1161" t="s">
        <v>4024</v>
      </c>
      <c r="X1161" t="s">
        <v>48</v>
      </c>
      <c r="Y1161" s="1">
        <v>45444</v>
      </c>
      <c r="Z1161" s="1">
        <v>45657</v>
      </c>
      <c r="AA1161">
        <v>3900</v>
      </c>
      <c r="AB1161" t="s">
        <v>4017</v>
      </c>
      <c r="AC1161">
        <f>MIN(COUNTIF(B:B,Member_export_20241206_173759_f48b0b31c0417006138ce4576f294a066f7c[[#This Row],[Member ID]]),1)-1</f>
        <v>0</v>
      </c>
      <c r="AD116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6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61" s="1">
        <v>45657</v>
      </c>
      <c r="AG1161" s="1">
        <f>Member_export_20241206_173759_f48b0b31c0417006138ce4576f294a066f7c[[#This Row],[Price]]/100</f>
        <v>39</v>
      </c>
      <c r="AH1161" s="6">
        <f ca="1">DATEDIF(Member_export_20241206_173759_f48b0b31c0417006138ce4576f294a066f7c[[#This Row],[Birthday]],TODAY(),"Y")</f>
        <v>16</v>
      </c>
      <c r="AI1161" s="6">
        <f>DATEDIF(Member_export_20241206_173759_f48b0b31c0417006138ce4576f294a066f7c[[#This Row],[Member since]],Member_export_20241206_173759_f48b0b31c0417006138ce4576f294a066f7c[[#This Row],[Contrac end date C]],"M")</f>
        <v>12</v>
      </c>
      <c r="AJ1161" t="str">
        <f>TEXT(Member_export_20241206_173759_f48b0b31c0417006138ce4576f294a066f7c[[#This Row],[Member since]],"DDDD")</f>
        <v>viernes</v>
      </c>
      <c r="AK1161">
        <f>MONTH(Member_export_20241206_173759_f48b0b31c0417006138ce4576f294a066f7c[[#This Row],[Member since]])</f>
        <v>12</v>
      </c>
      <c r="AL1161">
        <f>YEAR(Member_export_20241206_173759_f48b0b31c0417006138ce4576f294a066f7c[[#This Row],[Member since]])</f>
        <v>2023</v>
      </c>
    </row>
    <row r="1162" spans="1:38" x14ac:dyDescent="0.55000000000000004">
      <c r="A1162">
        <v>79788</v>
      </c>
      <c r="B1162">
        <v>45988713</v>
      </c>
      <c r="C1162" t="s">
        <v>3100</v>
      </c>
      <c r="D1162" t="s">
        <v>9</v>
      </c>
      <c r="E1162" t="s">
        <v>9</v>
      </c>
      <c r="F1162" t="s">
        <v>82</v>
      </c>
      <c r="G1162" t="s">
        <v>549</v>
      </c>
      <c r="H1162" t="s">
        <v>4022</v>
      </c>
      <c r="I1162" s="1">
        <v>37766</v>
      </c>
      <c r="J1162" t="s">
        <v>6759</v>
      </c>
      <c r="K1162" t="s">
        <v>6760</v>
      </c>
      <c r="L1162">
        <v>28914</v>
      </c>
      <c r="M1162" t="s">
        <v>4016</v>
      </c>
      <c r="N1162" t="s">
        <v>9</v>
      </c>
      <c r="O1162">
        <v>645609309</v>
      </c>
      <c r="P1162" t="s">
        <v>550</v>
      </c>
      <c r="Q1162" t="s">
        <v>45</v>
      </c>
      <c r="R1162" t="s">
        <v>4870</v>
      </c>
      <c r="S1162" t="s">
        <v>4017</v>
      </c>
      <c r="T1162" s="1">
        <v>44454</v>
      </c>
      <c r="U1162" t="s">
        <v>9</v>
      </c>
      <c r="V1162" t="s">
        <v>4023</v>
      </c>
      <c r="W1162" t="s">
        <v>4024</v>
      </c>
      <c r="X1162" t="s">
        <v>811</v>
      </c>
      <c r="Y1162" s="1">
        <v>44454</v>
      </c>
      <c r="Z1162" s="1">
        <v>45657</v>
      </c>
      <c r="AA1162">
        <v>3300</v>
      </c>
      <c r="AB1162" t="s">
        <v>4017</v>
      </c>
      <c r="AC1162">
        <f>MIN(COUNTIF(B:B,Member_export_20241206_173759_f48b0b31c0417006138ce4576f294a066f7c[[#This Row],[Member ID]]),1)-1</f>
        <v>0</v>
      </c>
      <c r="AD116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6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62" s="1">
        <v>45657</v>
      </c>
      <c r="AG1162" s="1">
        <f>Member_export_20241206_173759_f48b0b31c0417006138ce4576f294a066f7c[[#This Row],[Price]]/100</f>
        <v>33</v>
      </c>
      <c r="AH1162" s="6">
        <f ca="1">DATEDIF(Member_export_20241206_173759_f48b0b31c0417006138ce4576f294a066f7c[[#This Row],[Birthday]],TODAY(),"Y")</f>
        <v>21</v>
      </c>
      <c r="AI1162" s="6">
        <f>DATEDIF(Member_export_20241206_173759_f48b0b31c0417006138ce4576f294a066f7c[[#This Row],[Member since]],Member_export_20241206_173759_f48b0b31c0417006138ce4576f294a066f7c[[#This Row],[Contrac end date C]],"M")</f>
        <v>39</v>
      </c>
      <c r="AJ1162" t="str">
        <f>TEXT(Member_export_20241206_173759_f48b0b31c0417006138ce4576f294a066f7c[[#This Row],[Member since]],"DDDD")</f>
        <v>miércoles</v>
      </c>
      <c r="AK1162">
        <f>MONTH(Member_export_20241206_173759_f48b0b31c0417006138ce4576f294a066f7c[[#This Row],[Member since]])</f>
        <v>9</v>
      </c>
      <c r="AL1162">
        <f>YEAR(Member_export_20241206_173759_f48b0b31c0417006138ce4576f294a066f7c[[#This Row],[Member since]])</f>
        <v>2021</v>
      </c>
    </row>
    <row r="1163" spans="1:38" x14ac:dyDescent="0.55000000000000004">
      <c r="A1163">
        <v>79788</v>
      </c>
      <c r="B1163">
        <v>46859965</v>
      </c>
      <c r="C1163" t="s">
        <v>9</v>
      </c>
      <c r="D1163" t="s">
        <v>9</v>
      </c>
      <c r="E1163" t="s">
        <v>9</v>
      </c>
      <c r="F1163" t="s">
        <v>82</v>
      </c>
      <c r="G1163" t="s">
        <v>465</v>
      </c>
      <c r="H1163" t="s">
        <v>4022</v>
      </c>
      <c r="I1163" s="1">
        <v>38913</v>
      </c>
      <c r="J1163" t="s">
        <v>6761</v>
      </c>
      <c r="K1163" t="s">
        <v>6493</v>
      </c>
      <c r="L1163">
        <v>28914</v>
      </c>
      <c r="M1163" t="s">
        <v>4016</v>
      </c>
      <c r="N1163" t="s">
        <v>9</v>
      </c>
      <c r="O1163">
        <v>690362490</v>
      </c>
      <c r="P1163" t="s">
        <v>467</v>
      </c>
      <c r="Q1163" t="s">
        <v>45</v>
      </c>
      <c r="R1163" t="s">
        <v>466</v>
      </c>
      <c r="S1163" t="s">
        <v>4017</v>
      </c>
      <c r="T1163" s="1">
        <v>45446</v>
      </c>
      <c r="U1163" t="s">
        <v>9</v>
      </c>
      <c r="V1163" t="s">
        <v>4023</v>
      </c>
      <c r="W1163" t="s">
        <v>4024</v>
      </c>
      <c r="X1163" t="s">
        <v>12</v>
      </c>
      <c r="Y1163" s="1">
        <v>45474</v>
      </c>
      <c r="Z1163" s="1">
        <v>45657</v>
      </c>
      <c r="AA1163">
        <v>5200</v>
      </c>
      <c r="AB1163" t="s">
        <v>4017</v>
      </c>
      <c r="AC1163">
        <f>MIN(COUNTIF(B:B,Member_export_20241206_173759_f48b0b31c0417006138ce4576f294a066f7c[[#This Row],[Member ID]]),1)-1</f>
        <v>0</v>
      </c>
      <c r="AD116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6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63" s="1">
        <v>45657</v>
      </c>
      <c r="AG1163" s="1">
        <f>Member_export_20241206_173759_f48b0b31c0417006138ce4576f294a066f7c[[#This Row],[Price]]/100</f>
        <v>52</v>
      </c>
      <c r="AH1163" s="6">
        <f ca="1">DATEDIF(Member_export_20241206_173759_f48b0b31c0417006138ce4576f294a066f7c[[#This Row],[Birthday]],TODAY(),"Y")</f>
        <v>18</v>
      </c>
      <c r="AI1163" s="6">
        <f>DATEDIF(Member_export_20241206_173759_f48b0b31c0417006138ce4576f294a066f7c[[#This Row],[Member since]],Member_export_20241206_173759_f48b0b31c0417006138ce4576f294a066f7c[[#This Row],[Contrac end date C]],"M")</f>
        <v>6</v>
      </c>
      <c r="AJ1163" t="str">
        <f>TEXT(Member_export_20241206_173759_f48b0b31c0417006138ce4576f294a066f7c[[#This Row],[Member since]],"DDDD")</f>
        <v>lunes</v>
      </c>
      <c r="AK1163">
        <f>MONTH(Member_export_20241206_173759_f48b0b31c0417006138ce4576f294a066f7c[[#This Row],[Member since]])</f>
        <v>6</v>
      </c>
      <c r="AL1163">
        <f>YEAR(Member_export_20241206_173759_f48b0b31c0417006138ce4576f294a066f7c[[#This Row],[Member since]])</f>
        <v>2024</v>
      </c>
    </row>
    <row r="1164" spans="1:38" x14ac:dyDescent="0.55000000000000004">
      <c r="A1164">
        <v>79788</v>
      </c>
      <c r="B1164">
        <v>45988620</v>
      </c>
      <c r="C1164" t="s">
        <v>3728</v>
      </c>
      <c r="D1164" t="s">
        <v>9</v>
      </c>
      <c r="E1164" t="s">
        <v>9</v>
      </c>
      <c r="F1164" t="s">
        <v>82</v>
      </c>
      <c r="G1164" t="s">
        <v>2264</v>
      </c>
      <c r="H1164" t="s">
        <v>4022</v>
      </c>
      <c r="I1164" s="1">
        <v>38263</v>
      </c>
      <c r="J1164" t="s">
        <v>6762</v>
      </c>
      <c r="K1164" t="s">
        <v>6763</v>
      </c>
      <c r="L1164">
        <v>28914</v>
      </c>
      <c r="M1164" t="s">
        <v>4016</v>
      </c>
      <c r="N1164" t="s">
        <v>9</v>
      </c>
      <c r="O1164">
        <v>611391828</v>
      </c>
      <c r="P1164" t="s">
        <v>2265</v>
      </c>
      <c r="Q1164" t="s">
        <v>22</v>
      </c>
      <c r="R1164" t="s">
        <v>6764</v>
      </c>
      <c r="S1164" t="s">
        <v>4017</v>
      </c>
      <c r="T1164" s="1">
        <v>45296</v>
      </c>
      <c r="U1164" t="s">
        <v>9</v>
      </c>
      <c r="V1164" t="s">
        <v>4023</v>
      </c>
      <c r="W1164" t="s">
        <v>4024</v>
      </c>
      <c r="X1164" t="s">
        <v>12</v>
      </c>
      <c r="Y1164" s="1">
        <v>45323</v>
      </c>
      <c r="Z1164" s="1">
        <v>45657</v>
      </c>
      <c r="AA1164">
        <v>5200</v>
      </c>
      <c r="AB1164" t="s">
        <v>4017</v>
      </c>
      <c r="AC1164">
        <f>MIN(COUNTIF(B:B,Member_export_20241206_173759_f48b0b31c0417006138ce4576f294a066f7c[[#This Row],[Member ID]]),1)-1</f>
        <v>0</v>
      </c>
      <c r="AD1164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64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64" s="1">
        <v>45657</v>
      </c>
      <c r="AG1164" s="1">
        <f>Member_export_20241206_173759_f48b0b31c0417006138ce4576f294a066f7c[[#This Row],[Price]]/100</f>
        <v>52</v>
      </c>
      <c r="AH1164" s="6">
        <f ca="1">DATEDIF(Member_export_20241206_173759_f48b0b31c0417006138ce4576f294a066f7c[[#This Row],[Birthday]],TODAY(),"Y")</f>
        <v>20</v>
      </c>
      <c r="AI1164" s="6">
        <f>DATEDIF(Member_export_20241206_173759_f48b0b31c0417006138ce4576f294a066f7c[[#This Row],[Member since]],Member_export_20241206_173759_f48b0b31c0417006138ce4576f294a066f7c[[#This Row],[Contrac end date C]],"M")</f>
        <v>11</v>
      </c>
      <c r="AJ1164" t="str">
        <f>TEXT(Member_export_20241206_173759_f48b0b31c0417006138ce4576f294a066f7c[[#This Row],[Member since]],"DDDD")</f>
        <v>viernes</v>
      </c>
      <c r="AK1164">
        <f>MONTH(Member_export_20241206_173759_f48b0b31c0417006138ce4576f294a066f7c[[#This Row],[Member since]])</f>
        <v>1</v>
      </c>
      <c r="AL1164">
        <f>YEAR(Member_export_20241206_173759_f48b0b31c0417006138ce4576f294a066f7c[[#This Row],[Member since]])</f>
        <v>2024</v>
      </c>
    </row>
    <row r="1165" spans="1:38" x14ac:dyDescent="0.55000000000000004">
      <c r="A1165">
        <v>79788</v>
      </c>
      <c r="B1165">
        <v>45989748</v>
      </c>
      <c r="C1165" t="s">
        <v>3507</v>
      </c>
      <c r="D1165" t="s">
        <v>9</v>
      </c>
      <c r="E1165" t="s">
        <v>9</v>
      </c>
      <c r="F1165" t="s">
        <v>82</v>
      </c>
      <c r="G1165" t="s">
        <v>1778</v>
      </c>
      <c r="H1165" t="s">
        <v>4022</v>
      </c>
      <c r="I1165" s="1">
        <v>35288</v>
      </c>
      <c r="J1165" t="s">
        <v>6765</v>
      </c>
      <c r="K1165" t="s">
        <v>6170</v>
      </c>
      <c r="L1165">
        <v>28942</v>
      </c>
      <c r="M1165" t="s">
        <v>4060</v>
      </c>
      <c r="N1165" t="s">
        <v>9</v>
      </c>
      <c r="O1165">
        <v>727738912</v>
      </c>
      <c r="P1165" t="s">
        <v>1779</v>
      </c>
      <c r="Q1165" t="s">
        <v>22</v>
      </c>
      <c r="R1165" t="s">
        <v>6766</v>
      </c>
      <c r="S1165" t="s">
        <v>4017</v>
      </c>
      <c r="T1165" s="1">
        <v>44676</v>
      </c>
      <c r="U1165" t="s">
        <v>9</v>
      </c>
      <c r="V1165" t="s">
        <v>4144</v>
      </c>
      <c r="W1165" t="s">
        <v>4024</v>
      </c>
      <c r="X1165" t="s">
        <v>30</v>
      </c>
      <c r="Y1165" s="1">
        <v>45474</v>
      </c>
      <c r="Z1165" s="1">
        <v>45657</v>
      </c>
      <c r="AA1165">
        <v>4900</v>
      </c>
      <c r="AB1165" t="s">
        <v>4017</v>
      </c>
      <c r="AC1165">
        <f>MIN(COUNTIF(B:B,Member_export_20241206_173759_f48b0b31c0417006138ce4576f294a066f7c[[#This Row],[Member ID]]),1)-1</f>
        <v>0</v>
      </c>
      <c r="AD1165" t="str">
        <f>IF(Member_export_20241206_173759_f48b0b31c0417006138ce4576f294a066f7c[[#This Row],[Subscription reason]]="","DESCONOCIDA",Member_export_20241206_173759_f48b0b31c0417006138ce4576f294a066f7c[[#This Row],[Subscription reason]])</f>
        <v>PERDER PESO</v>
      </c>
      <c r="AE116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65" s="1">
        <v>45657</v>
      </c>
      <c r="AG1165" s="1">
        <f>Member_export_20241206_173759_f48b0b31c0417006138ce4576f294a066f7c[[#This Row],[Price]]/100</f>
        <v>49</v>
      </c>
      <c r="AH1165" s="6">
        <f ca="1">DATEDIF(Member_export_20241206_173759_f48b0b31c0417006138ce4576f294a066f7c[[#This Row],[Birthday]],TODAY(),"Y")</f>
        <v>28</v>
      </c>
      <c r="AI1165" s="6">
        <f>DATEDIF(Member_export_20241206_173759_f48b0b31c0417006138ce4576f294a066f7c[[#This Row],[Member since]],Member_export_20241206_173759_f48b0b31c0417006138ce4576f294a066f7c[[#This Row],[Contrac end date C]],"M")</f>
        <v>32</v>
      </c>
      <c r="AJ1165" t="str">
        <f>TEXT(Member_export_20241206_173759_f48b0b31c0417006138ce4576f294a066f7c[[#This Row],[Member since]],"DDDD")</f>
        <v>lunes</v>
      </c>
      <c r="AK1165">
        <f>MONTH(Member_export_20241206_173759_f48b0b31c0417006138ce4576f294a066f7c[[#This Row],[Member since]])</f>
        <v>4</v>
      </c>
      <c r="AL1165">
        <f>YEAR(Member_export_20241206_173759_f48b0b31c0417006138ce4576f294a066f7c[[#This Row],[Member since]])</f>
        <v>2022</v>
      </c>
    </row>
    <row r="1166" spans="1:38" x14ac:dyDescent="0.55000000000000004">
      <c r="A1166">
        <v>79788</v>
      </c>
      <c r="B1166">
        <v>45988823</v>
      </c>
      <c r="C1166" t="s">
        <v>3752</v>
      </c>
      <c r="D1166" t="s">
        <v>9</v>
      </c>
      <c r="E1166" t="s">
        <v>9</v>
      </c>
      <c r="F1166" t="s">
        <v>82</v>
      </c>
      <c r="G1166" t="s">
        <v>2323</v>
      </c>
      <c r="H1166" t="s">
        <v>4022</v>
      </c>
      <c r="I1166" s="1">
        <v>38208</v>
      </c>
      <c r="J1166" t="s">
        <v>6767</v>
      </c>
      <c r="K1166" t="s">
        <v>6768</v>
      </c>
      <c r="L1166">
        <v>28914</v>
      </c>
      <c r="M1166" t="s">
        <v>4016</v>
      </c>
      <c r="N1166" t="s">
        <v>9</v>
      </c>
      <c r="O1166">
        <v>608597365</v>
      </c>
      <c r="P1166" t="s">
        <v>2324</v>
      </c>
      <c r="Q1166" t="s">
        <v>18</v>
      </c>
      <c r="R1166" t="s">
        <v>6769</v>
      </c>
      <c r="S1166" t="s">
        <v>4017</v>
      </c>
      <c r="T1166" s="1">
        <v>44482</v>
      </c>
      <c r="U1166" t="s">
        <v>9</v>
      </c>
      <c r="V1166" t="s">
        <v>4023</v>
      </c>
      <c r="W1166" t="s">
        <v>4029</v>
      </c>
      <c r="X1166" t="s">
        <v>12</v>
      </c>
      <c r="Y1166" s="1">
        <v>44501</v>
      </c>
      <c r="Z1166" s="1">
        <v>45657</v>
      </c>
      <c r="AA1166">
        <v>5200</v>
      </c>
      <c r="AB1166" t="s">
        <v>4017</v>
      </c>
      <c r="AC1166">
        <f>MIN(COUNTIF(B:B,Member_export_20241206_173759_f48b0b31c0417006138ce4576f294a066f7c[[#This Row],[Member ID]]),1)-1</f>
        <v>0</v>
      </c>
      <c r="AD116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66" t="str">
        <f>IF(Member_export_20241206_173759_f48b0b31c0417006138ce4576f294a066f7c[[#This Row],[Source]]="","DESCONOCIDA",Member_export_20241206_173759_f48b0b31c0417006138ce4576f294a066f7c[[#This Row],[Source]])</f>
        <v>LOCALIZACIÓN</v>
      </c>
      <c r="AF1166" s="1">
        <v>45657</v>
      </c>
      <c r="AG1166" s="1">
        <f>Member_export_20241206_173759_f48b0b31c0417006138ce4576f294a066f7c[[#This Row],[Price]]/100</f>
        <v>52</v>
      </c>
      <c r="AH1166" s="6">
        <f ca="1">DATEDIF(Member_export_20241206_173759_f48b0b31c0417006138ce4576f294a066f7c[[#This Row],[Birthday]],TODAY(),"Y")</f>
        <v>20</v>
      </c>
      <c r="AI1166" s="6">
        <f>DATEDIF(Member_export_20241206_173759_f48b0b31c0417006138ce4576f294a066f7c[[#This Row],[Member since]],Member_export_20241206_173759_f48b0b31c0417006138ce4576f294a066f7c[[#This Row],[Contrac end date C]],"M")</f>
        <v>38</v>
      </c>
      <c r="AJ1166" t="str">
        <f>TEXT(Member_export_20241206_173759_f48b0b31c0417006138ce4576f294a066f7c[[#This Row],[Member since]],"DDDD")</f>
        <v>miércoles</v>
      </c>
      <c r="AK1166">
        <f>MONTH(Member_export_20241206_173759_f48b0b31c0417006138ce4576f294a066f7c[[#This Row],[Member since]])</f>
        <v>10</v>
      </c>
      <c r="AL1166">
        <f>YEAR(Member_export_20241206_173759_f48b0b31c0417006138ce4576f294a066f7c[[#This Row],[Member since]])</f>
        <v>2021</v>
      </c>
    </row>
    <row r="1167" spans="1:38" x14ac:dyDescent="0.55000000000000004">
      <c r="A1167">
        <v>79788</v>
      </c>
      <c r="B1167">
        <v>48167286</v>
      </c>
      <c r="C1167" t="s">
        <v>3233</v>
      </c>
      <c r="D1167" t="s">
        <v>9</v>
      </c>
      <c r="E1167" t="s">
        <v>9</v>
      </c>
      <c r="F1167" t="s">
        <v>1148</v>
      </c>
      <c r="G1167" t="s">
        <v>1149</v>
      </c>
      <c r="H1167" t="s">
        <v>4022</v>
      </c>
      <c r="I1167" s="1">
        <v>39378</v>
      </c>
      <c r="J1167" t="s">
        <v>6770</v>
      </c>
      <c r="K1167" t="s">
        <v>6771</v>
      </c>
      <c r="L1167">
        <v>28914</v>
      </c>
      <c r="M1167" t="s">
        <v>4016</v>
      </c>
      <c r="N1167" t="s">
        <v>9</v>
      </c>
      <c r="O1167">
        <v>722556383</v>
      </c>
      <c r="P1167" t="s">
        <v>1150</v>
      </c>
      <c r="Q1167" t="s">
        <v>26</v>
      </c>
      <c r="R1167" t="s">
        <v>9</v>
      </c>
      <c r="S1167" t="s">
        <v>4017</v>
      </c>
      <c r="T1167" s="1">
        <v>45547</v>
      </c>
      <c r="U1167" t="s">
        <v>9</v>
      </c>
      <c r="V1167" t="s">
        <v>4023</v>
      </c>
      <c r="W1167" t="s">
        <v>4024</v>
      </c>
      <c r="X1167" t="s">
        <v>12</v>
      </c>
      <c r="Y1167" s="1">
        <v>45566</v>
      </c>
      <c r="Z1167" s="1">
        <v>45657</v>
      </c>
      <c r="AA1167">
        <v>5200</v>
      </c>
      <c r="AB1167" t="s">
        <v>4017</v>
      </c>
      <c r="AC1167">
        <f>MIN(COUNTIF(B:B,Member_export_20241206_173759_f48b0b31c0417006138ce4576f294a066f7c[[#This Row],[Member ID]]),1)-1</f>
        <v>0</v>
      </c>
      <c r="AD116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6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67" s="1">
        <v>45657</v>
      </c>
      <c r="AG1167" s="1">
        <f>Member_export_20241206_173759_f48b0b31c0417006138ce4576f294a066f7c[[#This Row],[Price]]/100</f>
        <v>52</v>
      </c>
      <c r="AH1167" s="6">
        <f ca="1">DATEDIF(Member_export_20241206_173759_f48b0b31c0417006138ce4576f294a066f7c[[#This Row],[Birthday]],TODAY(),"Y")</f>
        <v>17</v>
      </c>
      <c r="AI1167" s="6">
        <f>DATEDIF(Member_export_20241206_173759_f48b0b31c0417006138ce4576f294a066f7c[[#This Row],[Member since]],Member_export_20241206_173759_f48b0b31c0417006138ce4576f294a066f7c[[#This Row],[Contrac end date C]],"M")</f>
        <v>3</v>
      </c>
      <c r="AJ1167" t="str">
        <f>TEXT(Member_export_20241206_173759_f48b0b31c0417006138ce4576f294a066f7c[[#This Row],[Member since]],"DDDD")</f>
        <v>jueves</v>
      </c>
      <c r="AK1167">
        <f>MONTH(Member_export_20241206_173759_f48b0b31c0417006138ce4576f294a066f7c[[#This Row],[Member since]])</f>
        <v>9</v>
      </c>
      <c r="AL1167">
        <f>YEAR(Member_export_20241206_173759_f48b0b31c0417006138ce4576f294a066f7c[[#This Row],[Member since]])</f>
        <v>2024</v>
      </c>
    </row>
    <row r="1168" spans="1:38" x14ac:dyDescent="0.55000000000000004">
      <c r="A1168">
        <v>79788</v>
      </c>
      <c r="B1168">
        <v>45989831</v>
      </c>
      <c r="C1168" t="s">
        <v>2853</v>
      </c>
      <c r="D1168" t="s">
        <v>9</v>
      </c>
      <c r="E1168" t="s">
        <v>9</v>
      </c>
      <c r="F1168" t="s">
        <v>82</v>
      </c>
      <c r="G1168" t="s">
        <v>83</v>
      </c>
      <c r="H1168" t="s">
        <v>4022</v>
      </c>
      <c r="I1168" s="1">
        <v>38483</v>
      </c>
      <c r="J1168" t="s">
        <v>6772</v>
      </c>
      <c r="K1168" t="s">
        <v>4722</v>
      </c>
      <c r="M1168" t="s">
        <v>9</v>
      </c>
      <c r="N1168" t="s">
        <v>9</v>
      </c>
      <c r="O1168">
        <v>611417538</v>
      </c>
      <c r="P1168" t="s">
        <v>85</v>
      </c>
      <c r="Q1168" t="s">
        <v>45</v>
      </c>
      <c r="R1168" t="s">
        <v>84</v>
      </c>
      <c r="S1168" t="s">
        <v>4017</v>
      </c>
      <c r="T1168" s="1">
        <v>44349</v>
      </c>
      <c r="U1168" t="s">
        <v>9</v>
      </c>
      <c r="V1168" t="s">
        <v>4023</v>
      </c>
      <c r="W1168" t="s">
        <v>4024</v>
      </c>
      <c r="X1168" t="s">
        <v>86</v>
      </c>
      <c r="Y1168" s="1">
        <v>44378</v>
      </c>
      <c r="Z1168" s="1">
        <v>45657</v>
      </c>
      <c r="AA1168">
        <v>4300</v>
      </c>
      <c r="AB1168" t="s">
        <v>4017</v>
      </c>
      <c r="AC1168">
        <f>MIN(COUNTIF(B:B,Member_export_20241206_173759_f48b0b31c0417006138ce4576f294a066f7c[[#This Row],[Member ID]]),1)-1</f>
        <v>0</v>
      </c>
      <c r="AD1168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68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68" s="1">
        <v>45657</v>
      </c>
      <c r="AG1168" s="1">
        <f>Member_export_20241206_173759_f48b0b31c0417006138ce4576f294a066f7c[[#This Row],[Price]]/100</f>
        <v>43</v>
      </c>
      <c r="AH1168" s="6">
        <f ca="1">DATEDIF(Member_export_20241206_173759_f48b0b31c0417006138ce4576f294a066f7c[[#This Row],[Birthday]],TODAY(),"Y")</f>
        <v>19</v>
      </c>
      <c r="AI1168" s="6">
        <f>DATEDIF(Member_export_20241206_173759_f48b0b31c0417006138ce4576f294a066f7c[[#This Row],[Member since]],Member_export_20241206_173759_f48b0b31c0417006138ce4576f294a066f7c[[#This Row],[Contrac end date C]],"M")</f>
        <v>42</v>
      </c>
      <c r="AJ1168" t="str">
        <f>TEXT(Member_export_20241206_173759_f48b0b31c0417006138ce4576f294a066f7c[[#This Row],[Member since]],"DDDD")</f>
        <v>miércoles</v>
      </c>
      <c r="AK1168">
        <f>MONTH(Member_export_20241206_173759_f48b0b31c0417006138ce4576f294a066f7c[[#This Row],[Member since]])</f>
        <v>6</v>
      </c>
      <c r="AL1168">
        <f>YEAR(Member_export_20241206_173759_f48b0b31c0417006138ce4576f294a066f7c[[#This Row],[Member since]])</f>
        <v>2021</v>
      </c>
    </row>
    <row r="1169" spans="1:38" x14ac:dyDescent="0.55000000000000004">
      <c r="A1169">
        <v>79788</v>
      </c>
      <c r="B1169">
        <v>46759222</v>
      </c>
      <c r="C1169" t="s">
        <v>3711</v>
      </c>
      <c r="D1169" t="s">
        <v>9</v>
      </c>
      <c r="E1169" t="s">
        <v>9</v>
      </c>
      <c r="F1169" t="s">
        <v>82</v>
      </c>
      <c r="G1169" t="s">
        <v>2233</v>
      </c>
      <c r="H1169" t="s">
        <v>4022</v>
      </c>
      <c r="I1169" s="1">
        <v>35151</v>
      </c>
      <c r="J1169" t="s">
        <v>6773</v>
      </c>
      <c r="K1169" t="s">
        <v>6774</v>
      </c>
      <c r="L1169">
        <v>28914</v>
      </c>
      <c r="M1169" t="s">
        <v>4016</v>
      </c>
      <c r="N1169" t="s">
        <v>9</v>
      </c>
      <c r="O1169">
        <v>630137707</v>
      </c>
      <c r="P1169" t="s">
        <v>2235</v>
      </c>
      <c r="Q1169" t="s">
        <v>18</v>
      </c>
      <c r="R1169" t="s">
        <v>2234</v>
      </c>
      <c r="S1169" t="s">
        <v>4017</v>
      </c>
      <c r="T1169" s="1">
        <v>45384</v>
      </c>
      <c r="U1169" t="s">
        <v>9</v>
      </c>
      <c r="V1169" t="s">
        <v>4068</v>
      </c>
      <c r="W1169" t="s">
        <v>4024</v>
      </c>
      <c r="X1169" t="s">
        <v>12</v>
      </c>
      <c r="Y1169" s="1">
        <v>45444</v>
      </c>
      <c r="Z1169" s="1">
        <v>45657</v>
      </c>
      <c r="AA1169">
        <v>5200</v>
      </c>
      <c r="AB1169" t="s">
        <v>4017</v>
      </c>
      <c r="AC1169">
        <f>MIN(COUNTIF(B:B,Member_export_20241206_173759_f48b0b31c0417006138ce4576f294a066f7c[[#This Row],[Member ID]]),1)-1</f>
        <v>0</v>
      </c>
      <c r="AD1169" t="str">
        <f>IF(Member_export_20241206_173759_f48b0b31c0417006138ce4576f294a066f7c[[#This Row],[Subscription reason]]="","DESCONOCIDA",Member_export_20241206_173759_f48b0b31c0417006138ce4576f294a066f7c[[#This Row],[Subscription reason]])</f>
        <v>MANTENIMIENTO</v>
      </c>
      <c r="AE1169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69" s="1">
        <v>45657</v>
      </c>
      <c r="AG1169" s="1">
        <f>Member_export_20241206_173759_f48b0b31c0417006138ce4576f294a066f7c[[#This Row],[Price]]/100</f>
        <v>52</v>
      </c>
      <c r="AH1169" s="6">
        <f ca="1">DATEDIF(Member_export_20241206_173759_f48b0b31c0417006138ce4576f294a066f7c[[#This Row],[Birthday]],TODAY(),"Y")</f>
        <v>28</v>
      </c>
      <c r="AI1169" s="6">
        <f>DATEDIF(Member_export_20241206_173759_f48b0b31c0417006138ce4576f294a066f7c[[#This Row],[Member since]],Member_export_20241206_173759_f48b0b31c0417006138ce4576f294a066f7c[[#This Row],[Contrac end date C]],"M")</f>
        <v>8</v>
      </c>
      <c r="AJ1169" t="str">
        <f>TEXT(Member_export_20241206_173759_f48b0b31c0417006138ce4576f294a066f7c[[#This Row],[Member since]],"DDDD")</f>
        <v>martes</v>
      </c>
      <c r="AK1169">
        <f>MONTH(Member_export_20241206_173759_f48b0b31c0417006138ce4576f294a066f7c[[#This Row],[Member since]])</f>
        <v>4</v>
      </c>
      <c r="AL1169">
        <f>YEAR(Member_export_20241206_173759_f48b0b31c0417006138ce4576f294a066f7c[[#This Row],[Member since]])</f>
        <v>2024</v>
      </c>
    </row>
    <row r="1170" spans="1:38" x14ac:dyDescent="0.55000000000000004">
      <c r="A1170">
        <v>79788</v>
      </c>
      <c r="B1170">
        <v>45988386</v>
      </c>
      <c r="C1170" t="s">
        <v>2840</v>
      </c>
      <c r="D1170" t="s">
        <v>9</v>
      </c>
      <c r="E1170" t="s">
        <v>9</v>
      </c>
      <c r="F1170" t="s">
        <v>31</v>
      </c>
      <c r="G1170" t="s">
        <v>32</v>
      </c>
      <c r="H1170" t="s">
        <v>4025</v>
      </c>
      <c r="I1170" s="1">
        <v>26959</v>
      </c>
      <c r="J1170" t="s">
        <v>6775</v>
      </c>
      <c r="K1170" t="s">
        <v>6776</v>
      </c>
      <c r="L1170">
        <v>28914</v>
      </c>
      <c r="M1170" t="s">
        <v>4016</v>
      </c>
      <c r="N1170" t="s">
        <v>9</v>
      </c>
      <c r="O1170">
        <v>607081335</v>
      </c>
      <c r="P1170" t="s">
        <v>33</v>
      </c>
      <c r="Q1170" t="s">
        <v>18</v>
      </c>
      <c r="R1170" t="s">
        <v>6777</v>
      </c>
      <c r="S1170" t="s">
        <v>4017</v>
      </c>
      <c r="T1170" s="1">
        <v>43710</v>
      </c>
      <c r="U1170" t="s">
        <v>9</v>
      </c>
      <c r="V1170" t="s">
        <v>4023</v>
      </c>
      <c r="W1170" t="s">
        <v>4024</v>
      </c>
      <c r="X1170" t="s">
        <v>30</v>
      </c>
      <c r="Y1170" s="1">
        <v>43739</v>
      </c>
      <c r="Z1170" s="1">
        <v>45657</v>
      </c>
      <c r="AA1170">
        <v>4900</v>
      </c>
      <c r="AB1170" t="s">
        <v>4017</v>
      </c>
      <c r="AC1170">
        <f>MIN(COUNTIF(B:B,Member_export_20241206_173759_f48b0b31c0417006138ce4576f294a066f7c[[#This Row],[Member ID]]),1)-1</f>
        <v>0</v>
      </c>
      <c r="AD1170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70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70" s="1">
        <v>45657</v>
      </c>
      <c r="AG1170" s="1">
        <f>Member_export_20241206_173759_f48b0b31c0417006138ce4576f294a066f7c[[#This Row],[Price]]/100</f>
        <v>49</v>
      </c>
      <c r="AH1170" s="6">
        <f ca="1">DATEDIF(Member_export_20241206_173759_f48b0b31c0417006138ce4576f294a066f7c[[#This Row],[Birthday]],TODAY(),"Y")</f>
        <v>51</v>
      </c>
      <c r="AI1170" s="6">
        <f>DATEDIF(Member_export_20241206_173759_f48b0b31c0417006138ce4576f294a066f7c[[#This Row],[Member since]],Member_export_20241206_173759_f48b0b31c0417006138ce4576f294a066f7c[[#This Row],[Contrac end date C]],"M")</f>
        <v>63</v>
      </c>
      <c r="AJ1170" t="str">
        <f>TEXT(Member_export_20241206_173759_f48b0b31c0417006138ce4576f294a066f7c[[#This Row],[Member since]],"DDDD")</f>
        <v>lunes</v>
      </c>
      <c r="AK1170">
        <f>MONTH(Member_export_20241206_173759_f48b0b31c0417006138ce4576f294a066f7c[[#This Row],[Member since]])</f>
        <v>9</v>
      </c>
      <c r="AL1170">
        <f>YEAR(Member_export_20241206_173759_f48b0b31c0417006138ce4576f294a066f7c[[#This Row],[Member since]])</f>
        <v>2019</v>
      </c>
    </row>
    <row r="1171" spans="1:38" x14ac:dyDescent="0.55000000000000004">
      <c r="A1171">
        <v>79788</v>
      </c>
      <c r="B1171">
        <v>45987510</v>
      </c>
      <c r="C1171" t="s">
        <v>3555</v>
      </c>
      <c r="D1171" t="s">
        <v>9</v>
      </c>
      <c r="E1171" t="s">
        <v>9</v>
      </c>
      <c r="F1171" t="s">
        <v>1876</v>
      </c>
      <c r="G1171" t="s">
        <v>868</v>
      </c>
      <c r="H1171" t="s">
        <v>4025</v>
      </c>
      <c r="I1171" s="1">
        <v>38813</v>
      </c>
      <c r="J1171" t="s">
        <v>6778</v>
      </c>
      <c r="K1171" t="s">
        <v>5184</v>
      </c>
      <c r="L1171">
        <v>28914</v>
      </c>
      <c r="M1171" t="s">
        <v>4016</v>
      </c>
      <c r="N1171" t="s">
        <v>9</v>
      </c>
      <c r="O1171">
        <v>609066689</v>
      </c>
      <c r="P1171" t="s">
        <v>1877</v>
      </c>
      <c r="Q1171" t="s">
        <v>11</v>
      </c>
      <c r="R1171" t="s">
        <v>4819</v>
      </c>
      <c r="S1171" t="s">
        <v>4017</v>
      </c>
      <c r="T1171" s="1">
        <v>44816</v>
      </c>
      <c r="U1171" t="s">
        <v>9</v>
      </c>
      <c r="V1171" t="s">
        <v>4023</v>
      </c>
      <c r="W1171" t="s">
        <v>4024</v>
      </c>
      <c r="X1171" t="s">
        <v>30</v>
      </c>
      <c r="Y1171" s="1">
        <v>45444</v>
      </c>
      <c r="Z1171" s="1">
        <v>45657</v>
      </c>
      <c r="AA1171">
        <v>4900</v>
      </c>
      <c r="AB1171" t="s">
        <v>4017</v>
      </c>
      <c r="AC1171">
        <f>MIN(COUNTIF(B:B,Member_export_20241206_173759_f48b0b31c0417006138ce4576f294a066f7c[[#This Row],[Member ID]]),1)-1</f>
        <v>0</v>
      </c>
      <c r="AD1171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71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71" s="1"/>
      <c r="AG1171" s="1">
        <f>Member_export_20241206_173759_f48b0b31c0417006138ce4576f294a066f7c[[#This Row],[Price]]/100</f>
        <v>49</v>
      </c>
      <c r="AH1171" s="6">
        <f ca="1">DATEDIF(Member_export_20241206_173759_f48b0b31c0417006138ce4576f294a066f7c[[#This Row],[Birthday]],TODAY(),"Y")</f>
        <v>18</v>
      </c>
      <c r="AI1171" s="6" t="e">
        <f>DATEDIF(Member_export_20241206_173759_f48b0b31c0417006138ce4576f294a066f7c[[#This Row],[Member since]],Member_export_20241206_173759_f48b0b31c0417006138ce4576f294a066f7c[[#This Row],[Contrac end date C]],"M")</f>
        <v>#NUM!</v>
      </c>
      <c r="AJ1171" t="str">
        <f>TEXT(Member_export_20241206_173759_f48b0b31c0417006138ce4576f294a066f7c[[#This Row],[Member since]],"DDDD")</f>
        <v>lunes</v>
      </c>
      <c r="AK1171">
        <f>MONTH(Member_export_20241206_173759_f48b0b31c0417006138ce4576f294a066f7c[[#This Row],[Member since]])</f>
        <v>9</v>
      </c>
      <c r="AL1171">
        <f>YEAR(Member_export_20241206_173759_f48b0b31c0417006138ce4576f294a066f7c[[#This Row],[Member since]])</f>
        <v>2022</v>
      </c>
    </row>
    <row r="1172" spans="1:38" x14ac:dyDescent="0.55000000000000004">
      <c r="A1172">
        <v>79788</v>
      </c>
      <c r="B1172">
        <v>46759141</v>
      </c>
      <c r="C1172" t="s">
        <v>3064</v>
      </c>
      <c r="D1172" t="s">
        <v>9</v>
      </c>
      <c r="E1172" t="s">
        <v>9</v>
      </c>
      <c r="F1172" t="s">
        <v>711</v>
      </c>
      <c r="G1172" t="s">
        <v>712</v>
      </c>
      <c r="H1172" t="s">
        <v>4022</v>
      </c>
      <c r="I1172" s="1">
        <v>37406</v>
      </c>
      <c r="J1172" t="s">
        <v>6779</v>
      </c>
      <c r="K1172" t="s">
        <v>4710</v>
      </c>
      <c r="L1172">
        <v>28914</v>
      </c>
      <c r="M1172" t="s">
        <v>4016</v>
      </c>
      <c r="N1172" t="s">
        <v>9</v>
      </c>
      <c r="O1172">
        <v>640136528</v>
      </c>
      <c r="P1172" t="s">
        <v>713</v>
      </c>
      <c r="Q1172" t="s">
        <v>18</v>
      </c>
      <c r="R1172" t="s">
        <v>6780</v>
      </c>
      <c r="S1172" t="s">
        <v>4017</v>
      </c>
      <c r="T1172" s="1">
        <v>45418</v>
      </c>
      <c r="U1172" t="s">
        <v>9</v>
      </c>
      <c r="V1172" t="s">
        <v>4023</v>
      </c>
      <c r="W1172" t="s">
        <v>4024</v>
      </c>
      <c r="X1172" t="s">
        <v>12</v>
      </c>
      <c r="Y1172" s="1">
        <v>45444</v>
      </c>
      <c r="Z1172" s="1">
        <v>45657</v>
      </c>
      <c r="AA1172">
        <v>5200</v>
      </c>
      <c r="AB1172" t="s">
        <v>4017</v>
      </c>
      <c r="AC1172">
        <f>MIN(COUNTIF(B:B,Member_export_20241206_173759_f48b0b31c0417006138ce4576f294a066f7c[[#This Row],[Member ID]]),1)-1</f>
        <v>0</v>
      </c>
      <c r="AD1172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72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G1172" s="1">
        <f>Member_export_20241206_173759_f48b0b31c0417006138ce4576f294a066f7c[[#This Row],[Price]]/100</f>
        <v>52</v>
      </c>
      <c r="AH1172" s="6">
        <f ca="1">DATEDIF(Member_export_20241206_173759_f48b0b31c0417006138ce4576f294a066f7c[[#This Row],[Birthday]],TODAY(),"Y")</f>
        <v>22</v>
      </c>
      <c r="AI1172" s="6" t="e">
        <f>DATEDIF(Member_export_20241206_173759_f48b0b31c0417006138ce4576f294a066f7c[[#This Row],[Member since]],Member_export_20241206_173759_f48b0b31c0417006138ce4576f294a066f7c[[#This Row],[Contrac end date C]],"M")</f>
        <v>#NUM!</v>
      </c>
      <c r="AJ1172" t="str">
        <f>TEXT(Member_export_20241206_173759_f48b0b31c0417006138ce4576f294a066f7c[[#This Row],[Member since]],"DDDD")</f>
        <v>lunes</v>
      </c>
      <c r="AK1172">
        <f>MONTH(Member_export_20241206_173759_f48b0b31c0417006138ce4576f294a066f7c[[#This Row],[Member since]])</f>
        <v>5</v>
      </c>
      <c r="AL1172">
        <f>YEAR(Member_export_20241206_173759_f48b0b31c0417006138ce4576f294a066f7c[[#This Row],[Member since]])</f>
        <v>2024</v>
      </c>
    </row>
    <row r="1173" spans="1:38" x14ac:dyDescent="0.55000000000000004">
      <c r="A1173">
        <v>79788</v>
      </c>
      <c r="B1173">
        <v>48000309</v>
      </c>
      <c r="C1173" t="s">
        <v>2939</v>
      </c>
      <c r="D1173" t="s">
        <v>9</v>
      </c>
      <c r="E1173" t="s">
        <v>9</v>
      </c>
      <c r="F1173" t="s">
        <v>345</v>
      </c>
      <c r="G1173" t="s">
        <v>346</v>
      </c>
      <c r="H1173" t="s">
        <v>4022</v>
      </c>
      <c r="I1173" s="1">
        <v>34440</v>
      </c>
      <c r="J1173" t="s">
        <v>6781</v>
      </c>
      <c r="K1173" t="s">
        <v>6782</v>
      </c>
      <c r="L1173">
        <v>28914</v>
      </c>
      <c r="M1173" t="s">
        <v>4016</v>
      </c>
      <c r="N1173" t="s">
        <v>9</v>
      </c>
      <c r="O1173">
        <v>697773120</v>
      </c>
      <c r="P1173" t="s">
        <v>348</v>
      </c>
      <c r="Q1173" t="s">
        <v>18</v>
      </c>
      <c r="R1173" t="s">
        <v>347</v>
      </c>
      <c r="S1173" t="s">
        <v>4017</v>
      </c>
      <c r="T1173" s="1">
        <v>45537</v>
      </c>
      <c r="U1173" t="s">
        <v>9</v>
      </c>
      <c r="V1173" t="s">
        <v>4023</v>
      </c>
      <c r="W1173" t="s">
        <v>4024</v>
      </c>
      <c r="X1173" t="s">
        <v>12</v>
      </c>
      <c r="Y1173" s="1">
        <v>45566</v>
      </c>
      <c r="Z1173" s="1">
        <v>45657</v>
      </c>
      <c r="AA1173">
        <v>5200</v>
      </c>
      <c r="AB1173" t="s">
        <v>4017</v>
      </c>
      <c r="AC1173">
        <f>MIN(COUNTIF(B:B,Member_export_20241206_173759_f48b0b31c0417006138ce4576f294a066f7c[[#This Row],[Member ID]]),1)-1</f>
        <v>0</v>
      </c>
      <c r="AD1173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73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G1173" s="1">
        <f>Member_export_20241206_173759_f48b0b31c0417006138ce4576f294a066f7c[[#This Row],[Price]]/100</f>
        <v>52</v>
      </c>
      <c r="AH1173" s="6">
        <f ca="1">DATEDIF(Member_export_20241206_173759_f48b0b31c0417006138ce4576f294a066f7c[[#This Row],[Birthday]],TODAY(),"Y")</f>
        <v>30</v>
      </c>
      <c r="AI1173" s="6" t="e">
        <f>DATEDIF(Member_export_20241206_173759_f48b0b31c0417006138ce4576f294a066f7c[[#This Row],[Member since]],Member_export_20241206_173759_f48b0b31c0417006138ce4576f294a066f7c[[#This Row],[Contrac end date C]],"M")</f>
        <v>#NUM!</v>
      </c>
      <c r="AJ1173" t="str">
        <f>TEXT(Member_export_20241206_173759_f48b0b31c0417006138ce4576f294a066f7c[[#This Row],[Member since]],"DDDD")</f>
        <v>lunes</v>
      </c>
      <c r="AK1173">
        <f>MONTH(Member_export_20241206_173759_f48b0b31c0417006138ce4576f294a066f7c[[#This Row],[Member since]])</f>
        <v>9</v>
      </c>
      <c r="AL1173">
        <f>YEAR(Member_export_20241206_173759_f48b0b31c0417006138ce4576f294a066f7c[[#This Row],[Member since]])</f>
        <v>2024</v>
      </c>
    </row>
    <row r="1174" spans="1:38" x14ac:dyDescent="0.55000000000000004">
      <c r="A1174">
        <v>79788</v>
      </c>
      <c r="B1174">
        <v>45989861</v>
      </c>
      <c r="C1174" t="s">
        <v>3771</v>
      </c>
      <c r="D1174" t="s">
        <v>9</v>
      </c>
      <c r="E1174" t="s">
        <v>9</v>
      </c>
      <c r="F1174" t="s">
        <v>2358</v>
      </c>
      <c r="G1174" t="s">
        <v>2359</v>
      </c>
      <c r="H1174" t="s">
        <v>4015</v>
      </c>
      <c r="I1174" s="1">
        <v>39097</v>
      </c>
      <c r="J1174" t="s">
        <v>6783</v>
      </c>
      <c r="K1174" t="s">
        <v>6784</v>
      </c>
      <c r="L1174">
        <v>28914</v>
      </c>
      <c r="M1174" t="s">
        <v>4016</v>
      </c>
      <c r="N1174" t="s">
        <v>9</v>
      </c>
      <c r="O1174">
        <v>604966097</v>
      </c>
      <c r="P1174" t="s">
        <v>2361</v>
      </c>
      <c r="Q1174" t="s">
        <v>22</v>
      </c>
      <c r="R1174" t="s">
        <v>2360</v>
      </c>
      <c r="S1174" t="s">
        <v>4017</v>
      </c>
      <c r="T1174" s="1">
        <v>45363</v>
      </c>
      <c r="U1174" t="s">
        <v>9</v>
      </c>
      <c r="V1174" t="s">
        <v>9</v>
      </c>
      <c r="W1174" t="s">
        <v>9</v>
      </c>
      <c r="X1174" t="s">
        <v>12</v>
      </c>
      <c r="Y1174" s="1">
        <v>45444</v>
      </c>
      <c r="Z1174" s="1">
        <v>45657</v>
      </c>
      <c r="AA1174">
        <v>5200</v>
      </c>
      <c r="AB1174" t="s">
        <v>4017</v>
      </c>
      <c r="AC1174">
        <f>MIN(COUNTIF(B:B,Member_export_20241206_173759_f48b0b31c0417006138ce4576f294a066f7c[[#This Row],[Member ID]]),1)-1</f>
        <v>0</v>
      </c>
      <c r="AD1174" t="str">
        <f>IF(Member_export_20241206_173759_f48b0b31c0417006138ce4576f294a066f7c[[#This Row],[Subscription reason]]="","DESCONOCIDA",Member_export_20241206_173759_f48b0b31c0417006138ce4576f294a066f7c[[#This Row],[Subscription reason]])</f>
        <v>DESCONOCIDA</v>
      </c>
      <c r="AE1174" t="str">
        <f>IF(Member_export_20241206_173759_f48b0b31c0417006138ce4576f294a066f7c[[#This Row],[Source]]="","DESCONOCIDA",Member_export_20241206_173759_f48b0b31c0417006138ce4576f294a066f7c[[#This Row],[Source]])</f>
        <v>DESCONOCIDA</v>
      </c>
      <c r="AG1174" s="1">
        <f>Member_export_20241206_173759_f48b0b31c0417006138ce4576f294a066f7c[[#This Row],[Price]]/100</f>
        <v>52</v>
      </c>
      <c r="AH1174" s="6">
        <f ca="1">DATEDIF(Member_export_20241206_173759_f48b0b31c0417006138ce4576f294a066f7c[[#This Row],[Birthday]],TODAY(),"Y")</f>
        <v>17</v>
      </c>
      <c r="AI1174" s="6" t="e">
        <f>DATEDIF(Member_export_20241206_173759_f48b0b31c0417006138ce4576f294a066f7c[[#This Row],[Member since]],Member_export_20241206_173759_f48b0b31c0417006138ce4576f294a066f7c[[#This Row],[Contrac end date C]],"M")</f>
        <v>#NUM!</v>
      </c>
      <c r="AJ1174" t="str">
        <f>TEXT(Member_export_20241206_173759_f48b0b31c0417006138ce4576f294a066f7c[[#This Row],[Member since]],"DDDD")</f>
        <v>martes</v>
      </c>
      <c r="AK1174">
        <f>MONTH(Member_export_20241206_173759_f48b0b31c0417006138ce4576f294a066f7c[[#This Row],[Member since]])</f>
        <v>3</v>
      </c>
      <c r="AL1174">
        <f>YEAR(Member_export_20241206_173759_f48b0b31c0417006138ce4576f294a066f7c[[#This Row],[Member since]])</f>
        <v>2024</v>
      </c>
    </row>
    <row r="1175" spans="1:38" x14ac:dyDescent="0.55000000000000004">
      <c r="A1175">
        <v>79788</v>
      </c>
      <c r="B1175">
        <v>48115514</v>
      </c>
      <c r="C1175" t="s">
        <v>3578</v>
      </c>
      <c r="D1175" t="s">
        <v>9</v>
      </c>
      <c r="E1175" t="s">
        <v>9</v>
      </c>
      <c r="F1175" t="s">
        <v>1928</v>
      </c>
      <c r="G1175" t="s">
        <v>1929</v>
      </c>
      <c r="H1175" t="s">
        <v>4022</v>
      </c>
      <c r="I1175" s="1">
        <v>34680</v>
      </c>
      <c r="J1175" t="s">
        <v>6785</v>
      </c>
      <c r="K1175" t="s">
        <v>6786</v>
      </c>
      <c r="L1175">
        <v>28041</v>
      </c>
      <c r="M1175" t="s">
        <v>4051</v>
      </c>
      <c r="N1175" t="s">
        <v>9</v>
      </c>
      <c r="O1175">
        <v>647537961</v>
      </c>
      <c r="P1175" t="s">
        <v>419</v>
      </c>
      <c r="Q1175" t="s">
        <v>22</v>
      </c>
      <c r="R1175" t="s">
        <v>9</v>
      </c>
      <c r="S1175" t="s">
        <v>4017</v>
      </c>
      <c r="T1175" s="1">
        <v>45544</v>
      </c>
      <c r="U1175" t="s">
        <v>9</v>
      </c>
      <c r="V1175" t="s">
        <v>4023</v>
      </c>
      <c r="W1175" t="s">
        <v>4024</v>
      </c>
      <c r="X1175" t="s">
        <v>12</v>
      </c>
      <c r="Y1175" s="1">
        <v>45566</v>
      </c>
      <c r="Z1175" s="1">
        <v>45657</v>
      </c>
      <c r="AA1175">
        <v>5200</v>
      </c>
      <c r="AB1175" t="s">
        <v>4017</v>
      </c>
      <c r="AC1175">
        <f>MIN(COUNTIF(B:B,Member_export_20241206_173759_f48b0b31c0417006138ce4576f294a066f7c[[#This Row],[Member ID]]),1)-1</f>
        <v>0</v>
      </c>
      <c r="AD1175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75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G1175" s="1">
        <f>Member_export_20241206_173759_f48b0b31c0417006138ce4576f294a066f7c[[#This Row],[Price]]/100</f>
        <v>52</v>
      </c>
      <c r="AH1175" s="6">
        <f ca="1">DATEDIF(Member_export_20241206_173759_f48b0b31c0417006138ce4576f294a066f7c[[#This Row],[Birthday]],TODAY(),"Y")</f>
        <v>29</v>
      </c>
      <c r="AI1175" s="6" t="e">
        <f>DATEDIF(Member_export_20241206_173759_f48b0b31c0417006138ce4576f294a066f7c[[#This Row],[Member since]],Member_export_20241206_173759_f48b0b31c0417006138ce4576f294a066f7c[[#This Row],[Contrac end date C]],"M")</f>
        <v>#NUM!</v>
      </c>
      <c r="AJ1175" t="str">
        <f>TEXT(Member_export_20241206_173759_f48b0b31c0417006138ce4576f294a066f7c[[#This Row],[Member since]],"DDDD")</f>
        <v>lunes</v>
      </c>
      <c r="AK1175">
        <f>MONTH(Member_export_20241206_173759_f48b0b31c0417006138ce4576f294a066f7c[[#This Row],[Member since]])</f>
        <v>9</v>
      </c>
      <c r="AL1175">
        <f>YEAR(Member_export_20241206_173759_f48b0b31c0417006138ce4576f294a066f7c[[#This Row],[Member since]])</f>
        <v>2024</v>
      </c>
    </row>
    <row r="1176" spans="1:38" x14ac:dyDescent="0.55000000000000004">
      <c r="A1176">
        <v>79788</v>
      </c>
      <c r="B1176">
        <v>45989819</v>
      </c>
      <c r="C1176" t="s">
        <v>3389</v>
      </c>
      <c r="D1176" t="s">
        <v>9</v>
      </c>
      <c r="E1176" t="s">
        <v>9</v>
      </c>
      <c r="F1176" t="s">
        <v>1515</v>
      </c>
      <c r="G1176" t="s">
        <v>1516</v>
      </c>
      <c r="H1176" t="s">
        <v>4022</v>
      </c>
      <c r="I1176" s="1">
        <v>34407</v>
      </c>
      <c r="J1176" t="s">
        <v>6787</v>
      </c>
      <c r="K1176" t="s">
        <v>6788</v>
      </c>
      <c r="L1176">
        <v>28914</v>
      </c>
      <c r="M1176" t="s">
        <v>4016</v>
      </c>
      <c r="N1176" t="s">
        <v>9</v>
      </c>
      <c r="O1176">
        <v>611605938</v>
      </c>
      <c r="P1176" t="s">
        <v>1517</v>
      </c>
      <c r="Q1176" t="s">
        <v>18</v>
      </c>
      <c r="R1176" t="s">
        <v>6789</v>
      </c>
      <c r="S1176" t="s">
        <v>4017</v>
      </c>
      <c r="T1176" s="1">
        <v>45350</v>
      </c>
      <c r="U1176" t="s">
        <v>9</v>
      </c>
      <c r="V1176" t="s">
        <v>4023</v>
      </c>
      <c r="W1176" t="s">
        <v>4024</v>
      </c>
      <c r="X1176" t="s">
        <v>30</v>
      </c>
      <c r="Y1176" s="1">
        <v>45352</v>
      </c>
      <c r="Z1176" s="1">
        <v>45657</v>
      </c>
      <c r="AA1176">
        <v>4900</v>
      </c>
      <c r="AB1176" t="s">
        <v>4017</v>
      </c>
      <c r="AC1176">
        <f>MIN(COUNTIF(B:B,Member_export_20241206_173759_f48b0b31c0417006138ce4576f294a066f7c[[#This Row],[Member ID]]),1)-1</f>
        <v>0</v>
      </c>
      <c r="AD1176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76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G1176" s="1">
        <f>Member_export_20241206_173759_f48b0b31c0417006138ce4576f294a066f7c[[#This Row],[Price]]/100</f>
        <v>49</v>
      </c>
      <c r="AH1176" s="6">
        <f ca="1">DATEDIF(Member_export_20241206_173759_f48b0b31c0417006138ce4576f294a066f7c[[#This Row],[Birthday]],TODAY(),"Y")</f>
        <v>30</v>
      </c>
      <c r="AI1176" s="6" t="e">
        <f>DATEDIF(Member_export_20241206_173759_f48b0b31c0417006138ce4576f294a066f7c[[#This Row],[Member since]],Member_export_20241206_173759_f48b0b31c0417006138ce4576f294a066f7c[[#This Row],[Contrac end date C]],"M")</f>
        <v>#NUM!</v>
      </c>
      <c r="AJ1176" t="str">
        <f>TEXT(Member_export_20241206_173759_f48b0b31c0417006138ce4576f294a066f7c[[#This Row],[Member since]],"DDDD")</f>
        <v>miércoles</v>
      </c>
      <c r="AK1176">
        <f>MONTH(Member_export_20241206_173759_f48b0b31c0417006138ce4576f294a066f7c[[#This Row],[Member since]])</f>
        <v>2</v>
      </c>
      <c r="AL1176">
        <f>YEAR(Member_export_20241206_173759_f48b0b31c0417006138ce4576f294a066f7c[[#This Row],[Member since]])</f>
        <v>2024</v>
      </c>
    </row>
    <row r="1177" spans="1:38" x14ac:dyDescent="0.55000000000000004">
      <c r="A1177">
        <v>79788</v>
      </c>
      <c r="B1177">
        <v>49253603</v>
      </c>
      <c r="C1177" t="s">
        <v>3097</v>
      </c>
      <c r="D1177" t="s">
        <v>9</v>
      </c>
      <c r="E1177" t="s">
        <v>9</v>
      </c>
      <c r="F1177" t="s">
        <v>804</v>
      </c>
      <c r="G1177" t="s">
        <v>805</v>
      </c>
      <c r="H1177" t="s">
        <v>4022</v>
      </c>
      <c r="I1177" s="1">
        <v>39756</v>
      </c>
      <c r="J1177" t="s">
        <v>6790</v>
      </c>
      <c r="K1177" t="s">
        <v>4342</v>
      </c>
      <c r="L1177">
        <v>28914</v>
      </c>
      <c r="M1177" t="s">
        <v>4016</v>
      </c>
      <c r="N1177" t="s">
        <v>9</v>
      </c>
      <c r="O1177">
        <v>609543615</v>
      </c>
      <c r="P1177" t="s">
        <v>806</v>
      </c>
      <c r="Q1177" t="s">
        <v>9</v>
      </c>
      <c r="R1177" t="s">
        <v>9</v>
      </c>
      <c r="S1177" t="s">
        <v>4017</v>
      </c>
      <c r="T1177" s="1">
        <v>45600</v>
      </c>
      <c r="U1177" t="s">
        <v>9</v>
      </c>
      <c r="V1177" t="s">
        <v>4023</v>
      </c>
      <c r="W1177" t="s">
        <v>4024</v>
      </c>
      <c r="X1177" t="s">
        <v>48</v>
      </c>
      <c r="Y1177" s="1">
        <v>45627</v>
      </c>
      <c r="Z1177" s="1">
        <v>45657</v>
      </c>
      <c r="AA1177">
        <v>3900</v>
      </c>
      <c r="AB1177" t="s">
        <v>4017</v>
      </c>
      <c r="AC1177">
        <f>MIN(COUNTIF(B:B,Member_export_20241206_173759_f48b0b31c0417006138ce4576f294a066f7c[[#This Row],[Member ID]]),1)-1</f>
        <v>0</v>
      </c>
      <c r="AD1177" t="str">
        <f>IF(Member_export_20241206_173759_f48b0b31c0417006138ce4576f294a066f7c[[#This Row],[Subscription reason]]="","DESCONOCIDA",Member_export_20241206_173759_f48b0b31c0417006138ce4576f294a066f7c[[#This Row],[Subscription reason]])</f>
        <v>GANAR MÚSCULO</v>
      </c>
      <c r="AE1177" t="str">
        <f>IF(Member_export_20241206_173759_f48b0b31c0417006138ce4576f294a066f7c[[#This Row],[Source]]="","DESCONOCIDA",Member_export_20241206_173759_f48b0b31c0417006138ce4576f294a066f7c[[#This Row],[Source]])</f>
        <v>AMIGOS O FAMILIA</v>
      </c>
      <c r="AF1177">
        <v>45657</v>
      </c>
      <c r="AG1177" s="1">
        <f>Member_export_20241206_173759_f48b0b31c0417006138ce4576f294a066f7c[[#This Row],[Price]]/100</f>
        <v>39</v>
      </c>
      <c r="AH1177" s="6">
        <f ca="1">DATEDIF(Member_export_20241206_173759_f48b0b31c0417006138ce4576f294a066f7c[[#This Row],[Birthday]],TODAY(),"Y")</f>
        <v>16</v>
      </c>
      <c r="AI1177" s="6">
        <f>DATEDIF(Member_export_20241206_173759_f48b0b31c0417006138ce4576f294a066f7c[[#This Row],[Member since]],Member_export_20241206_173759_f48b0b31c0417006138ce4576f294a066f7c[[#This Row],[Contrac end date C]],"M")</f>
        <v>1</v>
      </c>
      <c r="AJ1177" t="str">
        <f>TEXT(Member_export_20241206_173759_f48b0b31c0417006138ce4576f294a066f7c[[#This Row],[Member since]],"DDDD")</f>
        <v>lunes</v>
      </c>
      <c r="AK1177">
        <f>MONTH(Member_export_20241206_173759_f48b0b31c0417006138ce4576f294a066f7c[[#This Row],[Member since]])</f>
        <v>11</v>
      </c>
      <c r="AL1177">
        <f>YEAR(Member_export_20241206_173759_f48b0b31c0417006138ce4576f294a066f7c[[#This Row],[Member since]])</f>
        <v>2024</v>
      </c>
    </row>
  </sheetData>
  <phoneticPr fontId="4" type="noConversion"/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813C-6DFB-4CBD-80B5-8CB2000F8D06}">
  <sheetPr codeName="Hoja2"/>
  <dimension ref="B1:O124"/>
  <sheetViews>
    <sheetView topLeftCell="A25" workbookViewId="0">
      <selection activeCell="N3" sqref="N3"/>
    </sheetView>
  </sheetViews>
  <sheetFormatPr baseColWidth="10" defaultRowHeight="14.4" x14ac:dyDescent="0.55000000000000004"/>
  <cols>
    <col min="2" max="2" width="13.9453125" bestFit="1" customWidth="1"/>
    <col min="3" max="3" width="8.68359375" bestFit="1" customWidth="1"/>
    <col min="4" max="4" width="10.15625" bestFit="1" customWidth="1"/>
    <col min="5" max="5" width="11.05078125" bestFit="1" customWidth="1"/>
    <col min="6" max="6" width="7.41796875" bestFit="1" customWidth="1"/>
    <col min="7" max="7" width="17.5234375" bestFit="1" customWidth="1"/>
    <col min="8" max="8" width="15.83984375" bestFit="1" customWidth="1"/>
    <col min="9" max="9" width="18.1015625" bestFit="1" customWidth="1"/>
    <col min="10" max="10" width="11.62890625" bestFit="1" customWidth="1"/>
    <col min="11" max="11" width="17.5234375" bestFit="1" customWidth="1"/>
  </cols>
  <sheetData>
    <row r="1" spans="2:15" x14ac:dyDescent="0.55000000000000004">
      <c r="F1" s="10" t="s">
        <v>4011</v>
      </c>
      <c r="G1" t="s">
        <v>6884</v>
      </c>
      <c r="J1" s="10" t="s">
        <v>4011</v>
      </c>
      <c r="K1" t="s">
        <v>6884</v>
      </c>
      <c r="O1" t="s">
        <v>6923</v>
      </c>
    </row>
    <row r="2" spans="2:15" x14ac:dyDescent="0.55000000000000004">
      <c r="N2" t="s">
        <v>6922</v>
      </c>
      <c r="O2" t="str">
        <f>_xlfn.CONCAT("Análisis de ",N2," del gimnasio")</f>
        <v>Análisis de Altas del gimnasio</v>
      </c>
    </row>
    <row r="3" spans="2:15" x14ac:dyDescent="0.55000000000000004">
      <c r="B3" t="s">
        <v>6842</v>
      </c>
      <c r="D3" t="s">
        <v>6838</v>
      </c>
      <c r="F3" t="s">
        <v>6896</v>
      </c>
      <c r="J3" t="s">
        <v>6838</v>
      </c>
      <c r="O3" t="str">
        <f>_xlfn.CONCAT(N2," de clientes actuales a lo largo del tiempo")</f>
        <v>Altas de clientes actuales a lo largo del tiempo</v>
      </c>
    </row>
    <row r="4" spans="2:15" x14ac:dyDescent="0.55000000000000004">
      <c r="B4" s="9">
        <v>1170</v>
      </c>
      <c r="D4" s="7">
        <v>59290</v>
      </c>
      <c r="F4" s="9">
        <v>32</v>
      </c>
      <c r="J4" s="7">
        <v>1627</v>
      </c>
      <c r="O4" t="str">
        <f>_xlfn.CONCAT(N2," en función de la edad y sexo")</f>
        <v>Altas en función de la edad y sexo</v>
      </c>
    </row>
    <row r="5" spans="2:15" x14ac:dyDescent="0.55000000000000004">
      <c r="B5" s="2">
        <f>GETPIVOTDATA("Member ID",$B$3)</f>
        <v>1170</v>
      </c>
      <c r="D5" s="15">
        <f>GETPIVOTDATA("Price C",$D$3)</f>
        <v>59290</v>
      </c>
      <c r="F5" s="2">
        <f>GETPIVOTDATA("Member ID",$F$3)</f>
        <v>32</v>
      </c>
      <c r="J5" s="15">
        <f>GETPIVOTDATA("Price C",$J$3)</f>
        <v>1627</v>
      </c>
      <c r="O5" t="str">
        <f>_xlfn.CONCAT(N2," en función del sexo")</f>
        <v>Altas en función del sexo</v>
      </c>
    </row>
    <row r="6" spans="2:15" x14ac:dyDescent="0.55000000000000004">
      <c r="O6" t="str">
        <f>_xlfn.CONCAT(N2," actuales en función del Código Postal")</f>
        <v>Altas actuales en función del Código Postal</v>
      </c>
    </row>
    <row r="7" spans="2:15" x14ac:dyDescent="0.55000000000000004">
      <c r="O7" t="str">
        <f>_xlfn.CONCAT(N2," en función de la membresía")</f>
        <v>Altas en función de la membresía</v>
      </c>
    </row>
    <row r="8" spans="2:15" x14ac:dyDescent="0.55000000000000004">
      <c r="B8" s="10" t="s">
        <v>6841</v>
      </c>
      <c r="C8" t="s">
        <v>6842</v>
      </c>
    </row>
    <row r="9" spans="2:15" x14ac:dyDescent="0.55000000000000004">
      <c r="B9" s="11" t="s">
        <v>12</v>
      </c>
      <c r="C9" s="9">
        <v>536</v>
      </c>
    </row>
    <row r="10" spans="2:15" x14ac:dyDescent="0.55000000000000004">
      <c r="B10" s="11" t="s">
        <v>30</v>
      </c>
      <c r="C10" s="9">
        <v>461</v>
      </c>
    </row>
    <row r="11" spans="2:15" x14ac:dyDescent="0.55000000000000004">
      <c r="B11" s="11" t="s">
        <v>48</v>
      </c>
      <c r="C11" s="9">
        <v>62</v>
      </c>
    </row>
    <row r="12" spans="2:15" x14ac:dyDescent="0.55000000000000004">
      <c r="B12" s="11" t="s">
        <v>86</v>
      </c>
      <c r="C12" s="9">
        <v>50</v>
      </c>
    </row>
    <row r="13" spans="2:15" x14ac:dyDescent="0.55000000000000004">
      <c r="B13" s="11" t="s">
        <v>122</v>
      </c>
      <c r="C13" s="9">
        <v>26</v>
      </c>
    </row>
    <row r="14" spans="2:15" x14ac:dyDescent="0.55000000000000004">
      <c r="B14" s="11" t="s">
        <v>299</v>
      </c>
      <c r="C14" s="9">
        <v>11</v>
      </c>
    </row>
    <row r="15" spans="2:15" x14ac:dyDescent="0.55000000000000004">
      <c r="B15" s="11" t="s">
        <v>152</v>
      </c>
      <c r="C15" s="9">
        <v>9</v>
      </c>
    </row>
    <row r="16" spans="2:15" x14ac:dyDescent="0.55000000000000004">
      <c r="B16" s="11" t="s">
        <v>91</v>
      </c>
      <c r="C16" s="9">
        <v>5</v>
      </c>
    </row>
    <row r="17" spans="2:9" x14ac:dyDescent="0.55000000000000004">
      <c r="B17" s="11" t="s">
        <v>68</v>
      </c>
      <c r="C17" s="9">
        <v>4</v>
      </c>
    </row>
    <row r="18" spans="2:9" x14ac:dyDescent="0.55000000000000004">
      <c r="B18" s="11" t="s">
        <v>211</v>
      </c>
      <c r="C18" s="9">
        <v>3</v>
      </c>
    </row>
    <row r="19" spans="2:9" x14ac:dyDescent="0.55000000000000004">
      <c r="B19" s="11" t="s">
        <v>811</v>
      </c>
      <c r="C19" s="9">
        <v>1</v>
      </c>
    </row>
    <row r="20" spans="2:9" x14ac:dyDescent="0.55000000000000004">
      <c r="B20" s="11" t="s">
        <v>551</v>
      </c>
      <c r="C20" s="9">
        <v>1</v>
      </c>
    </row>
    <row r="21" spans="2:9" x14ac:dyDescent="0.55000000000000004">
      <c r="B21" s="11" t="s">
        <v>1223</v>
      </c>
      <c r="C21" s="9">
        <v>1</v>
      </c>
    </row>
    <row r="22" spans="2:9" x14ac:dyDescent="0.55000000000000004">
      <c r="B22" s="11" t="s">
        <v>6840</v>
      </c>
      <c r="C22" s="9">
        <v>1170</v>
      </c>
    </row>
    <row r="27" spans="2:9" x14ac:dyDescent="0.55000000000000004">
      <c r="B27" s="10" t="s">
        <v>6839</v>
      </c>
      <c r="C27" t="s">
        <v>6837</v>
      </c>
      <c r="E27" s="10" t="s">
        <v>6865</v>
      </c>
      <c r="F27" t="s">
        <v>6842</v>
      </c>
      <c r="H27" s="10" t="s">
        <v>6839</v>
      </c>
      <c r="I27" t="s">
        <v>6837</v>
      </c>
    </row>
    <row r="28" spans="2:9" x14ac:dyDescent="0.55000000000000004">
      <c r="B28" s="11" t="s">
        <v>6843</v>
      </c>
      <c r="C28" s="9">
        <v>146</v>
      </c>
      <c r="E28" s="12" t="s">
        <v>6866</v>
      </c>
      <c r="F28" s="9">
        <v>72</v>
      </c>
      <c r="H28" s="11" t="s">
        <v>6886</v>
      </c>
      <c r="I28" s="6">
        <v>372</v>
      </c>
    </row>
    <row r="29" spans="2:9" x14ac:dyDescent="0.55000000000000004">
      <c r="B29" s="13" t="s">
        <v>6844</v>
      </c>
      <c r="C29" s="9">
        <v>64</v>
      </c>
      <c r="E29" s="13" t="s">
        <v>4025</v>
      </c>
      <c r="F29" s="9">
        <v>19</v>
      </c>
      <c r="H29" s="11" t="s">
        <v>6887</v>
      </c>
      <c r="I29" s="6">
        <v>254</v>
      </c>
    </row>
    <row r="30" spans="2:9" x14ac:dyDescent="0.55000000000000004">
      <c r="B30" s="13" t="s">
        <v>6845</v>
      </c>
      <c r="C30" s="9">
        <v>8</v>
      </c>
      <c r="E30" s="13" t="s">
        <v>4022</v>
      </c>
      <c r="F30" s="9">
        <v>49</v>
      </c>
      <c r="H30" s="11" t="s">
        <v>6888</v>
      </c>
      <c r="I30" s="6">
        <v>179</v>
      </c>
    </row>
    <row r="31" spans="2:9" x14ac:dyDescent="0.55000000000000004">
      <c r="B31" s="13" t="s">
        <v>6846</v>
      </c>
      <c r="C31" s="9">
        <v>27</v>
      </c>
      <c r="E31" s="13" t="s">
        <v>4015</v>
      </c>
      <c r="F31" s="9">
        <v>4</v>
      </c>
      <c r="H31" s="11" t="s">
        <v>6889</v>
      </c>
      <c r="I31" s="6">
        <v>157</v>
      </c>
    </row>
    <row r="32" spans="2:9" x14ac:dyDescent="0.55000000000000004">
      <c r="B32" s="13" t="s">
        <v>6847</v>
      </c>
      <c r="C32" s="9">
        <v>18</v>
      </c>
      <c r="E32" s="12" t="s">
        <v>6867</v>
      </c>
      <c r="F32" s="9">
        <v>204</v>
      </c>
      <c r="H32" s="11" t="s">
        <v>6890</v>
      </c>
      <c r="I32" s="6">
        <v>181</v>
      </c>
    </row>
    <row r="33" spans="2:9" x14ac:dyDescent="0.55000000000000004">
      <c r="B33" s="13" t="s">
        <v>6848</v>
      </c>
      <c r="C33" s="9">
        <v>15</v>
      </c>
      <c r="E33" s="13" t="s">
        <v>4025</v>
      </c>
      <c r="F33" s="9">
        <v>61</v>
      </c>
      <c r="H33" s="11" t="s">
        <v>6891</v>
      </c>
      <c r="I33" s="6">
        <v>21</v>
      </c>
    </row>
    <row r="34" spans="2:9" x14ac:dyDescent="0.55000000000000004">
      <c r="B34" s="13" t="s">
        <v>6849</v>
      </c>
      <c r="C34" s="9">
        <v>8</v>
      </c>
      <c r="E34" s="13" t="s">
        <v>4022</v>
      </c>
      <c r="F34" s="9">
        <v>131</v>
      </c>
      <c r="H34" s="11" t="s">
        <v>6892</v>
      </c>
      <c r="I34" s="6">
        <v>6</v>
      </c>
    </row>
    <row r="35" spans="2:9" x14ac:dyDescent="0.55000000000000004">
      <c r="B35" s="13" t="s">
        <v>6850</v>
      </c>
      <c r="C35" s="9">
        <v>6</v>
      </c>
      <c r="E35" s="13" t="s">
        <v>4015</v>
      </c>
      <c r="F35" s="9">
        <v>12</v>
      </c>
      <c r="H35" s="11" t="s">
        <v>6840</v>
      </c>
      <c r="I35" s="9">
        <v>1170</v>
      </c>
    </row>
    <row r="36" spans="2:9" x14ac:dyDescent="0.55000000000000004">
      <c r="B36" s="11" t="s">
        <v>6851</v>
      </c>
      <c r="C36" s="9">
        <v>111</v>
      </c>
      <c r="E36" s="12" t="s">
        <v>6868</v>
      </c>
      <c r="F36" s="9">
        <v>150</v>
      </c>
    </row>
    <row r="37" spans="2:9" x14ac:dyDescent="0.55000000000000004">
      <c r="B37" s="13" t="s">
        <v>6852</v>
      </c>
      <c r="C37" s="9">
        <v>9</v>
      </c>
      <c r="E37" s="13" t="s">
        <v>4025</v>
      </c>
      <c r="F37" s="9">
        <v>59</v>
      </c>
    </row>
    <row r="38" spans="2:9" x14ac:dyDescent="0.55000000000000004">
      <c r="B38" s="13" t="s">
        <v>6853</v>
      </c>
      <c r="C38" s="9">
        <v>9</v>
      </c>
      <c r="E38" s="13" t="s">
        <v>4022</v>
      </c>
      <c r="F38" s="9">
        <v>79</v>
      </c>
    </row>
    <row r="39" spans="2:9" x14ac:dyDescent="0.55000000000000004">
      <c r="B39" s="13" t="s">
        <v>6854</v>
      </c>
      <c r="C39" s="9">
        <v>5</v>
      </c>
      <c r="E39" s="13" t="s">
        <v>4015</v>
      </c>
      <c r="F39" s="9">
        <v>12</v>
      </c>
    </row>
    <row r="40" spans="2:9" x14ac:dyDescent="0.55000000000000004">
      <c r="B40" s="13" t="s">
        <v>6855</v>
      </c>
      <c r="C40" s="9">
        <v>8</v>
      </c>
      <c r="E40" s="12" t="s">
        <v>6869</v>
      </c>
      <c r="F40" s="9">
        <v>118</v>
      </c>
      <c r="H40" s="10" t="s">
        <v>6839</v>
      </c>
      <c r="I40" t="s">
        <v>6837</v>
      </c>
    </row>
    <row r="41" spans="2:9" x14ac:dyDescent="0.55000000000000004">
      <c r="B41" s="13" t="s">
        <v>6856</v>
      </c>
      <c r="C41" s="9">
        <v>7</v>
      </c>
      <c r="E41" s="13" t="s">
        <v>4025</v>
      </c>
      <c r="F41" s="9">
        <v>43</v>
      </c>
      <c r="H41" s="11" t="s">
        <v>4025</v>
      </c>
      <c r="I41" s="9">
        <v>452</v>
      </c>
    </row>
    <row r="42" spans="2:9" x14ac:dyDescent="0.55000000000000004">
      <c r="B42" s="13" t="s">
        <v>6844</v>
      </c>
      <c r="C42" s="9">
        <v>11</v>
      </c>
      <c r="E42" s="13" t="s">
        <v>4022</v>
      </c>
      <c r="F42" s="9">
        <v>66</v>
      </c>
      <c r="H42" s="11" t="s">
        <v>4022</v>
      </c>
      <c r="I42" s="9">
        <v>639</v>
      </c>
    </row>
    <row r="43" spans="2:9" x14ac:dyDescent="0.55000000000000004">
      <c r="B43" s="13" t="s">
        <v>6845</v>
      </c>
      <c r="C43" s="9">
        <v>8</v>
      </c>
      <c r="E43" s="13" t="s">
        <v>4015</v>
      </c>
      <c r="F43" s="9">
        <v>9</v>
      </c>
      <c r="H43" s="11" t="s">
        <v>4015</v>
      </c>
      <c r="I43" s="9">
        <v>79</v>
      </c>
    </row>
    <row r="44" spans="2:9" x14ac:dyDescent="0.55000000000000004">
      <c r="B44" s="13" t="s">
        <v>6846</v>
      </c>
      <c r="C44" s="9">
        <v>4</v>
      </c>
      <c r="E44" s="12" t="s">
        <v>6870</v>
      </c>
      <c r="F44" s="9">
        <v>76</v>
      </c>
      <c r="H44" s="11" t="s">
        <v>6840</v>
      </c>
      <c r="I44" s="9">
        <v>1170</v>
      </c>
    </row>
    <row r="45" spans="2:9" x14ac:dyDescent="0.55000000000000004">
      <c r="B45" s="13" t="s">
        <v>6847</v>
      </c>
      <c r="C45" s="9">
        <v>26</v>
      </c>
      <c r="E45" s="13" t="s">
        <v>4025</v>
      </c>
      <c r="F45" s="9">
        <v>21</v>
      </c>
    </row>
    <row r="46" spans="2:9" x14ac:dyDescent="0.55000000000000004">
      <c r="B46" s="13" t="s">
        <v>6848</v>
      </c>
      <c r="C46" s="9">
        <v>11</v>
      </c>
      <c r="E46" s="13" t="s">
        <v>4022</v>
      </c>
      <c r="F46" s="9">
        <v>53</v>
      </c>
    </row>
    <row r="47" spans="2:9" x14ac:dyDescent="0.55000000000000004">
      <c r="B47" s="13" t="s">
        <v>6849</v>
      </c>
      <c r="C47" s="9">
        <v>9</v>
      </c>
      <c r="E47" s="13" t="s">
        <v>4015</v>
      </c>
      <c r="F47" s="9">
        <v>2</v>
      </c>
    </row>
    <row r="48" spans="2:9" x14ac:dyDescent="0.55000000000000004">
      <c r="B48" s="13" t="s">
        <v>6850</v>
      </c>
      <c r="C48" s="9">
        <v>4</v>
      </c>
      <c r="E48" s="12" t="s">
        <v>6871</v>
      </c>
      <c r="F48" s="9">
        <v>82</v>
      </c>
    </row>
    <row r="49" spans="2:6" x14ac:dyDescent="0.55000000000000004">
      <c r="B49" s="11" t="s">
        <v>6857</v>
      </c>
      <c r="C49" s="9">
        <v>62</v>
      </c>
      <c r="E49" s="13" t="s">
        <v>4025</v>
      </c>
      <c r="F49" s="9">
        <v>31</v>
      </c>
    </row>
    <row r="50" spans="2:6" x14ac:dyDescent="0.55000000000000004">
      <c r="B50" s="13" t="s">
        <v>6852</v>
      </c>
      <c r="C50" s="9">
        <v>11</v>
      </c>
      <c r="E50" s="13" t="s">
        <v>4022</v>
      </c>
      <c r="F50" s="9">
        <v>44</v>
      </c>
    </row>
    <row r="51" spans="2:6" x14ac:dyDescent="0.55000000000000004">
      <c r="B51" s="13" t="s">
        <v>6853</v>
      </c>
      <c r="C51" s="9">
        <v>9</v>
      </c>
      <c r="E51" s="13" t="s">
        <v>4015</v>
      </c>
      <c r="F51" s="9">
        <v>7</v>
      </c>
    </row>
    <row r="52" spans="2:6" x14ac:dyDescent="0.55000000000000004">
      <c r="B52" s="13" t="s">
        <v>6854</v>
      </c>
      <c r="C52" s="9">
        <v>6</v>
      </c>
      <c r="E52" s="12" t="s">
        <v>6872</v>
      </c>
      <c r="F52" s="9">
        <v>150</v>
      </c>
    </row>
    <row r="53" spans="2:6" x14ac:dyDescent="0.55000000000000004">
      <c r="B53" s="13" t="s">
        <v>6844</v>
      </c>
      <c r="C53" s="9">
        <v>2</v>
      </c>
      <c r="E53" s="13" t="s">
        <v>4025</v>
      </c>
      <c r="F53" s="9">
        <v>70</v>
      </c>
    </row>
    <row r="54" spans="2:6" x14ac:dyDescent="0.55000000000000004">
      <c r="B54" s="13" t="s">
        <v>6845</v>
      </c>
      <c r="C54" s="9">
        <v>3</v>
      </c>
      <c r="E54" s="13" t="s">
        <v>4022</v>
      </c>
      <c r="F54" s="9">
        <v>69</v>
      </c>
    </row>
    <row r="55" spans="2:6" x14ac:dyDescent="0.55000000000000004">
      <c r="B55" s="13" t="s">
        <v>6846</v>
      </c>
      <c r="C55" s="9">
        <v>5</v>
      </c>
      <c r="E55" s="13" t="s">
        <v>4015</v>
      </c>
      <c r="F55" s="9">
        <v>11</v>
      </c>
    </row>
    <row r="56" spans="2:6" x14ac:dyDescent="0.55000000000000004">
      <c r="B56" s="13" t="s">
        <v>6847</v>
      </c>
      <c r="C56" s="9">
        <v>10</v>
      </c>
      <c r="E56" s="12" t="s">
        <v>6873</v>
      </c>
      <c r="F56" s="9">
        <v>158</v>
      </c>
    </row>
    <row r="57" spans="2:6" x14ac:dyDescent="0.55000000000000004">
      <c r="B57" s="13" t="s">
        <v>6848</v>
      </c>
      <c r="C57" s="9">
        <v>5</v>
      </c>
      <c r="E57" s="13" t="s">
        <v>4025</v>
      </c>
      <c r="F57" s="9">
        <v>75</v>
      </c>
    </row>
    <row r="58" spans="2:6" x14ac:dyDescent="0.55000000000000004">
      <c r="B58" s="13" t="s">
        <v>6849</v>
      </c>
      <c r="C58" s="9">
        <v>4</v>
      </c>
      <c r="E58" s="13" t="s">
        <v>4022</v>
      </c>
      <c r="F58" s="9">
        <v>74</v>
      </c>
    </row>
    <row r="59" spans="2:6" x14ac:dyDescent="0.55000000000000004">
      <c r="B59" s="13" t="s">
        <v>6850</v>
      </c>
      <c r="C59" s="9">
        <v>7</v>
      </c>
      <c r="E59" s="13" t="s">
        <v>4015</v>
      </c>
      <c r="F59" s="9">
        <v>9</v>
      </c>
    </row>
    <row r="60" spans="2:6" x14ac:dyDescent="0.55000000000000004">
      <c r="B60" s="11" t="s">
        <v>6858</v>
      </c>
      <c r="C60" s="9">
        <v>85</v>
      </c>
      <c r="E60" s="12" t="s">
        <v>6874</v>
      </c>
      <c r="F60" s="9">
        <v>114</v>
      </c>
    </row>
    <row r="61" spans="2:6" x14ac:dyDescent="0.55000000000000004">
      <c r="B61" s="13" t="s">
        <v>6852</v>
      </c>
      <c r="C61" s="9">
        <v>3</v>
      </c>
      <c r="E61" s="13" t="s">
        <v>4025</v>
      </c>
      <c r="F61" s="9">
        <v>55</v>
      </c>
    </row>
    <row r="62" spans="2:6" x14ac:dyDescent="0.55000000000000004">
      <c r="B62" s="13" t="s">
        <v>6853</v>
      </c>
      <c r="C62" s="9">
        <v>7</v>
      </c>
      <c r="E62" s="13" t="s">
        <v>4022</v>
      </c>
      <c r="F62" s="9">
        <v>50</v>
      </c>
    </row>
    <row r="63" spans="2:6" x14ac:dyDescent="0.55000000000000004">
      <c r="B63" s="13" t="s">
        <v>6854</v>
      </c>
      <c r="C63" s="9">
        <v>3</v>
      </c>
      <c r="E63" s="13" t="s">
        <v>4015</v>
      </c>
      <c r="F63" s="9">
        <v>9</v>
      </c>
    </row>
    <row r="64" spans="2:6" x14ac:dyDescent="0.55000000000000004">
      <c r="B64" s="13" t="s">
        <v>6855</v>
      </c>
      <c r="C64" s="9">
        <v>8</v>
      </c>
      <c r="E64" s="12" t="s">
        <v>6875</v>
      </c>
      <c r="F64" s="9">
        <v>32</v>
      </c>
    </row>
    <row r="65" spans="2:6" x14ac:dyDescent="0.55000000000000004">
      <c r="B65" s="13" t="s">
        <v>6856</v>
      </c>
      <c r="C65" s="9">
        <v>3</v>
      </c>
      <c r="E65" s="13" t="s">
        <v>4025</v>
      </c>
      <c r="F65" s="9">
        <v>12</v>
      </c>
    </row>
    <row r="66" spans="2:6" x14ac:dyDescent="0.55000000000000004">
      <c r="B66" s="13" t="s">
        <v>6844</v>
      </c>
      <c r="C66" s="9">
        <v>3</v>
      </c>
      <c r="E66" s="13" t="s">
        <v>4022</v>
      </c>
      <c r="F66" s="9">
        <v>17</v>
      </c>
    </row>
    <row r="67" spans="2:6" x14ac:dyDescent="0.55000000000000004">
      <c r="B67" s="13" t="s">
        <v>6845</v>
      </c>
      <c r="C67" s="9">
        <v>2</v>
      </c>
      <c r="E67" s="13" t="s">
        <v>4015</v>
      </c>
      <c r="F67" s="9">
        <v>3</v>
      </c>
    </row>
    <row r="68" spans="2:6" x14ac:dyDescent="0.55000000000000004">
      <c r="B68" s="13" t="s">
        <v>6846</v>
      </c>
      <c r="C68" s="9">
        <v>8</v>
      </c>
      <c r="E68" s="12" t="s">
        <v>6876</v>
      </c>
      <c r="F68" s="9">
        <v>12</v>
      </c>
    </row>
    <row r="69" spans="2:6" x14ac:dyDescent="0.55000000000000004">
      <c r="B69" s="13" t="s">
        <v>6847</v>
      </c>
      <c r="C69" s="9">
        <v>22</v>
      </c>
      <c r="E69" s="13" t="s">
        <v>4025</v>
      </c>
      <c r="F69" s="9">
        <v>4</v>
      </c>
    </row>
    <row r="70" spans="2:6" x14ac:dyDescent="0.55000000000000004">
      <c r="B70" s="13" t="s">
        <v>6848</v>
      </c>
      <c r="C70" s="9">
        <v>13</v>
      </c>
      <c r="E70" s="13" t="s">
        <v>4022</v>
      </c>
      <c r="F70" s="9">
        <v>7</v>
      </c>
    </row>
    <row r="71" spans="2:6" x14ac:dyDescent="0.55000000000000004">
      <c r="B71" s="13" t="s">
        <v>6849</v>
      </c>
      <c r="C71" s="9">
        <v>8</v>
      </c>
      <c r="E71" s="13" t="s">
        <v>4015</v>
      </c>
      <c r="F71" s="9">
        <v>1</v>
      </c>
    </row>
    <row r="72" spans="2:6" x14ac:dyDescent="0.55000000000000004">
      <c r="B72" s="13" t="s">
        <v>6850</v>
      </c>
      <c r="C72" s="9">
        <v>5</v>
      </c>
      <c r="E72" s="12" t="s">
        <v>6877</v>
      </c>
      <c r="F72" s="9">
        <v>2</v>
      </c>
    </row>
    <row r="73" spans="2:6" x14ac:dyDescent="0.55000000000000004">
      <c r="B73" s="11" t="s">
        <v>6859</v>
      </c>
      <c r="C73" s="9">
        <v>156</v>
      </c>
      <c r="E73" s="13" t="s">
        <v>4025</v>
      </c>
      <c r="F73" s="9">
        <v>2</v>
      </c>
    </row>
    <row r="74" spans="2:6" x14ac:dyDescent="0.55000000000000004">
      <c r="B74" s="13" t="s">
        <v>6852</v>
      </c>
      <c r="C74" s="9">
        <v>15</v>
      </c>
      <c r="E74" s="12" t="s">
        <v>6840</v>
      </c>
      <c r="F74" s="9">
        <v>1170</v>
      </c>
    </row>
    <row r="75" spans="2:6" x14ac:dyDescent="0.55000000000000004">
      <c r="B75" s="13" t="s">
        <v>6853</v>
      </c>
      <c r="C75" s="9">
        <v>15</v>
      </c>
    </row>
    <row r="76" spans="2:6" x14ac:dyDescent="0.55000000000000004">
      <c r="B76" s="13" t="s">
        <v>6854</v>
      </c>
      <c r="C76" s="9">
        <v>9</v>
      </c>
    </row>
    <row r="77" spans="2:6" x14ac:dyDescent="0.55000000000000004">
      <c r="B77" s="13" t="s">
        <v>6855</v>
      </c>
      <c r="C77" s="9">
        <v>8</v>
      </c>
    </row>
    <row r="78" spans="2:6" x14ac:dyDescent="0.55000000000000004">
      <c r="B78" s="13" t="s">
        <v>6856</v>
      </c>
      <c r="C78" s="9">
        <v>13</v>
      </c>
    </row>
    <row r="79" spans="2:6" x14ac:dyDescent="0.55000000000000004">
      <c r="B79" s="13" t="s">
        <v>6844</v>
      </c>
      <c r="C79" s="9">
        <v>7</v>
      </c>
    </row>
    <row r="80" spans="2:6" x14ac:dyDescent="0.55000000000000004">
      <c r="B80" s="13" t="s">
        <v>6845</v>
      </c>
      <c r="C80" s="9">
        <v>7</v>
      </c>
    </row>
    <row r="81" spans="2:3" x14ac:dyDescent="0.55000000000000004">
      <c r="B81" s="13" t="s">
        <v>6846</v>
      </c>
      <c r="C81" s="9">
        <v>9</v>
      </c>
    </row>
    <row r="82" spans="2:3" x14ac:dyDescent="0.55000000000000004">
      <c r="B82" s="13" t="s">
        <v>6847</v>
      </c>
      <c r="C82" s="9">
        <v>33</v>
      </c>
    </row>
    <row r="83" spans="2:3" x14ac:dyDescent="0.55000000000000004">
      <c r="B83" s="13" t="s">
        <v>6848</v>
      </c>
      <c r="C83" s="9">
        <v>18</v>
      </c>
    </row>
    <row r="84" spans="2:3" x14ac:dyDescent="0.55000000000000004">
      <c r="B84" s="13" t="s">
        <v>6849</v>
      </c>
      <c r="C84" s="9">
        <v>16</v>
      </c>
    </row>
    <row r="85" spans="2:3" x14ac:dyDescent="0.55000000000000004">
      <c r="B85" s="13" t="s">
        <v>6850</v>
      </c>
      <c r="C85" s="9">
        <v>6</v>
      </c>
    </row>
    <row r="86" spans="2:3" x14ac:dyDescent="0.55000000000000004">
      <c r="B86" s="11" t="s">
        <v>6860</v>
      </c>
      <c r="C86" s="9">
        <v>223</v>
      </c>
    </row>
    <row r="87" spans="2:3" x14ac:dyDescent="0.55000000000000004">
      <c r="B87" s="13" t="s">
        <v>6852</v>
      </c>
      <c r="C87" s="9">
        <v>20</v>
      </c>
    </row>
    <row r="88" spans="2:3" x14ac:dyDescent="0.55000000000000004">
      <c r="B88" s="13" t="s">
        <v>6853</v>
      </c>
      <c r="C88" s="9">
        <v>15</v>
      </c>
    </row>
    <row r="89" spans="2:3" x14ac:dyDescent="0.55000000000000004">
      <c r="B89" s="13" t="s">
        <v>6854</v>
      </c>
      <c r="C89" s="9">
        <v>17</v>
      </c>
    </row>
    <row r="90" spans="2:3" x14ac:dyDescent="0.55000000000000004">
      <c r="B90" s="13" t="s">
        <v>6855</v>
      </c>
      <c r="C90" s="9">
        <v>8</v>
      </c>
    </row>
    <row r="91" spans="2:3" x14ac:dyDescent="0.55000000000000004">
      <c r="B91" s="13" t="s">
        <v>6856</v>
      </c>
      <c r="C91" s="9">
        <v>18</v>
      </c>
    </row>
    <row r="92" spans="2:3" x14ac:dyDescent="0.55000000000000004">
      <c r="B92" s="13" t="s">
        <v>6844</v>
      </c>
      <c r="C92" s="9">
        <v>13</v>
      </c>
    </row>
    <row r="93" spans="2:3" x14ac:dyDescent="0.55000000000000004">
      <c r="B93" s="13" t="s">
        <v>6845</v>
      </c>
      <c r="C93" s="9">
        <v>7</v>
      </c>
    </row>
    <row r="94" spans="2:3" x14ac:dyDescent="0.55000000000000004">
      <c r="B94" s="13" t="s">
        <v>6846</v>
      </c>
      <c r="C94" s="9">
        <v>18</v>
      </c>
    </row>
    <row r="95" spans="2:3" x14ac:dyDescent="0.55000000000000004">
      <c r="B95" s="13" t="s">
        <v>6847</v>
      </c>
      <c r="C95" s="9">
        <v>48</v>
      </c>
    </row>
    <row r="96" spans="2:3" x14ac:dyDescent="0.55000000000000004">
      <c r="B96" s="13" t="s">
        <v>6848</v>
      </c>
      <c r="C96" s="9">
        <v>34</v>
      </c>
    </row>
    <row r="97" spans="2:3" x14ac:dyDescent="0.55000000000000004">
      <c r="B97" s="13" t="s">
        <v>6849</v>
      </c>
      <c r="C97" s="9">
        <v>16</v>
      </c>
    </row>
    <row r="98" spans="2:3" x14ac:dyDescent="0.55000000000000004">
      <c r="B98" s="13" t="s">
        <v>6850</v>
      </c>
      <c r="C98" s="9">
        <v>9</v>
      </c>
    </row>
    <row r="99" spans="2:3" x14ac:dyDescent="0.55000000000000004">
      <c r="B99" s="11" t="s">
        <v>6861</v>
      </c>
      <c r="C99" s="9">
        <v>387</v>
      </c>
    </row>
    <row r="100" spans="2:3" x14ac:dyDescent="0.55000000000000004">
      <c r="B100" s="13" t="s">
        <v>6852</v>
      </c>
      <c r="C100" s="9">
        <v>36</v>
      </c>
    </row>
    <row r="101" spans="2:3" x14ac:dyDescent="0.55000000000000004">
      <c r="B101" s="13" t="s">
        <v>6853</v>
      </c>
      <c r="C101" s="9">
        <v>34</v>
      </c>
    </row>
    <row r="102" spans="2:3" x14ac:dyDescent="0.55000000000000004">
      <c r="B102" s="13" t="s">
        <v>6854</v>
      </c>
      <c r="C102" s="9">
        <v>22</v>
      </c>
    </row>
    <row r="103" spans="2:3" x14ac:dyDescent="0.55000000000000004">
      <c r="B103" s="13" t="s">
        <v>6855</v>
      </c>
      <c r="C103" s="9">
        <v>29</v>
      </c>
    </row>
    <row r="104" spans="2:3" x14ac:dyDescent="0.55000000000000004">
      <c r="B104" s="13" t="s">
        <v>6856</v>
      </c>
      <c r="C104" s="9">
        <v>24</v>
      </c>
    </row>
    <row r="105" spans="2:3" x14ac:dyDescent="0.55000000000000004">
      <c r="B105" s="13" t="s">
        <v>6844</v>
      </c>
      <c r="C105" s="9">
        <v>25</v>
      </c>
    </row>
    <row r="106" spans="2:3" x14ac:dyDescent="0.55000000000000004">
      <c r="B106" s="13" t="s">
        <v>6845</v>
      </c>
      <c r="C106" s="9">
        <v>24</v>
      </c>
    </row>
    <row r="107" spans="2:3" x14ac:dyDescent="0.55000000000000004">
      <c r="B107" s="13" t="s">
        <v>6846</v>
      </c>
      <c r="C107" s="9">
        <v>24</v>
      </c>
    </row>
    <row r="108" spans="2:3" x14ac:dyDescent="0.55000000000000004">
      <c r="B108" s="13" t="s">
        <v>6847</v>
      </c>
      <c r="C108" s="9">
        <v>82</v>
      </c>
    </row>
    <row r="109" spans="2:3" x14ac:dyDescent="0.55000000000000004">
      <c r="B109" s="13" t="s">
        <v>6848</v>
      </c>
      <c r="C109" s="9">
        <v>47</v>
      </c>
    </row>
    <row r="110" spans="2:3" x14ac:dyDescent="0.55000000000000004">
      <c r="B110" s="13" t="s">
        <v>6849</v>
      </c>
      <c r="C110" s="9">
        <v>32</v>
      </c>
    </row>
    <row r="111" spans="2:3" x14ac:dyDescent="0.55000000000000004">
      <c r="B111" s="13" t="s">
        <v>6850</v>
      </c>
      <c r="C111" s="9">
        <v>8</v>
      </c>
    </row>
    <row r="112" spans="2:3" x14ac:dyDescent="0.55000000000000004">
      <c r="B112" s="11" t="s">
        <v>6840</v>
      </c>
      <c r="C112" s="9">
        <v>1170</v>
      </c>
    </row>
    <row r="116" spans="2:3" x14ac:dyDescent="0.55000000000000004">
      <c r="B116" s="10" t="s">
        <v>4011</v>
      </c>
      <c r="C116" t="s">
        <v>6864</v>
      </c>
    </row>
    <row r="118" spans="2:3" x14ac:dyDescent="0.55000000000000004">
      <c r="B118" s="10" t="s">
        <v>6878</v>
      </c>
      <c r="C118" t="s">
        <v>6842</v>
      </c>
    </row>
    <row r="119" spans="2:3" x14ac:dyDescent="0.55000000000000004">
      <c r="B119" s="11">
        <v>28914</v>
      </c>
      <c r="C119" s="9">
        <v>1021</v>
      </c>
    </row>
    <row r="120" spans="2:3" x14ac:dyDescent="0.55000000000000004">
      <c r="B120" s="11">
        <v>28918</v>
      </c>
      <c r="C120" s="9">
        <v>22</v>
      </c>
    </row>
    <row r="121" spans="2:3" x14ac:dyDescent="0.55000000000000004">
      <c r="B121" s="11">
        <v>28913</v>
      </c>
      <c r="C121" s="9">
        <v>12</v>
      </c>
    </row>
    <row r="122" spans="2:3" x14ac:dyDescent="0.55000000000000004">
      <c r="B122" s="11">
        <v>28911</v>
      </c>
      <c r="C122" s="9">
        <v>10</v>
      </c>
    </row>
    <row r="123" spans="2:3" x14ac:dyDescent="0.55000000000000004">
      <c r="B123" s="11">
        <v>28915</v>
      </c>
      <c r="C123" s="9">
        <v>10</v>
      </c>
    </row>
    <row r="124" spans="2:3" x14ac:dyDescent="0.55000000000000004">
      <c r="B124" s="11" t="s">
        <v>6840</v>
      </c>
      <c r="C124" s="9">
        <v>1075</v>
      </c>
    </row>
  </sheetData>
  <pageMargins left="0.7" right="0.7" top="0.75" bottom="0.75" header="0.3" footer="0.3"/>
  <drawing r:id="rId11"/>
  <extLst>
    <ext xmlns:x14="http://schemas.microsoft.com/office/spreadsheetml/2009/9/main" uri="{A8765BA9-456A-4dab-B4F3-ACF838C121DE}">
      <x14:slicerList>
        <x14:slicer r:id="rId1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1A09D-185A-4297-82BD-66057850DA7D}">
  <sheetPr codeName="Hoja3"/>
  <dimension ref="A1"/>
  <sheetViews>
    <sheetView showGridLines="0" zoomScale="61" zoomScaleNormal="61" workbookViewId="0">
      <selection activeCell="AA30" sqref="AA30"/>
    </sheetView>
  </sheetViews>
  <sheetFormatPr baseColWidth="10" defaultRowHeight="14.4" x14ac:dyDescent="0.55000000000000004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FB7C-CB51-48CC-AE4B-069EF9AC860E}">
  <sheetPr codeName="Hoja4"/>
  <dimension ref="B3:AF71"/>
  <sheetViews>
    <sheetView tabSelected="1" topLeftCell="A43" workbookViewId="0">
      <selection activeCell="D50" sqref="D50"/>
    </sheetView>
  </sheetViews>
  <sheetFormatPr baseColWidth="10" defaultRowHeight="14.4" x14ac:dyDescent="0.55000000000000004"/>
  <cols>
    <col min="21" max="21" width="13.89453125" customWidth="1"/>
    <col min="23" max="23" width="21.734375" customWidth="1"/>
    <col min="25" max="25" width="19.734375" customWidth="1"/>
    <col min="26" max="26" width="19.3671875" customWidth="1"/>
    <col min="27" max="27" width="16.41796875" customWidth="1"/>
  </cols>
  <sheetData>
    <row r="3" spans="2:6" x14ac:dyDescent="0.55000000000000004">
      <c r="B3" t="s">
        <v>6931</v>
      </c>
    </row>
    <row r="4" spans="2:6" x14ac:dyDescent="0.55000000000000004">
      <c r="B4" t="s">
        <v>6929</v>
      </c>
    </row>
    <row r="5" spans="2:6" x14ac:dyDescent="0.55000000000000004">
      <c r="B5" t="s">
        <v>6816</v>
      </c>
    </row>
    <row r="7" spans="2:6" x14ac:dyDescent="0.55000000000000004">
      <c r="B7" t="s">
        <v>6817</v>
      </c>
    </row>
    <row r="9" spans="2:6" x14ac:dyDescent="0.55000000000000004">
      <c r="B9" s="3" t="s">
        <v>6798</v>
      </c>
    </row>
    <row r="10" spans="2:6" x14ac:dyDescent="0.55000000000000004">
      <c r="B10" t="s">
        <v>6799</v>
      </c>
    </row>
    <row r="11" spans="2:6" x14ac:dyDescent="0.55000000000000004">
      <c r="B11" t="s">
        <v>6893</v>
      </c>
    </row>
    <row r="13" spans="2:6" x14ac:dyDescent="0.55000000000000004">
      <c r="B13" s="3" t="s">
        <v>6802</v>
      </c>
    </row>
    <row r="14" spans="2:6" x14ac:dyDescent="0.55000000000000004">
      <c r="B14" t="s">
        <v>6803</v>
      </c>
    </row>
    <row r="15" spans="2:6" x14ac:dyDescent="0.55000000000000004">
      <c r="B15" t="s">
        <v>6805</v>
      </c>
    </row>
    <row r="16" spans="2:6" x14ac:dyDescent="0.55000000000000004">
      <c r="C16" t="s">
        <v>6801</v>
      </c>
      <c r="E16" t="s">
        <v>6800</v>
      </c>
      <c r="F16" s="2">
        <f>COUNT(Member_export_20241206_173759_f48b0b31c0417006138ce4576f294a066f7c[Member ID])</f>
        <v>1176</v>
      </c>
    </row>
    <row r="17" spans="2:2" x14ac:dyDescent="0.55000000000000004">
      <c r="B17" t="s">
        <v>6933</v>
      </c>
    </row>
    <row r="18" spans="2:2" x14ac:dyDescent="0.55000000000000004">
      <c r="B18" t="s">
        <v>6806</v>
      </c>
    </row>
    <row r="19" spans="2:2" x14ac:dyDescent="0.55000000000000004">
      <c r="B19" t="s">
        <v>6807</v>
      </c>
    </row>
    <row r="20" spans="2:2" x14ac:dyDescent="0.55000000000000004">
      <c r="B20" t="s">
        <v>6808</v>
      </c>
    </row>
    <row r="21" spans="2:2" x14ac:dyDescent="0.55000000000000004">
      <c r="B21" t="s">
        <v>6809</v>
      </c>
    </row>
    <row r="22" spans="2:2" x14ac:dyDescent="0.55000000000000004">
      <c r="B22" t="s">
        <v>6930</v>
      </c>
    </row>
    <row r="23" spans="2:2" x14ac:dyDescent="0.55000000000000004">
      <c r="B23" t="s">
        <v>6810</v>
      </c>
    </row>
    <row r="24" spans="2:2" x14ac:dyDescent="0.55000000000000004">
      <c r="B24" t="s">
        <v>6835</v>
      </c>
    </row>
    <row r="25" spans="2:2" x14ac:dyDescent="0.55000000000000004">
      <c r="B25" t="s">
        <v>6811</v>
      </c>
    </row>
    <row r="26" spans="2:2" x14ac:dyDescent="0.55000000000000004">
      <c r="B26" t="s">
        <v>6836</v>
      </c>
    </row>
    <row r="28" spans="2:2" x14ac:dyDescent="0.55000000000000004">
      <c r="B28" s="3" t="s">
        <v>6804</v>
      </c>
    </row>
    <row r="29" spans="2:2" x14ac:dyDescent="0.55000000000000004">
      <c r="B29" s="3"/>
    </row>
    <row r="30" spans="2:2" x14ac:dyDescent="0.55000000000000004">
      <c r="B30" s="4" t="s">
        <v>6812</v>
      </c>
    </row>
    <row r="31" spans="2:2" x14ac:dyDescent="0.55000000000000004">
      <c r="B31" t="s">
        <v>6814</v>
      </c>
    </row>
    <row r="32" spans="2:2" x14ac:dyDescent="0.55000000000000004">
      <c r="B32" t="s">
        <v>6818</v>
      </c>
    </row>
    <row r="33" spans="2:32" x14ac:dyDescent="0.55000000000000004">
      <c r="B33" t="s">
        <v>6813</v>
      </c>
      <c r="C33">
        <f>SUM(Activos_06_12!AC:AC)</f>
        <v>0</v>
      </c>
    </row>
    <row r="34" spans="2:32" x14ac:dyDescent="0.55000000000000004">
      <c r="B34" t="s">
        <v>6815</v>
      </c>
    </row>
    <row r="36" spans="2:32" x14ac:dyDescent="0.55000000000000004">
      <c r="B36" s="4" t="s">
        <v>6819</v>
      </c>
    </row>
    <row r="38" spans="2:32" x14ac:dyDescent="0.55000000000000004">
      <c r="B38" t="s">
        <v>0</v>
      </c>
      <c r="C38" t="s">
        <v>1</v>
      </c>
      <c r="D38" t="s">
        <v>3</v>
      </c>
      <c r="E38" t="s">
        <v>4001</v>
      </c>
      <c r="F38" t="s">
        <v>2</v>
      </c>
      <c r="G38" t="s">
        <v>4</v>
      </c>
      <c r="H38" t="s">
        <v>5</v>
      </c>
      <c r="I38" t="s">
        <v>4002</v>
      </c>
      <c r="J38" t="s">
        <v>4003</v>
      </c>
      <c r="K38" t="s">
        <v>4004</v>
      </c>
      <c r="L38" t="s">
        <v>4005</v>
      </c>
      <c r="M38" t="s">
        <v>4006</v>
      </c>
      <c r="N38" t="s">
        <v>4007</v>
      </c>
      <c r="O38" t="s">
        <v>4008</v>
      </c>
      <c r="P38" t="s">
        <v>4009</v>
      </c>
      <c r="Q38" t="s">
        <v>7</v>
      </c>
      <c r="R38" t="s">
        <v>8</v>
      </c>
      <c r="S38" t="s">
        <v>6</v>
      </c>
      <c r="T38" t="s">
        <v>4010</v>
      </c>
      <c r="U38" t="s">
        <v>4011</v>
      </c>
      <c r="V38" t="s">
        <v>4012</v>
      </c>
      <c r="W38" t="s">
        <v>4013</v>
      </c>
      <c r="X38" t="s">
        <v>4014</v>
      </c>
      <c r="Y38" t="s">
        <v>13</v>
      </c>
      <c r="Z38" t="s">
        <v>6791</v>
      </c>
      <c r="AA38" t="s">
        <v>6792</v>
      </c>
      <c r="AB38" t="s">
        <v>6793</v>
      </c>
      <c r="AC38" t="s">
        <v>6794</v>
      </c>
      <c r="AD38" t="s">
        <v>6796</v>
      </c>
      <c r="AE38" t="s">
        <v>6797</v>
      </c>
      <c r="AF38" t="s">
        <v>6813</v>
      </c>
    </row>
    <row r="39" spans="2:32" x14ac:dyDescent="0.55000000000000004">
      <c r="B39">
        <f>COUNTBLANK(Member_export_20241206_173759_f48b0b31c0417006138ce4576f294a066f7c[Club ID])</f>
        <v>0</v>
      </c>
      <c r="C39">
        <f>COUNTBLANK(Member_export_20241206_173759_f48b0b31c0417006138ce4576f294a066f7c[Member ID])</f>
        <v>0</v>
      </c>
      <c r="D39">
        <f>COUNTBLANK(Member_export_20241206_173759_f48b0b31c0417006138ce4576f294a066f7c[Own member ID])</f>
        <v>9</v>
      </c>
      <c r="E39">
        <f>COUNTBLANK(Member_export_20241206_173759_f48b0b31c0417006138ce4576f294a066f7c[Custom export field])</f>
        <v>1176</v>
      </c>
      <c r="F39">
        <f>COUNTBLANK(Member_export_20241206_173759_f48b0b31c0417006138ce4576f294a066f7c[External ID])</f>
        <v>1176</v>
      </c>
      <c r="G39">
        <f>COUNTBLANK(Member_export_20241206_173759_f48b0b31c0417006138ce4576f294a066f7c[First name])</f>
        <v>0</v>
      </c>
      <c r="H39">
        <f>COUNTBLANK(Member_export_20241206_173759_f48b0b31c0417006138ce4576f294a066f7c[Last Name])</f>
        <v>0</v>
      </c>
      <c r="I39">
        <f>COUNTBLANK(Member_export_20241206_173759_f48b0b31c0417006138ce4576f294a066f7c[Gender])</f>
        <v>0</v>
      </c>
      <c r="J39">
        <f>COUNTBLANK(Member_export_20241206_173759_f48b0b31c0417006138ce4576f294a066f7c[Birthday])</f>
        <v>6</v>
      </c>
      <c r="K39">
        <f>COUNTBLANK(Member_export_20241206_173759_f48b0b31c0417006138ce4576f294a066f7c[Email])</f>
        <v>2</v>
      </c>
      <c r="L39">
        <f>COUNTBLANK(Member_export_20241206_173759_f48b0b31c0417006138ce4576f294a066f7c[Street address])</f>
        <v>2</v>
      </c>
      <c r="M39">
        <f>COUNTBLANK(Member_export_20241206_173759_f48b0b31c0417006138ce4576f294a066f7c[ZIP code])</f>
        <v>6</v>
      </c>
      <c r="N39">
        <f>COUNTBLANK(Member_export_20241206_173759_f48b0b31c0417006138ce4576f294a066f7c[City])</f>
        <v>5</v>
      </c>
      <c r="O39">
        <f>COUNTBLANK(Member_export_20241206_173759_f48b0b31c0417006138ce4576f294a066f7c[Phone])</f>
        <v>1176</v>
      </c>
      <c r="P39">
        <f>COUNTBLANK(Member_export_20241206_173759_f48b0b31c0417006138ce4576f294a066f7c[Mobile])</f>
        <v>2</v>
      </c>
      <c r="Q39">
        <f>COUNTBLANK(Member_export_20241206_173759_f48b0b31c0417006138ce4576f294a066f7c[Bank account number])</f>
        <v>2</v>
      </c>
      <c r="R39">
        <f>COUNTBLANK(Member_export_20241206_173759_f48b0b31c0417006138ce4576f294a066f7c[BIC/Swift Code])</f>
        <v>59</v>
      </c>
      <c r="S39">
        <f>COUNTBLANK(Member_export_20241206_173759_f48b0b31c0417006138ce4576f294a066f7c[Bank account holder name])</f>
        <v>202</v>
      </c>
      <c r="T39">
        <f>COUNTBLANK(Member_export_20241206_173759_f48b0b31c0417006138ce4576f294a066f7c[Pro])</f>
        <v>0</v>
      </c>
      <c r="U39">
        <f>COUNTBLANK(Member_export_20241206_173759_f48b0b31c0417006138ce4576f294a066f7c[Member since])</f>
        <v>0</v>
      </c>
      <c r="V39">
        <f>COUNTBLANK(Member_export_20241206_173759_f48b0b31c0417006138ce4576f294a066f7c[Registration date])</f>
        <v>1176</v>
      </c>
      <c r="W39" s="5">
        <f>COUNTBLANK(Member_export_20241206_173759_f48b0b31c0417006138ce4576f294a066f7c[Subscription reason])</f>
        <v>113</v>
      </c>
      <c r="X39" s="5">
        <f>COUNTBLANK(Member_export_20241206_173759_f48b0b31c0417006138ce4576f294a066f7c[Source])</f>
        <v>122</v>
      </c>
      <c r="Y39">
        <f>COUNTBLANK(Member_export_20241206_173759_f48b0b31c0417006138ce4576f294a066f7c[Memberships])</f>
        <v>0</v>
      </c>
      <c r="Z39">
        <f>COUNTBLANK(Member_export_20241206_173759_f48b0b31c0417006138ce4576f294a066f7c[Contract start date])</f>
        <v>7</v>
      </c>
      <c r="AA39" s="5">
        <f>COUNTBLANK(Member_export_20241206_173759_f48b0b31c0417006138ce4576f294a066f7c[Contract end date])</f>
        <v>7</v>
      </c>
      <c r="AB39">
        <f>COUNTBLANK(Member_export_20241206_173759_f48b0b31c0417006138ce4576f294a066f7c[Price])</f>
        <v>7</v>
      </c>
      <c r="AC39">
        <f>COUNTBLANK(Member_export_20241206_173759_f48b0b31c0417006138ce4576f294a066f7c[Discount])</f>
        <v>0</v>
      </c>
      <c r="AD39" t="e">
        <f>COUNTBLANK(#REF!)</f>
        <v>#REF!</v>
      </c>
      <c r="AE39" t="e">
        <f>COUNTBLANK(#REF!)</f>
        <v>#REF!</v>
      </c>
      <c r="AF39">
        <f>COUNTBLANK(Member_export_20241206_173759_f48b0b31c0417006138ce4576f294a066f7c[Duplicados])</f>
        <v>0</v>
      </c>
    </row>
    <row r="41" spans="2:32" x14ac:dyDescent="0.55000000000000004">
      <c r="B41" t="s">
        <v>6821</v>
      </c>
    </row>
    <row r="42" spans="2:32" x14ac:dyDescent="0.55000000000000004">
      <c r="B42" t="s">
        <v>6823</v>
      </c>
    </row>
    <row r="43" spans="2:32" x14ac:dyDescent="0.55000000000000004">
      <c r="B43" t="s">
        <v>6824</v>
      </c>
    </row>
    <row r="44" spans="2:32" x14ac:dyDescent="0.55000000000000004">
      <c r="B44" t="s">
        <v>6825</v>
      </c>
    </row>
    <row r="46" spans="2:32" x14ac:dyDescent="0.55000000000000004">
      <c r="B46" s="8" t="s">
        <v>6820</v>
      </c>
    </row>
    <row r="48" spans="2:32" x14ac:dyDescent="0.55000000000000004">
      <c r="B48" t="s">
        <v>6829</v>
      </c>
    </row>
    <row r="50" spans="2:2" x14ac:dyDescent="0.55000000000000004">
      <c r="B50" s="4" t="s">
        <v>6831</v>
      </c>
    </row>
    <row r="52" spans="2:2" x14ac:dyDescent="0.55000000000000004">
      <c r="B52" t="s">
        <v>6832</v>
      </c>
    </row>
    <row r="53" spans="2:2" x14ac:dyDescent="0.55000000000000004">
      <c r="B53" t="s">
        <v>6833</v>
      </c>
    </row>
    <row r="54" spans="2:2" x14ac:dyDescent="0.55000000000000004">
      <c r="B54" t="s">
        <v>6863</v>
      </c>
    </row>
    <row r="55" spans="2:2" x14ac:dyDescent="0.55000000000000004">
      <c r="B55" t="s">
        <v>6932</v>
      </c>
    </row>
    <row r="57" spans="2:2" x14ac:dyDescent="0.55000000000000004">
      <c r="B57" s="3" t="s">
        <v>6834</v>
      </c>
    </row>
    <row r="59" spans="2:2" x14ac:dyDescent="0.55000000000000004">
      <c r="B59" t="s">
        <v>6924</v>
      </c>
    </row>
    <row r="60" spans="2:2" x14ac:dyDescent="0.55000000000000004">
      <c r="B60" t="s">
        <v>6894</v>
      </c>
    </row>
    <row r="61" spans="2:2" x14ac:dyDescent="0.55000000000000004">
      <c r="B61" t="s">
        <v>6925</v>
      </c>
    </row>
    <row r="62" spans="2:2" x14ac:dyDescent="0.55000000000000004">
      <c r="B62" t="s">
        <v>6926</v>
      </c>
    </row>
    <row r="64" spans="2:2" x14ac:dyDescent="0.55000000000000004">
      <c r="B64" t="s">
        <v>6927</v>
      </c>
    </row>
    <row r="65" spans="2:2" x14ac:dyDescent="0.55000000000000004">
      <c r="B65" t="s">
        <v>6928</v>
      </c>
    </row>
    <row r="67" spans="2:2" x14ac:dyDescent="0.55000000000000004">
      <c r="B67" t="s">
        <v>6937</v>
      </c>
    </row>
    <row r="68" spans="2:2" x14ac:dyDescent="0.55000000000000004">
      <c r="B68" t="s">
        <v>6934</v>
      </c>
    </row>
    <row r="69" spans="2:2" x14ac:dyDescent="0.55000000000000004">
      <c r="B69" t="s">
        <v>6935</v>
      </c>
    </row>
    <row r="70" spans="2:2" x14ac:dyDescent="0.55000000000000004">
      <c r="B70" t="s">
        <v>6936</v>
      </c>
    </row>
    <row r="71" spans="2:2" x14ac:dyDescent="0.55000000000000004">
      <c r="B71" t="s">
        <v>6938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32ED-416A-46C8-93A2-807EFD28CB41}">
  <sheetPr codeName="Hoja5"/>
  <dimension ref="B3:C8"/>
  <sheetViews>
    <sheetView workbookViewId="0">
      <selection activeCell="E30" sqref="E30"/>
    </sheetView>
  </sheetViews>
  <sheetFormatPr baseColWidth="10" defaultRowHeight="14.4" x14ac:dyDescent="0.55000000000000004"/>
  <cols>
    <col min="2" max="2" width="19.15625" bestFit="1" customWidth="1"/>
    <col min="3" max="3" width="6.20703125" bestFit="1" customWidth="1"/>
    <col min="4" max="4" width="15.578125" bestFit="1" customWidth="1"/>
    <col min="5" max="5" width="14.47265625" bestFit="1" customWidth="1"/>
  </cols>
  <sheetData>
    <row r="3" spans="2:3" x14ac:dyDescent="0.55000000000000004">
      <c r="B3" s="10" t="s">
        <v>6895</v>
      </c>
    </row>
    <row r="4" spans="2:3" x14ac:dyDescent="0.55000000000000004">
      <c r="B4" s="11" t="s">
        <v>6879</v>
      </c>
      <c r="C4" s="14">
        <v>36.063247863247867</v>
      </c>
    </row>
    <row r="5" spans="2:3" x14ac:dyDescent="0.55000000000000004">
      <c r="B5" s="11" t="s">
        <v>6880</v>
      </c>
      <c r="C5" s="14">
        <v>13</v>
      </c>
    </row>
    <row r="6" spans="2:3" x14ac:dyDescent="0.55000000000000004">
      <c r="B6" s="11" t="s">
        <v>6881</v>
      </c>
      <c r="C6" s="14">
        <v>72</v>
      </c>
    </row>
    <row r="7" spans="2:3" x14ac:dyDescent="0.55000000000000004">
      <c r="B7" s="11" t="s">
        <v>6883</v>
      </c>
      <c r="C7" s="14">
        <v>13.773659779741731</v>
      </c>
    </row>
    <row r="8" spans="2:3" x14ac:dyDescent="0.55000000000000004">
      <c r="B8" s="11" t="s">
        <v>6882</v>
      </c>
      <c r="C8" s="14">
        <v>189.71370372807502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2 c c d 3 e e - 8 6 0 8 - 4 d 3 9 - 9 7 a b - 0 1 8 c 8 8 c d 0 b a 1 "   x m l n s = " h t t p : / / s c h e m a s . m i c r o s o f t . c o m / D a t a M a s h u p " > A A A A A B E H A A B Q S w M E F A A C A A g A 1 Z G J W U U u K G 6 k A A A A 9 g A A A B I A H A B D b 2 5 m a W c v U G F j a 2 F n Z S 5 4 b W w g o h g A K K A U A A A A A A A A A A A A A A A A A A A A A A A A A A A A h Y + 9 D o I w G E V f h X S n P 7 A Q 8 l E G 4 y a J C Y l x b U q F B i i G F s u 7 O f h I v o I Y R d 0 c 7 7 l n u P d + v U E + 9 1 1 w U a P V g 8 k Q w x Q F y s i h 0 q b O 0 O R O Y Y J y D n s h W 1 G r Y J G N T W d b Z a h x 7 p w S 4 r 3 H P s b D W J O I U k a O x a 6 U j e o F + s j 6 v x x q Y 5 0 w U i E O h 9 c Y H m E W J 5 g l F F M g K 4 R C m 6 8 Q L X u f 7 Q + E z d S 5 a V R c 2 X B b A l k j k P c H / g B Q S w M E F A A C A A g A 1 Z G J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W R i V n 6 d S 9 H F A Q A A E Y d A A A T A B w A R m 9 y b X V s Y X M v U 2 V j d G l v b j E u b S C i G A A o o B Q A A A A A A A A A A A A A A A A A A A A A A A A A A A D t m G 1 v 2 k g Q x 9 9 H y n d Y c W 8 S C V H z T K 9 C J z D 0 i p Q G L p B K b T m h 9 X q A V e x d t L u m c F G / + 4 1 x a E j X B C 6 N m k p n 3 g A 7 4 5 3 Z / 8 7 8 v L Y G Z r g U Z J h 8 F 9 + c n p y e 6 D l V 4 J P 3 E H q g J r B a S G U m J a d U K Z a c 2 q R Y L x e d x q T u l S h l 5 X q 1 O G X l i g d 1 W i 5 6 Z c b K X s P 3 G k 4 J K h 4 j T R K A O T 0 h + O k r P g O B I 6 5 e F j q S R S E I c / a W B 1 B w p T D 4 R 5 / l 3 N / H 1 x q U H t O p J 9 W 4 L 6 C j + B L G X c 0 U N 1 J x O R 4 N W p e t i 4 + j n j s c D 6 7 6 H 7 v u q D / p t I b v 2 v 3 W V W f 8 4 0 k X m F 7 m z v O f O x D w k B t Q z d y b X J 6 4 M o h C o Z u l c p 5 0 B Z M + F 7 N m r e o 4 x T z 5 K 5 I G h m Y d Q P P + Z + F S C v j 7 P J 8 s / 7 f c t a a K B J Q s F A 9 B U T L l + I f J U B I Q j H r w D / V l D v U Z U Q 8 v H i i 0 G H g H 1 E c 9 z h L 1 8 u T z 3 X g r C I a M B l T p p l H R b h i X h h 7 H S I Y v d q Y b K S r 0 V K o w W c Z o v Q B 9 d m R O + d v b n B t E H u l 1 U I e e M L V K I Z 7 g a 5 7 c 5 h K 9 U 0 3 9 L 4 K E O 2 a D B m J g Z T Z W N 9 J G h i T Z K A w M g W / 5 d F c o v 6 B B 2 v V v u d K G C B q C Z b q g a L l M s / w J A u W 0 h t t c m b l P 1 1 u D T 0 2 y h G 5 I e W C 5 D 4 0 C M I T 6 v g K t L f O n 3 g A 1 9 M F W x O V m b b k P 5 l g n 1 u h 7 6 W F r 2 F O 0 q b g h l D E Z C V x 9 F K t r L 6 f n v h p + 4 V O D R e v b U z + Y Y i 4 D V C R d R 6 w 1 O 6 9 k Q z U X D C y 5 r m D G t V F 0 g 5 R 4 1 P I Y R l 7 c y o u N h w K q p b D l l Z F i D 7 P 5 e n 5 6 w k V q i R 9 H r H r 1 9 W R a a X i O V y 4 y p 1 K s O 0 6 t W G 4 w q F T r t W n p d Y U 6 t d q 0 / m s R 6 9 i k D x G r 8 U R i d b 8 x Q C M h k A p L j j + f g V E j 3 D j C N r v o H 4 b U n j Q y L G V Y + k E s 3 U v 3 N C z d R 9 Z z v r A l j z G h K D N E G 4 r V l E r E b z 5 Y A + k e A 8 V Z i u Q d r j d a P Q L K h 3 2 2 S 0 o u M C R y 6 g V 4 t w 1 9 i F r V j F q P U O v 7 F s 6 w l W H r v 2 D r W u j k Y g 9 p 8 C C + 7 b J 3 / m N p s 0 R 2 U D 3 B Q 0 3 p B Y C z E z 0 7 K V k t 0 B N L m X p / u T O k 3 5 P a U t 6 k W 7 r h I p B r 2 H e j T M 3 h M T I d A N + T w N W O s O L T Y H N 0 M z 8 D O H D v / Y j t y b 0 V 3 t 3 a r U 3 B p 3 M g L q o 9 k y o F f 3 Q d N x E q Z u b S v g U M c D 2 R 4 H j Y W L G g Q D 6 0 R q 9 G d F W w 4 4 y k w e 2 I v a K 4 G b a e t u M h A 6 F 7 V p J E Q P A c i j C g 3 P 8 j f Z i k 8 M 6 N l A L B b G k u u L h B F h n s J 2 Q S N n 9 8 C k p K P K X s t k L i L m E T f b e 7 x 3 L P S G y / S c i x f B W 2 5 M 9 H 3 8 M E M v p l 9 M v o l 9 H v J 9 F v y T W P D 1 5 C L k u V l z j 3 7 c Y / w L 7 / I f q e / I o s / T H u M Y q l Y s i d A 4 t L s i d 2 K W p 4 u E 1 P a z p 7 7 D X w 4 c p z X u q J Y z d + V n n P 9 5 r j F y 2 9 f w F Q S w E C L Q A U A A I A C A D V k Y l Z R S 4 o b q Q A A A D 2 A A A A E g A A A A A A A A A A A A A A A A A A A A A A Q 2 9 u Z m l n L 1 B h Y 2 t h Z 2 U u e G 1 s U E s B A i 0 A F A A C A A g A 1 Z G J W V N y O C y b A A A A 4 Q A A A B M A A A A A A A A A A A A A A A A A 8 A A A A F t D b 2 5 0 Z W 5 0 X 1 R 5 c G V z X S 5 4 b W x Q S w E C L Q A U A A I A C A D V k Y l Z + n U v R x Q E A A B G H Q A A E w A A A A A A A A A A A A A A A A D Y A Q A A R m 9 y b X V s Y X M v U 2 V j d G l v b j E u b V B L B Q Y A A A A A A w A D A M I A A A A 5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q A A A A A A A A A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W 1 i Z X J f Z X h w b 3 J 0 X z I w M j Q x M j A 2 X z E 3 M z E w O F 8 3 Y j J h Y W M z N z U x Z m M z N G J l N 2 E z M W I z Y 2 M z Y j h k Y j g w M m U 0 Y m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j V i O W F j M i 0 x N z F j L T Q w O T Y t O G M 2 Y i 0 z O T M 4 Z D N l Y T U z Y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H V i I E l E J n F 1 b 3 Q 7 L C Z x d W 9 0 O 0 1 l b W J l c i B J R C Z x d W 9 0 O y w m c X V v d D t P d 2 4 g b W V t Y m V y I E l E J n F 1 b 3 Q 7 L C Z x d W 9 0 O 0 N 1 c 3 R v b S B l e H B v c n Q g Z m l l b G Q m c X V v d D s s J n F 1 b 3 Q 7 R X h 0 Z X J u Y W w g S U Q m c X V v d D s s J n F 1 b 3 Q 7 R m l y c 3 Q g b m F t Z S Z x d W 9 0 O y w m c X V v d D t M Y X N 0 I E 5 h b W U m c X V v d D s s J n F 1 b 3 Q 7 R 2 V u Z G V y J n F 1 b 3 Q 7 L C Z x d W 9 0 O 0 J p c n R o Z G F 5 J n F 1 b 3 Q 7 L C Z x d W 9 0 O 0 V t Y W l s J n F 1 b 3 Q 7 L C Z x d W 9 0 O 1 N 0 c m V l d C B h Z G R y Z X N z J n F 1 b 3 Q 7 L C Z x d W 9 0 O 1 p J U C B j b 2 R l J n F 1 b 3 Q 7 L C Z x d W 9 0 O 0 N p d H k m c X V v d D s s J n F 1 b 3 Q 7 U G h v b m U m c X V v d D s s J n F 1 b 3 Q 7 T W 9 i a W x l J n F 1 b 3 Q 7 L C Z x d W 9 0 O 0 J h b m s g Y W N j b 3 V u d C B u d W 1 i Z X I m c X V v d D s s J n F 1 b 3 Q 7 Q k l D L 1 N 3 a W Z 0 I E N v Z G U m c X V v d D s s J n F 1 b 3 Q 7 Q m F u a y B h Y 2 N v d W 5 0 I G h v b G R l c i B u Y W 1 l J n F 1 b 3 Q 7 L C Z x d W 9 0 O 1 B y b y Z x d W 9 0 O y w m c X V v d D t N Z W 1 i Z X I g c 2 l u Y 2 U m c X V v d D s s J n F 1 b 3 Q 7 U m V n a X N 0 c m F 0 a W 9 u I G R h d G U m c X V v d D s s J n F 1 b 3 Q 7 U 3 V i c 2 N y a X B 0 a W 9 u I H J l Y X N v b i Z x d W 9 0 O y w m c X V v d D t T b 3 V y Y 2 U m c X V v d D t d I i A v P j x F b n R y e S B U e X B l P S J G a W x s Q 2 9 s d W 1 u V H l w Z X M i I F Z h b H V l P S J z Q X d N R 0 J n W U d C Z 1 l K Q m d Z R E J n W U R C Z 1 l H Q m d r S k J n W T 0 i I C 8 + P E V u d H J 5 I F R 5 c G U 9 I k Z p b G x M Y X N 0 V X B k Y X R l Z C I g V m F s d W U 9 I m Q y M D I 0 L T E y L T A 5 V D E 3 O j E 0 O j Q z L j A y M j I x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g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1 i Z X J f Z X h w b 3 J 0 X z I w M j Q x M j A 2 X z E 3 M z E w O F 8 3 Y j J h Y W M z N z U x Z m M z N G J l N 2 E z M W I z Y 2 M z Y j h k Y j g w M m U 0 Y m M v Q X V 0 b 1 J l b W 9 2 Z W R D b 2 x 1 b W 5 z M S 5 7 Q 2 x 1 Y i B J R C w w f S Z x d W 9 0 O y w m c X V v d D t T Z W N 0 a W 9 u M S 9 N Z W 1 i Z X J f Z X h w b 3 J 0 X z I w M j Q x M j A 2 X z E 3 M z E w O F 8 3 Y j J h Y W M z N z U x Z m M z N G J l N 2 E z M W I z Y 2 M z Y j h k Y j g w M m U 0 Y m M v Q X V 0 b 1 J l b W 9 2 Z W R D b 2 x 1 b W 5 z M S 5 7 T W V t Y m V y I E l E L D F 9 J n F 1 b 3 Q 7 L C Z x d W 9 0 O 1 N l Y 3 R p b 2 4 x L 0 1 l b W J l c l 9 l e H B v c n R f M j A y N D E y M D Z f M T c z M T A 4 X z d i M m F h Y z M 3 N T F m Y z M 0 Y m U 3 Y T M x Y j N j Y z N i O G R i O D A y Z T R i Y y 9 B d X R v U m V t b 3 Z l Z E N v b H V t b n M x L n t P d 2 4 g b W V t Y m V y I E l E L D J 9 J n F 1 b 3 Q 7 L C Z x d W 9 0 O 1 N l Y 3 R p b 2 4 x L 0 1 l b W J l c l 9 l e H B v c n R f M j A y N D E y M D Z f M T c z M T A 4 X z d i M m F h Y z M 3 N T F m Y z M 0 Y m U 3 Y T M x Y j N j Y z N i O G R i O D A y Z T R i Y y 9 B d X R v U m V t b 3 Z l Z E N v b H V t b n M x L n t D d X N 0 b 2 0 g Z X h w b 3 J 0 I G Z p Z W x k L D N 9 J n F 1 b 3 Q 7 L C Z x d W 9 0 O 1 N l Y 3 R p b 2 4 x L 0 1 l b W J l c l 9 l e H B v c n R f M j A y N D E y M D Z f M T c z M T A 4 X z d i M m F h Y z M 3 N T F m Y z M 0 Y m U 3 Y T M x Y j N j Y z N i O G R i O D A y Z T R i Y y 9 B d X R v U m V t b 3 Z l Z E N v b H V t b n M x L n t F e H R l c m 5 h b C B J R C w 0 f S Z x d W 9 0 O y w m c X V v d D t T Z W N 0 a W 9 u M S 9 N Z W 1 i Z X J f Z X h w b 3 J 0 X z I w M j Q x M j A 2 X z E 3 M z E w O F 8 3 Y j J h Y W M z N z U x Z m M z N G J l N 2 E z M W I z Y 2 M z Y j h k Y j g w M m U 0 Y m M v Q X V 0 b 1 J l b W 9 2 Z W R D b 2 x 1 b W 5 z M S 5 7 R m l y c 3 Q g b m F t Z S w 1 f S Z x d W 9 0 O y w m c X V v d D t T Z W N 0 a W 9 u M S 9 N Z W 1 i Z X J f Z X h w b 3 J 0 X z I w M j Q x M j A 2 X z E 3 M z E w O F 8 3 Y j J h Y W M z N z U x Z m M z N G J l N 2 E z M W I z Y 2 M z Y j h k Y j g w M m U 0 Y m M v Q X V 0 b 1 J l b W 9 2 Z W R D b 2 x 1 b W 5 z M S 5 7 T G F z d C B O Y W 1 l L D Z 9 J n F 1 b 3 Q 7 L C Z x d W 9 0 O 1 N l Y 3 R p b 2 4 x L 0 1 l b W J l c l 9 l e H B v c n R f M j A y N D E y M D Z f M T c z M T A 4 X z d i M m F h Y z M 3 N T F m Y z M 0 Y m U 3 Y T M x Y j N j Y z N i O G R i O D A y Z T R i Y y 9 B d X R v U m V t b 3 Z l Z E N v b H V t b n M x L n t H Z W 5 k Z X I s N 3 0 m c X V v d D s s J n F 1 b 3 Q 7 U 2 V j d G l v b j E v T W V t Y m V y X 2 V 4 c G 9 y d F 8 y M D I 0 M T I w N l 8 x N z M x M D h f N 2 I y Y W F j M z c 1 M W Z j M z R i Z T d h M z F i M 2 N j M 2 I 4 Z G I 4 M D J l N G J j L 0 F 1 d G 9 S Z W 1 v d m V k Q 2 9 s d W 1 u c z E u e 0 J p c n R o Z G F 5 L D h 9 J n F 1 b 3 Q 7 L C Z x d W 9 0 O 1 N l Y 3 R p b 2 4 x L 0 1 l b W J l c l 9 l e H B v c n R f M j A y N D E y M D Z f M T c z M T A 4 X z d i M m F h Y z M 3 N T F m Y z M 0 Y m U 3 Y T M x Y j N j Y z N i O G R i O D A y Z T R i Y y 9 B d X R v U m V t b 3 Z l Z E N v b H V t b n M x L n t F b W F p b C w 5 f S Z x d W 9 0 O y w m c X V v d D t T Z W N 0 a W 9 u M S 9 N Z W 1 i Z X J f Z X h w b 3 J 0 X z I w M j Q x M j A 2 X z E 3 M z E w O F 8 3 Y j J h Y W M z N z U x Z m M z N G J l N 2 E z M W I z Y 2 M z Y j h k Y j g w M m U 0 Y m M v Q X V 0 b 1 J l b W 9 2 Z W R D b 2 x 1 b W 5 z M S 5 7 U 3 R y Z W V 0 I G F k Z H J l c 3 M s M T B 9 J n F 1 b 3 Q 7 L C Z x d W 9 0 O 1 N l Y 3 R p b 2 4 x L 0 1 l b W J l c l 9 l e H B v c n R f M j A y N D E y M D Z f M T c z M T A 4 X z d i M m F h Y z M 3 N T F m Y z M 0 Y m U 3 Y T M x Y j N j Y z N i O G R i O D A y Z T R i Y y 9 B d X R v U m V t b 3 Z l Z E N v b H V t b n M x L n t a S V A g Y 2 9 k Z S w x M X 0 m c X V v d D s s J n F 1 b 3 Q 7 U 2 V j d G l v b j E v T W V t Y m V y X 2 V 4 c G 9 y d F 8 y M D I 0 M T I w N l 8 x N z M x M D h f N 2 I y Y W F j M z c 1 M W Z j M z R i Z T d h M z F i M 2 N j M 2 I 4 Z G I 4 M D J l N G J j L 0 F 1 d G 9 S Z W 1 v d m V k Q 2 9 s d W 1 u c z E u e 0 N p d H k s M T J 9 J n F 1 b 3 Q 7 L C Z x d W 9 0 O 1 N l Y 3 R p b 2 4 x L 0 1 l b W J l c l 9 l e H B v c n R f M j A y N D E y M D Z f M T c z M T A 4 X z d i M m F h Y z M 3 N T F m Y z M 0 Y m U 3 Y T M x Y j N j Y z N i O G R i O D A y Z T R i Y y 9 B d X R v U m V t b 3 Z l Z E N v b H V t b n M x L n t Q a G 9 u Z S w x M 3 0 m c X V v d D s s J n F 1 b 3 Q 7 U 2 V j d G l v b j E v T W V t Y m V y X 2 V 4 c G 9 y d F 8 y M D I 0 M T I w N l 8 x N z M x M D h f N 2 I y Y W F j M z c 1 M W Z j M z R i Z T d h M z F i M 2 N j M 2 I 4 Z G I 4 M D J l N G J j L 0 F 1 d G 9 S Z W 1 v d m V k Q 2 9 s d W 1 u c z E u e 0 1 v Y m l s Z S w x N H 0 m c X V v d D s s J n F 1 b 3 Q 7 U 2 V j d G l v b j E v T W V t Y m V y X 2 V 4 c G 9 y d F 8 y M D I 0 M T I w N l 8 x N z M x M D h f N 2 I y Y W F j M z c 1 M W Z j M z R i Z T d h M z F i M 2 N j M 2 I 4 Z G I 4 M D J l N G J j L 0 F 1 d G 9 S Z W 1 v d m V k Q 2 9 s d W 1 u c z E u e 0 J h b m s g Y W N j b 3 V u d C B u d W 1 i Z X I s M T V 9 J n F 1 b 3 Q 7 L C Z x d W 9 0 O 1 N l Y 3 R p b 2 4 x L 0 1 l b W J l c l 9 l e H B v c n R f M j A y N D E y M D Z f M T c z M T A 4 X z d i M m F h Y z M 3 N T F m Y z M 0 Y m U 3 Y T M x Y j N j Y z N i O G R i O D A y Z T R i Y y 9 B d X R v U m V t b 3 Z l Z E N v b H V t b n M x L n t C S U M v U 3 d p Z n Q g Q 2 9 k Z S w x N n 0 m c X V v d D s s J n F 1 b 3 Q 7 U 2 V j d G l v b j E v T W V t Y m V y X 2 V 4 c G 9 y d F 8 y M D I 0 M T I w N l 8 x N z M x M D h f N 2 I y Y W F j M z c 1 M W Z j M z R i Z T d h M z F i M 2 N j M 2 I 4 Z G I 4 M D J l N G J j L 0 F 1 d G 9 S Z W 1 v d m V k Q 2 9 s d W 1 u c z E u e 0 J h b m s g Y W N j b 3 V u d C B o b 2 x k Z X I g b m F t Z S w x N 3 0 m c X V v d D s s J n F 1 b 3 Q 7 U 2 V j d G l v b j E v T W V t Y m V y X 2 V 4 c G 9 y d F 8 y M D I 0 M T I w N l 8 x N z M x M D h f N 2 I y Y W F j M z c 1 M W Z j M z R i Z T d h M z F i M 2 N j M 2 I 4 Z G I 4 M D J l N G J j L 0 F 1 d G 9 S Z W 1 v d m V k Q 2 9 s d W 1 u c z E u e 1 B y b y w x O H 0 m c X V v d D s s J n F 1 b 3 Q 7 U 2 V j d G l v b j E v T W V t Y m V y X 2 V 4 c G 9 y d F 8 y M D I 0 M T I w N l 8 x N z M x M D h f N 2 I y Y W F j M z c 1 M W Z j M z R i Z T d h M z F i M 2 N j M 2 I 4 Z G I 4 M D J l N G J j L 0 F 1 d G 9 S Z W 1 v d m V k Q 2 9 s d W 1 u c z E u e 0 1 l b W J l c i B z a W 5 j Z S w x O X 0 m c X V v d D s s J n F 1 b 3 Q 7 U 2 V j d G l v b j E v T W V t Y m V y X 2 V 4 c G 9 y d F 8 y M D I 0 M T I w N l 8 x N z M x M D h f N 2 I y Y W F j M z c 1 M W Z j M z R i Z T d h M z F i M 2 N j M 2 I 4 Z G I 4 M D J l N G J j L 0 F 1 d G 9 S Z W 1 v d m V k Q 2 9 s d W 1 u c z E u e 1 J l Z 2 l z d H J h d G l v b i B k Y X R l L D I w f S Z x d W 9 0 O y w m c X V v d D t T Z W N 0 a W 9 u M S 9 N Z W 1 i Z X J f Z X h w b 3 J 0 X z I w M j Q x M j A 2 X z E 3 M z E w O F 8 3 Y j J h Y W M z N z U x Z m M z N G J l N 2 E z M W I z Y 2 M z Y j h k Y j g w M m U 0 Y m M v Q X V 0 b 1 J l b W 9 2 Z W R D b 2 x 1 b W 5 z M S 5 7 U 3 V i c 2 N y a X B 0 a W 9 u I H J l Y X N v b i w y M X 0 m c X V v d D s s J n F 1 b 3 Q 7 U 2 V j d G l v b j E v T W V t Y m V y X 2 V 4 c G 9 y d F 8 y M D I 0 M T I w N l 8 x N z M x M D h f N 2 I y Y W F j M z c 1 M W Z j M z R i Z T d h M z F i M 2 N j M 2 I 4 Z G I 4 M D J l N G J j L 0 F 1 d G 9 S Z W 1 v d m V k Q 2 9 s d W 1 u c z E u e 1 N v d X J j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1 l b W J l c l 9 l e H B v c n R f M j A y N D E y M D Z f M T c z M T A 4 X z d i M m F h Y z M 3 N T F m Y z M 0 Y m U 3 Y T M x Y j N j Y z N i O G R i O D A y Z T R i Y y 9 B d X R v U m V t b 3 Z l Z E N v b H V t b n M x L n t D b H V i I E l E L D B 9 J n F 1 b 3 Q 7 L C Z x d W 9 0 O 1 N l Y 3 R p b 2 4 x L 0 1 l b W J l c l 9 l e H B v c n R f M j A y N D E y M D Z f M T c z M T A 4 X z d i M m F h Y z M 3 N T F m Y z M 0 Y m U 3 Y T M x Y j N j Y z N i O G R i O D A y Z T R i Y y 9 B d X R v U m V t b 3 Z l Z E N v b H V t b n M x L n t N Z W 1 i Z X I g S U Q s M X 0 m c X V v d D s s J n F 1 b 3 Q 7 U 2 V j d G l v b j E v T W V t Y m V y X 2 V 4 c G 9 y d F 8 y M D I 0 M T I w N l 8 x N z M x M D h f N 2 I y Y W F j M z c 1 M W Z j M z R i Z T d h M z F i M 2 N j M 2 I 4 Z G I 4 M D J l N G J j L 0 F 1 d G 9 S Z W 1 v d m V k Q 2 9 s d W 1 u c z E u e 0 9 3 b i B t Z W 1 i Z X I g S U Q s M n 0 m c X V v d D s s J n F 1 b 3 Q 7 U 2 V j d G l v b j E v T W V t Y m V y X 2 V 4 c G 9 y d F 8 y M D I 0 M T I w N l 8 x N z M x M D h f N 2 I y Y W F j M z c 1 M W Z j M z R i Z T d h M z F i M 2 N j M 2 I 4 Z G I 4 M D J l N G J j L 0 F 1 d G 9 S Z W 1 v d m V k Q 2 9 s d W 1 u c z E u e 0 N 1 c 3 R v b S B l e H B v c n Q g Z m l l b G Q s M 3 0 m c X V v d D s s J n F 1 b 3 Q 7 U 2 V j d G l v b j E v T W V t Y m V y X 2 V 4 c G 9 y d F 8 y M D I 0 M T I w N l 8 x N z M x M D h f N 2 I y Y W F j M z c 1 M W Z j M z R i Z T d h M z F i M 2 N j M 2 I 4 Z G I 4 M D J l N G J j L 0 F 1 d G 9 S Z W 1 v d m V k Q 2 9 s d W 1 u c z E u e 0 V 4 d G V y b m F s I E l E L D R 9 J n F 1 b 3 Q 7 L C Z x d W 9 0 O 1 N l Y 3 R p b 2 4 x L 0 1 l b W J l c l 9 l e H B v c n R f M j A y N D E y M D Z f M T c z M T A 4 X z d i M m F h Y z M 3 N T F m Y z M 0 Y m U 3 Y T M x Y j N j Y z N i O G R i O D A y Z T R i Y y 9 B d X R v U m V t b 3 Z l Z E N v b H V t b n M x L n t G a X J z d C B u Y W 1 l L D V 9 J n F 1 b 3 Q 7 L C Z x d W 9 0 O 1 N l Y 3 R p b 2 4 x L 0 1 l b W J l c l 9 l e H B v c n R f M j A y N D E y M D Z f M T c z M T A 4 X z d i M m F h Y z M 3 N T F m Y z M 0 Y m U 3 Y T M x Y j N j Y z N i O G R i O D A y Z T R i Y y 9 B d X R v U m V t b 3 Z l Z E N v b H V t b n M x L n t M Y X N 0 I E 5 h b W U s N n 0 m c X V v d D s s J n F 1 b 3 Q 7 U 2 V j d G l v b j E v T W V t Y m V y X 2 V 4 c G 9 y d F 8 y M D I 0 M T I w N l 8 x N z M x M D h f N 2 I y Y W F j M z c 1 M W Z j M z R i Z T d h M z F i M 2 N j M 2 I 4 Z G I 4 M D J l N G J j L 0 F 1 d G 9 S Z W 1 v d m V k Q 2 9 s d W 1 u c z E u e 0 d l b m R l c i w 3 f S Z x d W 9 0 O y w m c X V v d D t T Z W N 0 a W 9 u M S 9 N Z W 1 i Z X J f Z X h w b 3 J 0 X z I w M j Q x M j A 2 X z E 3 M z E w O F 8 3 Y j J h Y W M z N z U x Z m M z N G J l N 2 E z M W I z Y 2 M z Y j h k Y j g w M m U 0 Y m M v Q X V 0 b 1 J l b W 9 2 Z W R D b 2 x 1 b W 5 z M S 5 7 Q m l y d G h k Y X k s O H 0 m c X V v d D s s J n F 1 b 3 Q 7 U 2 V j d G l v b j E v T W V t Y m V y X 2 V 4 c G 9 y d F 8 y M D I 0 M T I w N l 8 x N z M x M D h f N 2 I y Y W F j M z c 1 M W Z j M z R i Z T d h M z F i M 2 N j M 2 I 4 Z G I 4 M D J l N G J j L 0 F 1 d G 9 S Z W 1 v d m V k Q 2 9 s d W 1 u c z E u e 0 V t Y W l s L D l 9 J n F 1 b 3 Q 7 L C Z x d W 9 0 O 1 N l Y 3 R p b 2 4 x L 0 1 l b W J l c l 9 l e H B v c n R f M j A y N D E y M D Z f M T c z M T A 4 X z d i M m F h Y z M 3 N T F m Y z M 0 Y m U 3 Y T M x Y j N j Y z N i O G R i O D A y Z T R i Y y 9 B d X R v U m V t b 3 Z l Z E N v b H V t b n M x L n t T d H J l Z X Q g Y W R k c m V z c y w x M H 0 m c X V v d D s s J n F 1 b 3 Q 7 U 2 V j d G l v b j E v T W V t Y m V y X 2 V 4 c G 9 y d F 8 y M D I 0 M T I w N l 8 x N z M x M D h f N 2 I y Y W F j M z c 1 M W Z j M z R i Z T d h M z F i M 2 N j M 2 I 4 Z G I 4 M D J l N G J j L 0 F 1 d G 9 S Z W 1 v d m V k Q 2 9 s d W 1 u c z E u e 1 p J U C B j b 2 R l L D E x f S Z x d W 9 0 O y w m c X V v d D t T Z W N 0 a W 9 u M S 9 N Z W 1 i Z X J f Z X h w b 3 J 0 X z I w M j Q x M j A 2 X z E 3 M z E w O F 8 3 Y j J h Y W M z N z U x Z m M z N G J l N 2 E z M W I z Y 2 M z Y j h k Y j g w M m U 0 Y m M v Q X V 0 b 1 J l b W 9 2 Z W R D b 2 x 1 b W 5 z M S 5 7 Q 2 l 0 e S w x M n 0 m c X V v d D s s J n F 1 b 3 Q 7 U 2 V j d G l v b j E v T W V t Y m V y X 2 V 4 c G 9 y d F 8 y M D I 0 M T I w N l 8 x N z M x M D h f N 2 I y Y W F j M z c 1 M W Z j M z R i Z T d h M z F i M 2 N j M 2 I 4 Z G I 4 M D J l N G J j L 0 F 1 d G 9 S Z W 1 v d m V k Q 2 9 s d W 1 u c z E u e 1 B o b 2 5 l L D E z f S Z x d W 9 0 O y w m c X V v d D t T Z W N 0 a W 9 u M S 9 N Z W 1 i Z X J f Z X h w b 3 J 0 X z I w M j Q x M j A 2 X z E 3 M z E w O F 8 3 Y j J h Y W M z N z U x Z m M z N G J l N 2 E z M W I z Y 2 M z Y j h k Y j g w M m U 0 Y m M v Q X V 0 b 1 J l b W 9 2 Z W R D b 2 x 1 b W 5 z M S 5 7 T W 9 i a W x l L D E 0 f S Z x d W 9 0 O y w m c X V v d D t T Z W N 0 a W 9 u M S 9 N Z W 1 i Z X J f Z X h w b 3 J 0 X z I w M j Q x M j A 2 X z E 3 M z E w O F 8 3 Y j J h Y W M z N z U x Z m M z N G J l N 2 E z M W I z Y 2 M z Y j h k Y j g w M m U 0 Y m M v Q X V 0 b 1 J l b W 9 2 Z W R D b 2 x 1 b W 5 z M S 5 7 Q m F u a y B h Y 2 N v d W 5 0 I G 5 1 b W J l c i w x N X 0 m c X V v d D s s J n F 1 b 3 Q 7 U 2 V j d G l v b j E v T W V t Y m V y X 2 V 4 c G 9 y d F 8 y M D I 0 M T I w N l 8 x N z M x M D h f N 2 I y Y W F j M z c 1 M W Z j M z R i Z T d h M z F i M 2 N j M 2 I 4 Z G I 4 M D J l N G J j L 0 F 1 d G 9 S Z W 1 v d m V k Q 2 9 s d W 1 u c z E u e 0 J J Q y 9 T d 2 l m d C B D b 2 R l L D E 2 f S Z x d W 9 0 O y w m c X V v d D t T Z W N 0 a W 9 u M S 9 N Z W 1 i Z X J f Z X h w b 3 J 0 X z I w M j Q x M j A 2 X z E 3 M z E w O F 8 3 Y j J h Y W M z N z U x Z m M z N G J l N 2 E z M W I z Y 2 M z Y j h k Y j g w M m U 0 Y m M v Q X V 0 b 1 J l b W 9 2 Z W R D b 2 x 1 b W 5 z M S 5 7 Q m F u a y B h Y 2 N v d W 5 0 I G h v b G R l c i B u Y W 1 l L D E 3 f S Z x d W 9 0 O y w m c X V v d D t T Z W N 0 a W 9 u M S 9 N Z W 1 i Z X J f Z X h w b 3 J 0 X z I w M j Q x M j A 2 X z E 3 M z E w O F 8 3 Y j J h Y W M z N z U x Z m M z N G J l N 2 E z M W I z Y 2 M z Y j h k Y j g w M m U 0 Y m M v Q X V 0 b 1 J l b W 9 2 Z W R D b 2 x 1 b W 5 z M S 5 7 U H J v L D E 4 f S Z x d W 9 0 O y w m c X V v d D t T Z W N 0 a W 9 u M S 9 N Z W 1 i Z X J f Z X h w b 3 J 0 X z I w M j Q x M j A 2 X z E 3 M z E w O F 8 3 Y j J h Y W M z N z U x Z m M z N G J l N 2 E z M W I z Y 2 M z Y j h k Y j g w M m U 0 Y m M v Q X V 0 b 1 J l b W 9 2 Z W R D b 2 x 1 b W 5 z M S 5 7 T W V t Y m V y I H N p b m N l L D E 5 f S Z x d W 9 0 O y w m c X V v d D t T Z W N 0 a W 9 u M S 9 N Z W 1 i Z X J f Z X h w b 3 J 0 X z I w M j Q x M j A 2 X z E 3 M z E w O F 8 3 Y j J h Y W M z N z U x Z m M z N G J l N 2 E z M W I z Y 2 M z Y j h k Y j g w M m U 0 Y m M v Q X V 0 b 1 J l b W 9 2 Z W R D b 2 x 1 b W 5 z M S 5 7 U m V n a X N 0 c m F 0 a W 9 u I G R h d G U s M j B 9 J n F 1 b 3 Q 7 L C Z x d W 9 0 O 1 N l Y 3 R p b 2 4 x L 0 1 l b W J l c l 9 l e H B v c n R f M j A y N D E y M D Z f M T c z M T A 4 X z d i M m F h Y z M 3 N T F m Y z M 0 Y m U 3 Y T M x Y j N j Y z N i O G R i O D A y Z T R i Y y 9 B d X R v U m V t b 3 Z l Z E N v b H V t b n M x L n t T d W J z Y 3 J p c H R p b 2 4 g c m V h c 2 9 u L D I x f S Z x d W 9 0 O y w m c X V v d D t T Z W N 0 a W 9 u M S 9 N Z W 1 i Z X J f Z X h w b 3 J 0 X z I w M j Q x M j A 2 X z E 3 M z E w O F 8 3 Y j J h Y W M z N z U x Z m M z N G J l N 2 E z M W I z Y 2 M z Y j h k Y j g w M m U 0 Y m M v Q X V 0 b 1 J l b W 9 2 Z W R D b 2 x 1 b W 5 z M S 5 7 U 2 9 1 c m N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t Y m V y X 2 V 4 c G 9 y d F 8 y M D I 0 M T I w N l 8 x N z M x M D h f N 2 I y Y W F j M z c 1 M W Z j M z R i Z T d h M z F i M 2 N j M 2 I 4 Z G I 4 M D J l N G J j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W J l c l 9 l e H B v c n R f M j A y N D E y M D Z f M T c z M T A 4 X z d i M m F h Y z M 3 N T F m Y z M 0 Y m U 3 Y T M x Y j N j Y z N i O G R i O D A y Z T R i Y y 9 V c 2 F y J T I w b G E l M j B w c m l t Z X J h J T I w Z m l s Y S U y M G N v b W 8 l M j B l b m N h Y m V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t Y m V y X 2 V 4 c G 9 y d F 8 y M D I 0 M T I w N l 8 x N z M x M D h f N 2 I y Y W F j M z c 1 M W Z j M z R i Z T d h M z F i M 2 N j M 2 I 4 Z G I 4 M D J l N G J j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t Y m V y X 2 V 4 c G 9 y d F 8 y M D I 0 M T I w N l 8 x N z M 3 N T l f Z j Q 4 Y j B i M z F j M D Q x N z A w N j E z O G N l N D U 3 N m Y y O T R h M D Y 2 Z j d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Z m M z F m Z W Q t O G N i Z i 0 0 M T U 2 L W J j N z U t M G R j O T A 2 N G M w M m Q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l b W J l c l 9 l e H B v c n R f M j A y N D E y M D Z f M T c z N z U 5 X 2 Y 0 O G I w Y j M x Y z A 0 M T c w M D Y x M z h j Z T Q 1 N z Z m M j k 0 Y T A 2 N m Y 3 Y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s d W I g S U Q m c X V v d D s s J n F 1 b 3 Q 7 T W V t Y m V y I E l E J n F 1 b 3 Q 7 L C Z x d W 9 0 O 0 9 3 b i B t Z W 1 i Z X I g S U Q m c X V v d D s s J n F 1 b 3 Q 7 Q 3 V z d G 9 t I G V 4 c G 9 y d C B m a W V s Z C Z x d W 9 0 O y w m c X V v d D t F e H R l c m 5 h b C B J R C Z x d W 9 0 O y w m c X V v d D t G a X J z d C B u Y W 1 l J n F 1 b 3 Q 7 L C Z x d W 9 0 O 0 x h c 3 Q g T m F t Z S Z x d W 9 0 O y w m c X V v d D t H Z W 5 k Z X I m c X V v d D s s J n F 1 b 3 Q 7 Q m l y d G h k Y X k m c X V v d D s s J n F 1 b 3 Q 7 R W 1 h a W w m c X V v d D s s J n F 1 b 3 Q 7 U 3 R y Z W V 0 I G F k Z H J l c 3 M m c X V v d D s s J n F 1 b 3 Q 7 W k l Q I G N v Z G U m c X V v d D s s J n F 1 b 3 Q 7 Q 2 l 0 e S Z x d W 9 0 O y w m c X V v d D t Q a G 9 u Z S Z x d W 9 0 O y w m c X V v d D t N b 2 J p b G U m c X V v d D s s J n F 1 b 3 Q 7 Q m F u a y B h Y 2 N v d W 5 0 I G 5 1 b W J l c i Z x d W 9 0 O y w m c X V v d D t C S U M v U 3 d p Z n Q g Q 2 9 k Z S Z x d W 9 0 O y w m c X V v d D t C Y W 5 r I G F j Y 2 9 1 b n Q g a G 9 s Z G V y I G 5 h b W U m c X V v d D s s J n F 1 b 3 Q 7 U H J v J n F 1 b 3 Q 7 L C Z x d W 9 0 O 0 1 l b W J l c i B z a W 5 j Z S Z x d W 9 0 O y w m c X V v d D t S Z W d p c 3 R y Y X R p b 2 4 g Z G F 0 Z S Z x d W 9 0 O y w m c X V v d D t T d W J z Y 3 J p c H R p b 2 4 g c m V h c 2 9 u J n F 1 b 3 Q 7 L C Z x d W 9 0 O 1 N v d X J j Z S Z x d W 9 0 O y w m c X V v d D t N Z W 1 i Z X J z a G l w c y Z x d W 9 0 O y w m c X V v d D t D b 2 5 0 c m F j d C B z d G F y d C B k Y X R l J n F 1 b 3 Q 7 L C Z x d W 9 0 O 0 N v b n R y Y W N 0 I G V u Z C B k Y X R l J n F 1 b 3 Q 7 L C Z x d W 9 0 O 1 B y a W N l J n F 1 b 3 Q 7 L C Z x d W 9 0 O 0 R p c 2 N v d W 5 0 J n F 1 b 3 Q 7 X S I g L z 4 8 R W 5 0 c n k g V H l w Z T 0 i R m l s b E N v b H V t b l R 5 c G V z I i B W Y W x 1 Z T 0 i c 0 F 3 T U d C Z 1 l H Q m d Z S k J n W U R C Z 1 l E Q m d Z R 0 J n a 0 d C Z 1 l H Q 1 F r R E J n P T 0 i I C 8 + P E V u d H J 5 I F R 5 c G U 9 I k Z p b G x M Y X N 0 V X B k Y X R l Z C I g V m F s d W U 9 I m Q y M D I 0 L T E y L T A 5 V D E 3 O j E 0 O j Q z L j g 0 O T I 2 N z l a I i A v P j x F b n R y e S B U e X B l P S J G a W x s R X J y b 3 J D b 3 V u d C I g V m F s d W U 9 I m w 3 I i A v P j x F b n R y e S B U e X B l P S J G a W x s R X J y b 3 J D b 2 R l I i B W Y W x 1 Z T 0 i c 1 V u a 2 5 v d 2 4 i I C 8 + P E V u d H J 5 I F R 5 c G U 9 I k Z p b G x D b 3 V u d C I g V m F s d W U 9 I m w x M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1 i Z X J f Z X h w b 3 J 0 X z I w M j Q x M j A 2 X z E 3 M z c 1 O V 9 m N D h i M G I z M W M w N D E 3 M D A 2 M T M 4 Y 2 U 0 N T c 2 Z j I 5 N G E w N j Z m N 2 M v Q X V 0 b 1 J l b W 9 2 Z W R D b 2 x 1 b W 5 z M S 5 7 Q 2 x 1 Y i B J R C w w f S Z x d W 9 0 O y w m c X V v d D t T Z W N 0 a W 9 u M S 9 N Z W 1 i Z X J f Z X h w b 3 J 0 X z I w M j Q x M j A 2 X z E 3 M z c 1 O V 9 m N D h i M G I z M W M w N D E 3 M D A 2 M T M 4 Y 2 U 0 N T c 2 Z j I 5 N G E w N j Z m N 2 M v Q X V 0 b 1 J l b W 9 2 Z W R D b 2 x 1 b W 5 z M S 5 7 T W V t Y m V y I E l E L D F 9 J n F 1 b 3 Q 7 L C Z x d W 9 0 O 1 N l Y 3 R p b 2 4 x L 0 1 l b W J l c l 9 l e H B v c n R f M j A y N D E y M D Z f M T c z N z U 5 X 2 Y 0 O G I w Y j M x Y z A 0 M T c w M D Y x M z h j Z T Q 1 N z Z m M j k 0 Y T A 2 N m Y 3 Y y 9 B d X R v U m V t b 3 Z l Z E N v b H V t b n M x L n t P d 2 4 g b W V t Y m V y I E l E L D J 9 J n F 1 b 3 Q 7 L C Z x d W 9 0 O 1 N l Y 3 R p b 2 4 x L 0 1 l b W J l c l 9 l e H B v c n R f M j A y N D E y M D Z f M T c z N z U 5 X 2 Y 0 O G I w Y j M x Y z A 0 M T c w M D Y x M z h j Z T Q 1 N z Z m M j k 0 Y T A 2 N m Y 3 Y y 9 B d X R v U m V t b 3 Z l Z E N v b H V t b n M x L n t D d X N 0 b 2 0 g Z X h w b 3 J 0 I G Z p Z W x k L D N 9 J n F 1 b 3 Q 7 L C Z x d W 9 0 O 1 N l Y 3 R p b 2 4 x L 0 1 l b W J l c l 9 l e H B v c n R f M j A y N D E y M D Z f M T c z N z U 5 X 2 Y 0 O G I w Y j M x Y z A 0 M T c w M D Y x M z h j Z T Q 1 N z Z m M j k 0 Y T A 2 N m Y 3 Y y 9 B d X R v U m V t b 3 Z l Z E N v b H V t b n M x L n t F e H R l c m 5 h b C B J R C w 0 f S Z x d W 9 0 O y w m c X V v d D t T Z W N 0 a W 9 u M S 9 N Z W 1 i Z X J f Z X h w b 3 J 0 X z I w M j Q x M j A 2 X z E 3 M z c 1 O V 9 m N D h i M G I z M W M w N D E 3 M D A 2 M T M 4 Y 2 U 0 N T c 2 Z j I 5 N G E w N j Z m N 2 M v Q X V 0 b 1 J l b W 9 2 Z W R D b 2 x 1 b W 5 z M S 5 7 R m l y c 3 Q g b m F t Z S w 1 f S Z x d W 9 0 O y w m c X V v d D t T Z W N 0 a W 9 u M S 9 N Z W 1 i Z X J f Z X h w b 3 J 0 X z I w M j Q x M j A 2 X z E 3 M z c 1 O V 9 m N D h i M G I z M W M w N D E 3 M D A 2 M T M 4 Y 2 U 0 N T c 2 Z j I 5 N G E w N j Z m N 2 M v Q X V 0 b 1 J l b W 9 2 Z W R D b 2 x 1 b W 5 z M S 5 7 T G F z d C B O Y W 1 l L D Z 9 J n F 1 b 3 Q 7 L C Z x d W 9 0 O 1 N l Y 3 R p b 2 4 x L 0 1 l b W J l c l 9 l e H B v c n R f M j A y N D E y M D Z f M T c z N z U 5 X 2 Y 0 O G I w Y j M x Y z A 0 M T c w M D Y x M z h j Z T Q 1 N z Z m M j k 0 Y T A 2 N m Y 3 Y y 9 B d X R v U m V t b 3 Z l Z E N v b H V t b n M x L n t H Z W 5 k Z X I s N 3 0 m c X V v d D s s J n F 1 b 3 Q 7 U 2 V j d G l v b j E v T W V t Y m V y X 2 V 4 c G 9 y d F 8 y M D I 0 M T I w N l 8 x N z M 3 N T l f Z j Q 4 Y j B i M z F j M D Q x N z A w N j E z O G N l N D U 3 N m Y y O T R h M D Y 2 Z j d j L 0 F 1 d G 9 S Z W 1 v d m V k Q 2 9 s d W 1 u c z E u e 0 J p c n R o Z G F 5 L D h 9 J n F 1 b 3 Q 7 L C Z x d W 9 0 O 1 N l Y 3 R p b 2 4 x L 0 1 l b W J l c l 9 l e H B v c n R f M j A y N D E y M D Z f M T c z N z U 5 X 2 Y 0 O G I w Y j M x Y z A 0 M T c w M D Y x M z h j Z T Q 1 N z Z m M j k 0 Y T A 2 N m Y 3 Y y 9 B d X R v U m V t b 3 Z l Z E N v b H V t b n M x L n t F b W F p b C w 5 f S Z x d W 9 0 O y w m c X V v d D t T Z W N 0 a W 9 u M S 9 N Z W 1 i Z X J f Z X h w b 3 J 0 X z I w M j Q x M j A 2 X z E 3 M z c 1 O V 9 m N D h i M G I z M W M w N D E 3 M D A 2 M T M 4 Y 2 U 0 N T c 2 Z j I 5 N G E w N j Z m N 2 M v Q X V 0 b 1 J l b W 9 2 Z W R D b 2 x 1 b W 5 z M S 5 7 U 3 R y Z W V 0 I G F k Z H J l c 3 M s M T B 9 J n F 1 b 3 Q 7 L C Z x d W 9 0 O 1 N l Y 3 R p b 2 4 x L 0 1 l b W J l c l 9 l e H B v c n R f M j A y N D E y M D Z f M T c z N z U 5 X 2 Y 0 O G I w Y j M x Y z A 0 M T c w M D Y x M z h j Z T Q 1 N z Z m M j k 0 Y T A 2 N m Y 3 Y y 9 B d X R v U m V t b 3 Z l Z E N v b H V t b n M x L n t a S V A g Y 2 9 k Z S w x M X 0 m c X V v d D s s J n F 1 b 3 Q 7 U 2 V j d G l v b j E v T W V t Y m V y X 2 V 4 c G 9 y d F 8 y M D I 0 M T I w N l 8 x N z M 3 N T l f Z j Q 4 Y j B i M z F j M D Q x N z A w N j E z O G N l N D U 3 N m Y y O T R h M D Y 2 Z j d j L 0 F 1 d G 9 S Z W 1 v d m V k Q 2 9 s d W 1 u c z E u e 0 N p d H k s M T J 9 J n F 1 b 3 Q 7 L C Z x d W 9 0 O 1 N l Y 3 R p b 2 4 x L 0 1 l b W J l c l 9 l e H B v c n R f M j A y N D E y M D Z f M T c z N z U 5 X 2 Y 0 O G I w Y j M x Y z A 0 M T c w M D Y x M z h j Z T Q 1 N z Z m M j k 0 Y T A 2 N m Y 3 Y y 9 B d X R v U m V t b 3 Z l Z E N v b H V t b n M x L n t Q a G 9 u Z S w x M 3 0 m c X V v d D s s J n F 1 b 3 Q 7 U 2 V j d G l v b j E v T W V t Y m V y X 2 V 4 c G 9 y d F 8 y M D I 0 M T I w N l 8 x N z M 3 N T l f Z j Q 4 Y j B i M z F j M D Q x N z A w N j E z O G N l N D U 3 N m Y y O T R h M D Y 2 Z j d j L 0 F 1 d G 9 S Z W 1 v d m V k Q 2 9 s d W 1 u c z E u e 0 1 v Y m l s Z S w x N H 0 m c X V v d D s s J n F 1 b 3 Q 7 U 2 V j d G l v b j E v T W V t Y m V y X 2 V 4 c G 9 y d F 8 y M D I 0 M T I w N l 8 x N z M 3 N T l f Z j Q 4 Y j B i M z F j M D Q x N z A w N j E z O G N l N D U 3 N m Y y O T R h M D Y 2 Z j d j L 0 F 1 d G 9 S Z W 1 v d m V k Q 2 9 s d W 1 u c z E u e 0 J h b m s g Y W N j b 3 V u d C B u d W 1 i Z X I s M T V 9 J n F 1 b 3 Q 7 L C Z x d W 9 0 O 1 N l Y 3 R p b 2 4 x L 0 1 l b W J l c l 9 l e H B v c n R f M j A y N D E y M D Z f M T c z N z U 5 X 2 Y 0 O G I w Y j M x Y z A 0 M T c w M D Y x M z h j Z T Q 1 N z Z m M j k 0 Y T A 2 N m Y 3 Y y 9 B d X R v U m V t b 3 Z l Z E N v b H V t b n M x L n t C S U M v U 3 d p Z n Q g Q 2 9 k Z S w x N n 0 m c X V v d D s s J n F 1 b 3 Q 7 U 2 V j d G l v b j E v T W V t Y m V y X 2 V 4 c G 9 y d F 8 y M D I 0 M T I w N l 8 x N z M 3 N T l f Z j Q 4 Y j B i M z F j M D Q x N z A w N j E z O G N l N D U 3 N m Y y O T R h M D Y 2 Z j d j L 0 F 1 d G 9 S Z W 1 v d m V k Q 2 9 s d W 1 u c z E u e 0 J h b m s g Y W N j b 3 V u d C B o b 2 x k Z X I g b m F t Z S w x N 3 0 m c X V v d D s s J n F 1 b 3 Q 7 U 2 V j d G l v b j E v T W V t Y m V y X 2 V 4 c G 9 y d F 8 y M D I 0 M T I w N l 8 x N z M 3 N T l f Z j Q 4 Y j B i M z F j M D Q x N z A w N j E z O G N l N D U 3 N m Y y O T R h M D Y 2 Z j d j L 0 F 1 d G 9 S Z W 1 v d m V k Q 2 9 s d W 1 u c z E u e 1 B y b y w x O H 0 m c X V v d D s s J n F 1 b 3 Q 7 U 2 V j d G l v b j E v T W V t Y m V y X 2 V 4 c G 9 y d F 8 y M D I 0 M T I w N l 8 x N z M 3 N T l f Z j Q 4 Y j B i M z F j M D Q x N z A w N j E z O G N l N D U 3 N m Y y O T R h M D Y 2 Z j d j L 0 F 1 d G 9 S Z W 1 v d m V k Q 2 9 s d W 1 u c z E u e 0 1 l b W J l c i B z a W 5 j Z S w x O X 0 m c X V v d D s s J n F 1 b 3 Q 7 U 2 V j d G l v b j E v T W V t Y m V y X 2 V 4 c G 9 y d F 8 y M D I 0 M T I w N l 8 x N z M 3 N T l f Z j Q 4 Y j B i M z F j M D Q x N z A w N j E z O G N l N D U 3 N m Y y O T R h M D Y 2 Z j d j L 0 F 1 d G 9 S Z W 1 v d m V k Q 2 9 s d W 1 u c z E u e 1 J l Z 2 l z d H J h d G l v b i B k Y X R l L D I w f S Z x d W 9 0 O y w m c X V v d D t T Z W N 0 a W 9 u M S 9 N Z W 1 i Z X J f Z X h w b 3 J 0 X z I w M j Q x M j A 2 X z E 3 M z c 1 O V 9 m N D h i M G I z M W M w N D E 3 M D A 2 M T M 4 Y 2 U 0 N T c 2 Z j I 5 N G E w N j Z m N 2 M v Q X V 0 b 1 J l b W 9 2 Z W R D b 2 x 1 b W 5 z M S 5 7 U 3 V i c 2 N y a X B 0 a W 9 u I H J l Y X N v b i w y M X 0 m c X V v d D s s J n F 1 b 3 Q 7 U 2 V j d G l v b j E v T W V t Y m V y X 2 V 4 c G 9 y d F 8 y M D I 0 M T I w N l 8 x N z M 3 N T l f Z j Q 4 Y j B i M z F j M D Q x N z A w N j E z O G N l N D U 3 N m Y y O T R h M D Y 2 Z j d j L 0 F 1 d G 9 S Z W 1 v d m V k Q 2 9 s d W 1 u c z E u e 1 N v d X J j Z S w y M n 0 m c X V v d D s s J n F 1 b 3 Q 7 U 2 V j d G l v b j E v T W V t Y m V y X 2 V 4 c G 9 y d F 8 y M D I 0 M T I w N l 8 x N z M 3 N T l f Z j Q 4 Y j B i M z F j M D Q x N z A w N j E z O G N l N D U 3 N m Y y O T R h M D Y 2 Z j d j L 0 F 1 d G 9 S Z W 1 v d m V k Q 2 9 s d W 1 u c z E u e 0 1 l b W J l c n N o a X B z L D I z f S Z x d W 9 0 O y w m c X V v d D t T Z W N 0 a W 9 u M S 9 N Z W 1 i Z X J f Z X h w b 3 J 0 X z I w M j Q x M j A 2 X z E 3 M z c 1 O V 9 m N D h i M G I z M W M w N D E 3 M D A 2 M T M 4 Y 2 U 0 N T c 2 Z j I 5 N G E w N j Z m N 2 M v Q X V 0 b 1 J l b W 9 2 Z W R D b 2 x 1 b W 5 z M S 5 7 Q 2 9 u d H J h Y 3 Q g c 3 R h c n Q g Z G F 0 Z S w y N H 0 m c X V v d D s s J n F 1 b 3 Q 7 U 2 V j d G l v b j E v T W V t Y m V y X 2 V 4 c G 9 y d F 8 y M D I 0 M T I w N l 8 x N z M 3 N T l f Z j Q 4 Y j B i M z F j M D Q x N z A w N j E z O G N l N D U 3 N m Y y O T R h M D Y 2 Z j d j L 0 F 1 d G 9 S Z W 1 v d m V k Q 2 9 s d W 1 u c z E u e 0 N v b n R y Y W N 0 I G V u Z C B k Y X R l L D I 1 f S Z x d W 9 0 O y w m c X V v d D t T Z W N 0 a W 9 u M S 9 N Z W 1 i Z X J f Z X h w b 3 J 0 X z I w M j Q x M j A 2 X z E 3 M z c 1 O V 9 m N D h i M G I z M W M w N D E 3 M D A 2 M T M 4 Y 2 U 0 N T c 2 Z j I 5 N G E w N j Z m N 2 M v Q X V 0 b 1 J l b W 9 2 Z W R D b 2 x 1 b W 5 z M S 5 7 U H J p Y 2 U s M j Z 9 J n F 1 b 3 Q 7 L C Z x d W 9 0 O 1 N l Y 3 R p b 2 4 x L 0 1 l b W J l c l 9 l e H B v c n R f M j A y N D E y M D Z f M T c z N z U 5 X 2 Y 0 O G I w Y j M x Y z A 0 M T c w M D Y x M z h j Z T Q 1 N z Z m M j k 0 Y T A 2 N m Y 3 Y y 9 B d X R v U m V t b 3 Z l Z E N v b H V t b n M x L n t E a X N j b 3 V u d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1 l b W J l c l 9 l e H B v c n R f M j A y N D E y M D Z f M T c z N z U 5 X 2 Y 0 O G I w Y j M x Y z A 0 M T c w M D Y x M z h j Z T Q 1 N z Z m M j k 0 Y T A 2 N m Y 3 Y y 9 B d X R v U m V t b 3 Z l Z E N v b H V t b n M x L n t D b H V i I E l E L D B 9 J n F 1 b 3 Q 7 L C Z x d W 9 0 O 1 N l Y 3 R p b 2 4 x L 0 1 l b W J l c l 9 l e H B v c n R f M j A y N D E y M D Z f M T c z N z U 5 X 2 Y 0 O G I w Y j M x Y z A 0 M T c w M D Y x M z h j Z T Q 1 N z Z m M j k 0 Y T A 2 N m Y 3 Y y 9 B d X R v U m V t b 3 Z l Z E N v b H V t b n M x L n t N Z W 1 i Z X I g S U Q s M X 0 m c X V v d D s s J n F 1 b 3 Q 7 U 2 V j d G l v b j E v T W V t Y m V y X 2 V 4 c G 9 y d F 8 y M D I 0 M T I w N l 8 x N z M 3 N T l f Z j Q 4 Y j B i M z F j M D Q x N z A w N j E z O G N l N D U 3 N m Y y O T R h M D Y 2 Z j d j L 0 F 1 d G 9 S Z W 1 v d m V k Q 2 9 s d W 1 u c z E u e 0 9 3 b i B t Z W 1 i Z X I g S U Q s M n 0 m c X V v d D s s J n F 1 b 3 Q 7 U 2 V j d G l v b j E v T W V t Y m V y X 2 V 4 c G 9 y d F 8 y M D I 0 M T I w N l 8 x N z M 3 N T l f Z j Q 4 Y j B i M z F j M D Q x N z A w N j E z O G N l N D U 3 N m Y y O T R h M D Y 2 Z j d j L 0 F 1 d G 9 S Z W 1 v d m V k Q 2 9 s d W 1 u c z E u e 0 N 1 c 3 R v b S B l e H B v c n Q g Z m l l b G Q s M 3 0 m c X V v d D s s J n F 1 b 3 Q 7 U 2 V j d G l v b j E v T W V t Y m V y X 2 V 4 c G 9 y d F 8 y M D I 0 M T I w N l 8 x N z M 3 N T l f Z j Q 4 Y j B i M z F j M D Q x N z A w N j E z O G N l N D U 3 N m Y y O T R h M D Y 2 Z j d j L 0 F 1 d G 9 S Z W 1 v d m V k Q 2 9 s d W 1 u c z E u e 0 V 4 d G V y b m F s I E l E L D R 9 J n F 1 b 3 Q 7 L C Z x d W 9 0 O 1 N l Y 3 R p b 2 4 x L 0 1 l b W J l c l 9 l e H B v c n R f M j A y N D E y M D Z f M T c z N z U 5 X 2 Y 0 O G I w Y j M x Y z A 0 M T c w M D Y x M z h j Z T Q 1 N z Z m M j k 0 Y T A 2 N m Y 3 Y y 9 B d X R v U m V t b 3 Z l Z E N v b H V t b n M x L n t G a X J z d C B u Y W 1 l L D V 9 J n F 1 b 3 Q 7 L C Z x d W 9 0 O 1 N l Y 3 R p b 2 4 x L 0 1 l b W J l c l 9 l e H B v c n R f M j A y N D E y M D Z f M T c z N z U 5 X 2 Y 0 O G I w Y j M x Y z A 0 M T c w M D Y x M z h j Z T Q 1 N z Z m M j k 0 Y T A 2 N m Y 3 Y y 9 B d X R v U m V t b 3 Z l Z E N v b H V t b n M x L n t M Y X N 0 I E 5 h b W U s N n 0 m c X V v d D s s J n F 1 b 3 Q 7 U 2 V j d G l v b j E v T W V t Y m V y X 2 V 4 c G 9 y d F 8 y M D I 0 M T I w N l 8 x N z M 3 N T l f Z j Q 4 Y j B i M z F j M D Q x N z A w N j E z O G N l N D U 3 N m Y y O T R h M D Y 2 Z j d j L 0 F 1 d G 9 S Z W 1 v d m V k Q 2 9 s d W 1 u c z E u e 0 d l b m R l c i w 3 f S Z x d W 9 0 O y w m c X V v d D t T Z W N 0 a W 9 u M S 9 N Z W 1 i Z X J f Z X h w b 3 J 0 X z I w M j Q x M j A 2 X z E 3 M z c 1 O V 9 m N D h i M G I z M W M w N D E 3 M D A 2 M T M 4 Y 2 U 0 N T c 2 Z j I 5 N G E w N j Z m N 2 M v Q X V 0 b 1 J l b W 9 2 Z W R D b 2 x 1 b W 5 z M S 5 7 Q m l y d G h k Y X k s O H 0 m c X V v d D s s J n F 1 b 3 Q 7 U 2 V j d G l v b j E v T W V t Y m V y X 2 V 4 c G 9 y d F 8 y M D I 0 M T I w N l 8 x N z M 3 N T l f Z j Q 4 Y j B i M z F j M D Q x N z A w N j E z O G N l N D U 3 N m Y y O T R h M D Y 2 Z j d j L 0 F 1 d G 9 S Z W 1 v d m V k Q 2 9 s d W 1 u c z E u e 0 V t Y W l s L D l 9 J n F 1 b 3 Q 7 L C Z x d W 9 0 O 1 N l Y 3 R p b 2 4 x L 0 1 l b W J l c l 9 l e H B v c n R f M j A y N D E y M D Z f M T c z N z U 5 X 2 Y 0 O G I w Y j M x Y z A 0 M T c w M D Y x M z h j Z T Q 1 N z Z m M j k 0 Y T A 2 N m Y 3 Y y 9 B d X R v U m V t b 3 Z l Z E N v b H V t b n M x L n t T d H J l Z X Q g Y W R k c m V z c y w x M H 0 m c X V v d D s s J n F 1 b 3 Q 7 U 2 V j d G l v b j E v T W V t Y m V y X 2 V 4 c G 9 y d F 8 y M D I 0 M T I w N l 8 x N z M 3 N T l f Z j Q 4 Y j B i M z F j M D Q x N z A w N j E z O G N l N D U 3 N m Y y O T R h M D Y 2 Z j d j L 0 F 1 d G 9 S Z W 1 v d m V k Q 2 9 s d W 1 u c z E u e 1 p J U C B j b 2 R l L D E x f S Z x d W 9 0 O y w m c X V v d D t T Z W N 0 a W 9 u M S 9 N Z W 1 i Z X J f Z X h w b 3 J 0 X z I w M j Q x M j A 2 X z E 3 M z c 1 O V 9 m N D h i M G I z M W M w N D E 3 M D A 2 M T M 4 Y 2 U 0 N T c 2 Z j I 5 N G E w N j Z m N 2 M v Q X V 0 b 1 J l b W 9 2 Z W R D b 2 x 1 b W 5 z M S 5 7 Q 2 l 0 e S w x M n 0 m c X V v d D s s J n F 1 b 3 Q 7 U 2 V j d G l v b j E v T W V t Y m V y X 2 V 4 c G 9 y d F 8 y M D I 0 M T I w N l 8 x N z M 3 N T l f Z j Q 4 Y j B i M z F j M D Q x N z A w N j E z O G N l N D U 3 N m Y y O T R h M D Y 2 Z j d j L 0 F 1 d G 9 S Z W 1 v d m V k Q 2 9 s d W 1 u c z E u e 1 B o b 2 5 l L D E z f S Z x d W 9 0 O y w m c X V v d D t T Z W N 0 a W 9 u M S 9 N Z W 1 i Z X J f Z X h w b 3 J 0 X z I w M j Q x M j A 2 X z E 3 M z c 1 O V 9 m N D h i M G I z M W M w N D E 3 M D A 2 M T M 4 Y 2 U 0 N T c 2 Z j I 5 N G E w N j Z m N 2 M v Q X V 0 b 1 J l b W 9 2 Z W R D b 2 x 1 b W 5 z M S 5 7 T W 9 i a W x l L D E 0 f S Z x d W 9 0 O y w m c X V v d D t T Z W N 0 a W 9 u M S 9 N Z W 1 i Z X J f Z X h w b 3 J 0 X z I w M j Q x M j A 2 X z E 3 M z c 1 O V 9 m N D h i M G I z M W M w N D E 3 M D A 2 M T M 4 Y 2 U 0 N T c 2 Z j I 5 N G E w N j Z m N 2 M v Q X V 0 b 1 J l b W 9 2 Z W R D b 2 x 1 b W 5 z M S 5 7 Q m F u a y B h Y 2 N v d W 5 0 I G 5 1 b W J l c i w x N X 0 m c X V v d D s s J n F 1 b 3 Q 7 U 2 V j d G l v b j E v T W V t Y m V y X 2 V 4 c G 9 y d F 8 y M D I 0 M T I w N l 8 x N z M 3 N T l f Z j Q 4 Y j B i M z F j M D Q x N z A w N j E z O G N l N D U 3 N m Y y O T R h M D Y 2 Z j d j L 0 F 1 d G 9 S Z W 1 v d m V k Q 2 9 s d W 1 u c z E u e 0 J J Q y 9 T d 2 l m d C B D b 2 R l L D E 2 f S Z x d W 9 0 O y w m c X V v d D t T Z W N 0 a W 9 u M S 9 N Z W 1 i Z X J f Z X h w b 3 J 0 X z I w M j Q x M j A 2 X z E 3 M z c 1 O V 9 m N D h i M G I z M W M w N D E 3 M D A 2 M T M 4 Y 2 U 0 N T c 2 Z j I 5 N G E w N j Z m N 2 M v Q X V 0 b 1 J l b W 9 2 Z W R D b 2 x 1 b W 5 z M S 5 7 Q m F u a y B h Y 2 N v d W 5 0 I G h v b G R l c i B u Y W 1 l L D E 3 f S Z x d W 9 0 O y w m c X V v d D t T Z W N 0 a W 9 u M S 9 N Z W 1 i Z X J f Z X h w b 3 J 0 X z I w M j Q x M j A 2 X z E 3 M z c 1 O V 9 m N D h i M G I z M W M w N D E 3 M D A 2 M T M 4 Y 2 U 0 N T c 2 Z j I 5 N G E w N j Z m N 2 M v Q X V 0 b 1 J l b W 9 2 Z W R D b 2 x 1 b W 5 z M S 5 7 U H J v L D E 4 f S Z x d W 9 0 O y w m c X V v d D t T Z W N 0 a W 9 u M S 9 N Z W 1 i Z X J f Z X h w b 3 J 0 X z I w M j Q x M j A 2 X z E 3 M z c 1 O V 9 m N D h i M G I z M W M w N D E 3 M D A 2 M T M 4 Y 2 U 0 N T c 2 Z j I 5 N G E w N j Z m N 2 M v Q X V 0 b 1 J l b W 9 2 Z W R D b 2 x 1 b W 5 z M S 5 7 T W V t Y m V y I H N p b m N l L D E 5 f S Z x d W 9 0 O y w m c X V v d D t T Z W N 0 a W 9 u M S 9 N Z W 1 i Z X J f Z X h w b 3 J 0 X z I w M j Q x M j A 2 X z E 3 M z c 1 O V 9 m N D h i M G I z M W M w N D E 3 M D A 2 M T M 4 Y 2 U 0 N T c 2 Z j I 5 N G E w N j Z m N 2 M v Q X V 0 b 1 J l b W 9 2 Z W R D b 2 x 1 b W 5 z M S 5 7 U m V n a X N 0 c m F 0 a W 9 u I G R h d G U s M j B 9 J n F 1 b 3 Q 7 L C Z x d W 9 0 O 1 N l Y 3 R p b 2 4 x L 0 1 l b W J l c l 9 l e H B v c n R f M j A y N D E y M D Z f M T c z N z U 5 X 2 Y 0 O G I w Y j M x Y z A 0 M T c w M D Y x M z h j Z T Q 1 N z Z m M j k 0 Y T A 2 N m Y 3 Y y 9 B d X R v U m V t b 3 Z l Z E N v b H V t b n M x L n t T d W J z Y 3 J p c H R p b 2 4 g c m V h c 2 9 u L D I x f S Z x d W 9 0 O y w m c X V v d D t T Z W N 0 a W 9 u M S 9 N Z W 1 i Z X J f Z X h w b 3 J 0 X z I w M j Q x M j A 2 X z E 3 M z c 1 O V 9 m N D h i M G I z M W M w N D E 3 M D A 2 M T M 4 Y 2 U 0 N T c 2 Z j I 5 N G E w N j Z m N 2 M v Q X V 0 b 1 J l b W 9 2 Z W R D b 2 x 1 b W 5 z M S 5 7 U 2 9 1 c m N l L D I y f S Z x d W 9 0 O y w m c X V v d D t T Z W N 0 a W 9 u M S 9 N Z W 1 i Z X J f Z X h w b 3 J 0 X z I w M j Q x M j A 2 X z E 3 M z c 1 O V 9 m N D h i M G I z M W M w N D E 3 M D A 2 M T M 4 Y 2 U 0 N T c 2 Z j I 5 N G E w N j Z m N 2 M v Q X V 0 b 1 J l b W 9 2 Z W R D b 2 x 1 b W 5 z M S 5 7 T W V t Y m V y c 2 h p c H M s M j N 9 J n F 1 b 3 Q 7 L C Z x d W 9 0 O 1 N l Y 3 R p b 2 4 x L 0 1 l b W J l c l 9 l e H B v c n R f M j A y N D E y M D Z f M T c z N z U 5 X 2 Y 0 O G I w Y j M x Y z A 0 M T c w M D Y x M z h j Z T Q 1 N z Z m M j k 0 Y T A 2 N m Y 3 Y y 9 B d X R v U m V t b 3 Z l Z E N v b H V t b n M x L n t D b 2 5 0 c m F j d C B z d G F y d C B k Y X R l L D I 0 f S Z x d W 9 0 O y w m c X V v d D t T Z W N 0 a W 9 u M S 9 N Z W 1 i Z X J f Z X h w b 3 J 0 X z I w M j Q x M j A 2 X z E 3 M z c 1 O V 9 m N D h i M G I z M W M w N D E 3 M D A 2 M T M 4 Y 2 U 0 N T c 2 Z j I 5 N G E w N j Z m N 2 M v Q X V 0 b 1 J l b W 9 2 Z W R D b 2 x 1 b W 5 z M S 5 7 Q 2 9 u d H J h Y 3 Q g Z W 5 k I G R h d G U s M j V 9 J n F 1 b 3 Q 7 L C Z x d W 9 0 O 1 N l Y 3 R p b 2 4 x L 0 1 l b W J l c l 9 l e H B v c n R f M j A y N D E y M D Z f M T c z N z U 5 X 2 Y 0 O G I w Y j M x Y z A 0 M T c w M D Y x M z h j Z T Q 1 N z Z m M j k 0 Y T A 2 N m Y 3 Y y 9 B d X R v U m V t b 3 Z l Z E N v b H V t b n M x L n t Q c m l j Z S w y N n 0 m c X V v d D s s J n F 1 b 3 Q 7 U 2 V j d G l v b j E v T W V t Y m V y X 2 V 4 c G 9 y d F 8 y M D I 0 M T I w N l 8 x N z M 3 N T l f Z j Q 4 Y j B i M z F j M D Q x N z A w N j E z O G N l N D U 3 N m Y y O T R h M D Y 2 Z j d j L 0 F 1 d G 9 S Z W 1 v d m V k Q 2 9 s d W 1 u c z E u e 0 R p c 2 N v d W 5 0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t Y m V y X 2 V 4 c G 9 y d F 8 y M D I 0 M T I w N l 8 x N z M 3 N T l f Z j Q 4 Y j B i M z F j M D Q x N z A w N j E z O G N l N D U 3 N m Y y O T R h M D Y 2 Z j d j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W J l c l 9 l e H B v c n R f M j A y N D E y M D Z f M T c z N z U 5 X 2 Y 0 O G I w Y j M x Y z A 0 M T c w M D Y x M z h j Z T Q 1 N z Z m M j k 0 Y T A 2 N m Y 3 Y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1 i Z X J f Z X h w b 3 J 0 X z I w M j Q x M j A 2 X z E 3 M z c 1 O V 9 m N D h i M G I z M W M w N D E 3 M D A 2 M T M 4 Y 2 U 0 N T c 2 Z j I 5 N G E w N j Z m N 2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h Y 3 R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z h k Y z E 4 N S 0 y N j k 5 L T R i M 2 I t Y j g z N i 0 3 Y T U y O D J i Z j M 3 M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H V i I E l E J n F 1 b 3 Q 7 L C Z x d W 9 0 O 0 1 l b W J l c i B J R C Z x d W 9 0 O y w m c X V v d D t P d 2 4 g b W V t Y m V y I E l E J n F 1 b 3 Q 7 L C Z x d W 9 0 O 0 N 1 c 3 R v b S B l e H B v c n Q g Z m l l b G Q m c X V v d D s s J n F 1 b 3 Q 7 R X h 0 Z X J u Y W w g S U Q m c X V v d D s s J n F 1 b 3 Q 7 R m l y c 3 Q g b m F t Z S Z x d W 9 0 O y w m c X V v d D t M Y X N 0 I E 5 h b W U m c X V v d D s s J n F 1 b 3 Q 7 R 2 V u Z G V y J n F 1 b 3 Q 7 L C Z x d W 9 0 O 0 J p c n R o Z G F 5 J n F 1 b 3 Q 7 L C Z x d W 9 0 O 0 V t Y W l s J n F 1 b 3 Q 7 L C Z x d W 9 0 O 1 N 0 c m V l d C B h Z G R y Z X N z J n F 1 b 3 Q 7 L C Z x d W 9 0 O 1 p J U C B j b 2 R l J n F 1 b 3 Q 7 L C Z x d W 9 0 O 0 N p d H k m c X V v d D s s J n F 1 b 3 Q 7 U G h v b m U m c X V v d D s s J n F 1 b 3 Q 7 T W 9 i a W x l J n F 1 b 3 Q 7 L C Z x d W 9 0 O 0 J h b m s g Y W N j b 3 V u d C B u d W 1 i Z X I m c X V v d D s s J n F 1 b 3 Q 7 Q k l D L 1 N 3 a W Z 0 I E N v Z G U m c X V v d D s s J n F 1 b 3 Q 7 Q m F u a y B h Y 2 N v d W 5 0 I G h v b G R l c i B u Y W 1 l J n F 1 b 3 Q 7 L C Z x d W 9 0 O 1 B y b y Z x d W 9 0 O y w m c X V v d D t N Z W 1 i Z X I g c 2 l u Y 2 U m c X V v d D s s J n F 1 b 3 Q 7 U m V n a X N 0 c m F 0 a W 9 u I G R h d G U m c X V v d D s s J n F 1 b 3 Q 7 U 3 V i c 2 N y a X B 0 a W 9 u I H J l Y X N v b i Z x d W 9 0 O y w m c X V v d D t T b 3 V y Y 2 U m c X V v d D s s J n F 1 b 3 Q 7 V W 5 z d W J z Y 3 J p Y m V k I H N p b m N l J n F 1 b 3 Q 7 L C Z x d W 9 0 O 1 V u c 3 V i c 2 N y a X B 0 a W 9 u I H J l Y X N v b i Z x d W 9 0 O 1 0 i I C 8 + P E V u d H J 5 I F R 5 c G U 9 I k Z p b G x D b 2 x 1 b W 5 U e X B l c y I g V m F s d W U 9 I n N B d 0 1 E Q m d Z R 0 J n W U p C Z 1 l E Q m d Z R E J n W U d C Z 2 t H Q m d Z R 0 J n P T 0 i I C 8 + P E V u d H J 5 I F R 5 c G U 9 I k Z p b G x M Y X N 0 V X B k Y X R l Z C I g V m F s d W U 9 I m Q y M D I 0 L T E y L T A 5 V D E 3 O j E 0 O j Q z L j A z N D I 3 O D d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y M T Y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F j d G l 2 Z S 9 B d X R v U m V t b 3 Z l Z E N v b H V t b n M x L n t D b H V i I E l E L D B 9 J n F 1 b 3 Q 7 L C Z x d W 9 0 O 1 N l Y 3 R p b 2 4 x L 2 l u Y W N 0 a X Z l L 0 F 1 d G 9 S Z W 1 v d m V k Q 2 9 s d W 1 u c z E u e 0 1 l b W J l c i B J R C w x f S Z x d W 9 0 O y w m c X V v d D t T Z W N 0 a W 9 u M S 9 p b m F j d G l 2 Z S 9 B d X R v U m V t b 3 Z l Z E N v b H V t b n M x L n t P d 2 4 g b W V t Y m V y I E l E L D J 9 J n F 1 b 3 Q 7 L C Z x d W 9 0 O 1 N l Y 3 R p b 2 4 x L 2 l u Y W N 0 a X Z l L 0 F 1 d G 9 S Z W 1 v d m V k Q 2 9 s d W 1 u c z E u e 0 N 1 c 3 R v b S B l e H B v c n Q g Z m l l b G Q s M 3 0 m c X V v d D s s J n F 1 b 3 Q 7 U 2 V j d G l v b j E v a W 5 h Y 3 R p d m U v Q X V 0 b 1 J l b W 9 2 Z W R D b 2 x 1 b W 5 z M S 5 7 R X h 0 Z X J u Y W w g S U Q s N H 0 m c X V v d D s s J n F 1 b 3 Q 7 U 2 V j d G l v b j E v a W 5 h Y 3 R p d m U v Q X V 0 b 1 J l b W 9 2 Z W R D b 2 x 1 b W 5 z M S 5 7 R m l y c 3 Q g b m F t Z S w 1 f S Z x d W 9 0 O y w m c X V v d D t T Z W N 0 a W 9 u M S 9 p b m F j d G l 2 Z S 9 B d X R v U m V t b 3 Z l Z E N v b H V t b n M x L n t M Y X N 0 I E 5 h b W U s N n 0 m c X V v d D s s J n F 1 b 3 Q 7 U 2 V j d G l v b j E v a W 5 h Y 3 R p d m U v Q X V 0 b 1 J l b W 9 2 Z W R D b 2 x 1 b W 5 z M S 5 7 R 2 V u Z G V y L D d 9 J n F 1 b 3 Q 7 L C Z x d W 9 0 O 1 N l Y 3 R p b 2 4 x L 2 l u Y W N 0 a X Z l L 0 F 1 d G 9 S Z W 1 v d m V k Q 2 9 s d W 1 u c z E u e 0 J p c n R o Z G F 5 L D h 9 J n F 1 b 3 Q 7 L C Z x d W 9 0 O 1 N l Y 3 R p b 2 4 x L 2 l u Y W N 0 a X Z l L 0 F 1 d G 9 S Z W 1 v d m V k Q 2 9 s d W 1 u c z E u e 0 V t Y W l s L D l 9 J n F 1 b 3 Q 7 L C Z x d W 9 0 O 1 N l Y 3 R p b 2 4 x L 2 l u Y W N 0 a X Z l L 0 F 1 d G 9 S Z W 1 v d m V k Q 2 9 s d W 1 u c z E u e 1 N 0 c m V l d C B h Z G R y Z X N z L D E w f S Z x d W 9 0 O y w m c X V v d D t T Z W N 0 a W 9 u M S 9 p b m F j d G l 2 Z S 9 B d X R v U m V t b 3 Z l Z E N v b H V t b n M x L n t a S V A g Y 2 9 k Z S w x M X 0 m c X V v d D s s J n F 1 b 3 Q 7 U 2 V j d G l v b j E v a W 5 h Y 3 R p d m U v Q X V 0 b 1 J l b W 9 2 Z W R D b 2 x 1 b W 5 z M S 5 7 Q 2 l 0 e S w x M n 0 m c X V v d D s s J n F 1 b 3 Q 7 U 2 V j d G l v b j E v a W 5 h Y 3 R p d m U v Q X V 0 b 1 J l b W 9 2 Z W R D b 2 x 1 b W 5 z M S 5 7 U G h v b m U s M T N 9 J n F 1 b 3 Q 7 L C Z x d W 9 0 O 1 N l Y 3 R p b 2 4 x L 2 l u Y W N 0 a X Z l L 0 F 1 d G 9 S Z W 1 v d m V k Q 2 9 s d W 1 u c z E u e 0 1 v Y m l s Z S w x N H 0 m c X V v d D s s J n F 1 b 3 Q 7 U 2 V j d G l v b j E v a W 5 h Y 3 R p d m U v Q X V 0 b 1 J l b W 9 2 Z W R D b 2 x 1 b W 5 z M S 5 7 Q m F u a y B h Y 2 N v d W 5 0 I G 5 1 b W J l c i w x N X 0 m c X V v d D s s J n F 1 b 3 Q 7 U 2 V j d G l v b j E v a W 5 h Y 3 R p d m U v Q X V 0 b 1 J l b W 9 2 Z W R D b 2 x 1 b W 5 z M S 5 7 Q k l D L 1 N 3 a W Z 0 I E N v Z G U s M T Z 9 J n F 1 b 3 Q 7 L C Z x d W 9 0 O 1 N l Y 3 R p b 2 4 x L 2 l u Y W N 0 a X Z l L 0 F 1 d G 9 S Z W 1 v d m V k Q 2 9 s d W 1 u c z E u e 0 J h b m s g Y W N j b 3 V u d C B o b 2 x k Z X I g b m F t Z S w x N 3 0 m c X V v d D s s J n F 1 b 3 Q 7 U 2 V j d G l v b j E v a W 5 h Y 3 R p d m U v Q X V 0 b 1 J l b W 9 2 Z W R D b 2 x 1 b W 5 z M S 5 7 U H J v L D E 4 f S Z x d W 9 0 O y w m c X V v d D t T Z W N 0 a W 9 u M S 9 p b m F j d G l 2 Z S 9 B d X R v U m V t b 3 Z l Z E N v b H V t b n M x L n t N Z W 1 i Z X I g c 2 l u Y 2 U s M T l 9 J n F 1 b 3 Q 7 L C Z x d W 9 0 O 1 N l Y 3 R p b 2 4 x L 2 l u Y W N 0 a X Z l L 0 F 1 d G 9 S Z W 1 v d m V k Q 2 9 s d W 1 u c z E u e 1 J l Z 2 l z d H J h d G l v b i B k Y X R l L D I w f S Z x d W 9 0 O y w m c X V v d D t T Z W N 0 a W 9 u M S 9 p b m F j d G l 2 Z S 9 B d X R v U m V t b 3 Z l Z E N v b H V t b n M x L n t T d W J z Y 3 J p c H R p b 2 4 g c m V h c 2 9 u L D I x f S Z x d W 9 0 O y w m c X V v d D t T Z W N 0 a W 9 u M S 9 p b m F j d G l 2 Z S 9 B d X R v U m V t b 3 Z l Z E N v b H V t b n M x L n t T b 3 V y Y 2 U s M j J 9 J n F 1 b 3 Q 7 L C Z x d W 9 0 O 1 N l Y 3 R p b 2 4 x L 2 l u Y W N 0 a X Z l L 0 F 1 d G 9 S Z W 1 v d m V k Q 2 9 s d W 1 u c z E u e 1 V u c 3 V i c 2 N y a W J l Z C B z a W 5 j Z S w y M 3 0 m c X V v d D s s J n F 1 b 3 Q 7 U 2 V j d G l v b j E v a W 5 h Y 3 R p d m U v Q X V 0 b 1 J l b W 9 2 Z W R D b 2 x 1 b W 5 z M S 5 7 V W 5 z d W J z Y 3 J p c H R p b 2 4 g c m V h c 2 9 u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a W 5 h Y 3 R p d m U v Q X V 0 b 1 J l b W 9 2 Z W R D b 2 x 1 b W 5 z M S 5 7 Q 2 x 1 Y i B J R C w w f S Z x d W 9 0 O y w m c X V v d D t T Z W N 0 a W 9 u M S 9 p b m F j d G l 2 Z S 9 B d X R v U m V t b 3 Z l Z E N v b H V t b n M x L n t N Z W 1 i Z X I g S U Q s M X 0 m c X V v d D s s J n F 1 b 3 Q 7 U 2 V j d G l v b j E v a W 5 h Y 3 R p d m U v Q X V 0 b 1 J l b W 9 2 Z W R D b 2 x 1 b W 5 z M S 5 7 T 3 d u I G 1 l b W J l c i B J R C w y f S Z x d W 9 0 O y w m c X V v d D t T Z W N 0 a W 9 u M S 9 p b m F j d G l 2 Z S 9 B d X R v U m V t b 3 Z l Z E N v b H V t b n M x L n t D d X N 0 b 2 0 g Z X h w b 3 J 0 I G Z p Z W x k L D N 9 J n F 1 b 3 Q 7 L C Z x d W 9 0 O 1 N l Y 3 R p b 2 4 x L 2 l u Y W N 0 a X Z l L 0 F 1 d G 9 S Z W 1 v d m V k Q 2 9 s d W 1 u c z E u e 0 V 4 d G V y b m F s I E l E L D R 9 J n F 1 b 3 Q 7 L C Z x d W 9 0 O 1 N l Y 3 R p b 2 4 x L 2 l u Y W N 0 a X Z l L 0 F 1 d G 9 S Z W 1 v d m V k Q 2 9 s d W 1 u c z E u e 0 Z p c n N 0 I G 5 h b W U s N X 0 m c X V v d D s s J n F 1 b 3 Q 7 U 2 V j d G l v b j E v a W 5 h Y 3 R p d m U v Q X V 0 b 1 J l b W 9 2 Z W R D b 2 x 1 b W 5 z M S 5 7 T G F z d C B O Y W 1 l L D Z 9 J n F 1 b 3 Q 7 L C Z x d W 9 0 O 1 N l Y 3 R p b 2 4 x L 2 l u Y W N 0 a X Z l L 0 F 1 d G 9 S Z W 1 v d m V k Q 2 9 s d W 1 u c z E u e 0 d l b m R l c i w 3 f S Z x d W 9 0 O y w m c X V v d D t T Z W N 0 a W 9 u M S 9 p b m F j d G l 2 Z S 9 B d X R v U m V t b 3 Z l Z E N v b H V t b n M x L n t C a X J 0 a G R h e S w 4 f S Z x d W 9 0 O y w m c X V v d D t T Z W N 0 a W 9 u M S 9 p b m F j d G l 2 Z S 9 B d X R v U m V t b 3 Z l Z E N v b H V t b n M x L n t F b W F p b C w 5 f S Z x d W 9 0 O y w m c X V v d D t T Z W N 0 a W 9 u M S 9 p b m F j d G l 2 Z S 9 B d X R v U m V t b 3 Z l Z E N v b H V t b n M x L n t T d H J l Z X Q g Y W R k c m V z c y w x M H 0 m c X V v d D s s J n F 1 b 3 Q 7 U 2 V j d G l v b j E v a W 5 h Y 3 R p d m U v Q X V 0 b 1 J l b W 9 2 Z W R D b 2 x 1 b W 5 z M S 5 7 W k l Q I G N v Z G U s M T F 9 J n F 1 b 3 Q 7 L C Z x d W 9 0 O 1 N l Y 3 R p b 2 4 x L 2 l u Y W N 0 a X Z l L 0 F 1 d G 9 S Z W 1 v d m V k Q 2 9 s d W 1 u c z E u e 0 N p d H k s M T J 9 J n F 1 b 3 Q 7 L C Z x d W 9 0 O 1 N l Y 3 R p b 2 4 x L 2 l u Y W N 0 a X Z l L 0 F 1 d G 9 S Z W 1 v d m V k Q 2 9 s d W 1 u c z E u e 1 B o b 2 5 l L D E z f S Z x d W 9 0 O y w m c X V v d D t T Z W N 0 a W 9 u M S 9 p b m F j d G l 2 Z S 9 B d X R v U m V t b 3 Z l Z E N v b H V t b n M x L n t N b 2 J p b G U s M T R 9 J n F 1 b 3 Q 7 L C Z x d W 9 0 O 1 N l Y 3 R p b 2 4 x L 2 l u Y W N 0 a X Z l L 0 F 1 d G 9 S Z W 1 v d m V k Q 2 9 s d W 1 u c z E u e 0 J h b m s g Y W N j b 3 V u d C B u d W 1 i Z X I s M T V 9 J n F 1 b 3 Q 7 L C Z x d W 9 0 O 1 N l Y 3 R p b 2 4 x L 2 l u Y W N 0 a X Z l L 0 F 1 d G 9 S Z W 1 v d m V k Q 2 9 s d W 1 u c z E u e 0 J J Q y 9 T d 2 l m d C B D b 2 R l L D E 2 f S Z x d W 9 0 O y w m c X V v d D t T Z W N 0 a W 9 u M S 9 p b m F j d G l 2 Z S 9 B d X R v U m V t b 3 Z l Z E N v b H V t b n M x L n t C Y W 5 r I G F j Y 2 9 1 b n Q g a G 9 s Z G V y I G 5 h b W U s M T d 9 J n F 1 b 3 Q 7 L C Z x d W 9 0 O 1 N l Y 3 R p b 2 4 x L 2 l u Y W N 0 a X Z l L 0 F 1 d G 9 S Z W 1 v d m V k Q 2 9 s d W 1 u c z E u e 1 B y b y w x O H 0 m c X V v d D s s J n F 1 b 3 Q 7 U 2 V j d G l v b j E v a W 5 h Y 3 R p d m U v Q X V 0 b 1 J l b W 9 2 Z W R D b 2 x 1 b W 5 z M S 5 7 T W V t Y m V y I H N p b m N l L D E 5 f S Z x d W 9 0 O y w m c X V v d D t T Z W N 0 a W 9 u M S 9 p b m F j d G l 2 Z S 9 B d X R v U m V t b 3 Z l Z E N v b H V t b n M x L n t S Z W d p c 3 R y Y X R p b 2 4 g Z G F 0 Z S w y M H 0 m c X V v d D s s J n F 1 b 3 Q 7 U 2 V j d G l v b j E v a W 5 h Y 3 R p d m U v Q X V 0 b 1 J l b W 9 2 Z W R D b 2 x 1 b W 5 z M S 5 7 U 3 V i c 2 N y a X B 0 a W 9 u I H J l Y X N v b i w y M X 0 m c X V v d D s s J n F 1 b 3 Q 7 U 2 V j d G l v b j E v a W 5 h Y 3 R p d m U v Q X V 0 b 1 J l b W 9 2 Z W R D b 2 x 1 b W 5 z M S 5 7 U 2 9 1 c m N l L D I y f S Z x d W 9 0 O y w m c X V v d D t T Z W N 0 a W 9 u M S 9 p b m F j d G l 2 Z S 9 B d X R v U m V t b 3 Z l Z E N v b H V t b n M x L n t V b n N 1 Y n N j c m l i Z W Q g c 2 l u Y 2 U s M j N 9 J n F 1 b 3 Q 7 L C Z x d W 9 0 O 1 N l Y 3 R p b 2 4 x L 2 l u Y W N 0 a X Z l L 0 F 1 d G 9 S Z W 1 v d m V k Q 2 9 s d W 1 u c z E u e 1 V u c 3 V i c 2 N y a X B 0 a W 9 u I H J l Y X N v b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Y W N 0 a X Z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W N 0 a X Z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W N 0 a X Z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1 8 2 X z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g 0 N j l l Y 2 U t N T h h Y i 0 0 Z G N h L W E 5 Y z Y t M G I y Z D E 2 N j Q x M z A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x 1 Y i B J R C Z x d W 9 0 O y w m c X V v d D t J b n Z v a W N l J n F 1 b 3 Q 7 L C Z x d W 9 0 O 0 l u d m 9 p Y 2 U g Z G F 0 Z S Z x d W 9 0 O y w m c X V v d D t C b 2 9 r I G R h d G U m c X V v d D s s J n F 1 b 3 Q 7 R W 1 w b G 9 5 Z W U m c X V v d D s s J n F 1 b 3 Q 7 T W V t Y m V y I E l E J n F 1 b 3 Q 7 L C Z x d W 9 0 O 0 V 4 d G V y b m F s I E l E J n F 1 b 3 Q 7 L C Z x d W 9 0 O 0 9 3 b i B t Z W 1 i Z X I g S U Q m c X V v d D s s J n F 1 b 3 Q 7 R m l y c 3 Q g b m F t Z S Z x d W 9 0 O y w m c X V v d D t M Y X N 0 I E 5 h b W U m c X V v d D s s J n F 1 b 3 Q 7 Q n V z a W 5 l c 3 M m c X V v d D s s J n F 1 b 3 Q 7 Q m F u a y B h Y 2 N v d W 5 0 I G h v b G R l c i B u Y W 1 l J n F 1 b 3 Q 7 L C Z x d W 9 0 O 0 J h b m s g Y W N j b 3 V u d C B u d W 1 i Z X I m c X V v d D s s J n F 1 b 3 Q 7 Q k l D L 1 N 3 a W Z 0 I E N v Z G U m c X V v d D s s J n F 1 b 3 Q 7 U H J v Z H V j d C B u Y W 1 l J n F 1 b 3 Q 7 L C Z x d W 9 0 O 0 F t b 3 V u d C Z x d W 9 0 O y w m c X V v d D t J b m N v b W U g Q 2 F 0 Z W d v c n k m c X V v d D s s J n F 1 b 3 Q 7 U G F 5 b W V u d C B t Z X R o b 2 Q m c X V v d D s s J n F 1 b 3 Q 7 U G V y I H V u a X Q g Z X h j b C 4 g V k F U L 1 R h e C 4 m c X V v d D s s J n F 1 b 3 Q 7 V G 9 0 Y W w g Z X h j b H V k a W 5 n I F Z B V C 9 U Y X g m c X V v d D s s J n F 1 b 3 Q 7 V k F U L 1 R h e C Z x d W 9 0 O y w m c X V v d D t W Q V Q v V G F 4 I G F t b 3 V u d C Z x d W 9 0 O y w m c X V v d D t U b 3 R h b C B p b m N s d W R p b m c g V k F U L 1 R h e C Z x d W 9 0 O y w m c X V v d D t Q Y W l k P y Z x d W 9 0 O y w m c X V v d D t Q Y W l k I G 9 u J n F 1 b 3 Q 7 L C Z x d W 9 0 O 0 N 1 c n J l b m N 5 J n F 1 b 3 Q 7 L C Z x d W 9 0 O 0 x p b m t l Z C B 0 b y B j c m V k a X R l Z C B p b n Z v a W N l I E l E J n F 1 b 3 Q 7 L C Z x d W 9 0 O 1 B h e W 1 l b n Q g U H J v d m l k Z X I m c X V v d D t d I i A v P j x F b n R y e S B U e X B l P S J G a W x s Q 2 9 s d W 1 u V H l w Z X M i I F Z h b H V l P S J z Q X d N S k N R W U R C Z 0 1 H Q m d Z R 0 J n W U d B d 1 l H Q X d N R E F 3 T U R C Z 1 l H Q m c 9 P S I g L z 4 8 R W 5 0 c n k g V H l w Z T 0 i R m l s b E x h c 3 R V c G R h d G V k I i B W Y W x 1 Z T 0 i Z D I w M j Q t M T I t M D l U M T c 6 M T Q 6 N D M u M D M 5 M j g 5 N V o i I C 8 + P E V u d H J 5 I F R 5 c G U 9 I k Z p b G x F c n J v c k N v d W 5 0 I i B W Y W x 1 Z T 0 i b D Q z I i A v P j x F b n R y e S B U e X B l P S J G a W x s R X J y b 3 J D b 2 R l I i B W Y W x 1 Z T 0 i c 1 V u a 2 5 v d 2 4 i I C 8 + P E V u d H J 5 I F R 5 c G U 9 I k Z p b G x D b 3 V u d C I g V m F s d W U 9 I m w 3 N j E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W 5 0 Y X N f N l 8 x M i 9 B d X R v U m V t b 3 Z l Z E N v b H V t b n M x L n t D b H V i I E l E L D B 9 J n F 1 b 3 Q 7 L C Z x d W 9 0 O 1 N l Y 3 R p b 2 4 x L 3 Z l b n R h c 1 8 2 X z E y L 0 F 1 d G 9 S Z W 1 v d m V k Q 2 9 s d W 1 u c z E u e 0 l u d m 9 p Y 2 U s M X 0 m c X V v d D s s J n F 1 b 3 Q 7 U 2 V j d G l v b j E v d m V u d G F z X z Z f M T I v Q X V 0 b 1 J l b W 9 2 Z W R D b 2 x 1 b W 5 z M S 5 7 S W 5 2 b 2 l j Z S B k Y X R l L D J 9 J n F 1 b 3 Q 7 L C Z x d W 9 0 O 1 N l Y 3 R p b 2 4 x L 3 Z l b n R h c 1 8 2 X z E y L 0 F 1 d G 9 S Z W 1 v d m V k Q 2 9 s d W 1 u c z E u e 0 J v b 2 s g Z G F 0 Z S w z f S Z x d W 9 0 O y w m c X V v d D t T Z W N 0 a W 9 u M S 9 2 Z W 5 0 Y X N f N l 8 x M i 9 B d X R v U m V t b 3 Z l Z E N v b H V t b n M x L n t F b X B s b 3 l l Z S w 0 f S Z x d W 9 0 O y w m c X V v d D t T Z W N 0 a W 9 u M S 9 2 Z W 5 0 Y X N f N l 8 x M i 9 B d X R v U m V t b 3 Z l Z E N v b H V t b n M x L n t N Z W 1 i Z X I g S U Q s N X 0 m c X V v d D s s J n F 1 b 3 Q 7 U 2 V j d G l v b j E v d m V u d G F z X z Z f M T I v Q X V 0 b 1 J l b W 9 2 Z W R D b 2 x 1 b W 5 z M S 5 7 R X h 0 Z X J u Y W w g S U Q s N n 0 m c X V v d D s s J n F 1 b 3 Q 7 U 2 V j d G l v b j E v d m V u d G F z X z Z f M T I v Q X V 0 b 1 J l b W 9 2 Z W R D b 2 x 1 b W 5 z M S 5 7 T 3 d u I G 1 l b W J l c i B J R C w 3 f S Z x d W 9 0 O y w m c X V v d D t T Z W N 0 a W 9 u M S 9 2 Z W 5 0 Y X N f N l 8 x M i 9 B d X R v U m V t b 3 Z l Z E N v b H V t b n M x L n t G a X J z d C B u Y W 1 l L D h 9 J n F 1 b 3 Q 7 L C Z x d W 9 0 O 1 N l Y 3 R p b 2 4 x L 3 Z l b n R h c 1 8 2 X z E y L 0 F 1 d G 9 S Z W 1 v d m V k Q 2 9 s d W 1 u c z E u e 0 x h c 3 Q g T m F t Z S w 5 f S Z x d W 9 0 O y w m c X V v d D t T Z W N 0 a W 9 u M S 9 2 Z W 5 0 Y X N f N l 8 x M i 9 B d X R v U m V t b 3 Z l Z E N v b H V t b n M x L n t C d X N p b m V z c y w x M H 0 m c X V v d D s s J n F 1 b 3 Q 7 U 2 V j d G l v b j E v d m V u d G F z X z Z f M T I v Q X V 0 b 1 J l b W 9 2 Z W R D b 2 x 1 b W 5 z M S 5 7 Q m F u a y B h Y 2 N v d W 5 0 I G h v b G R l c i B u Y W 1 l L D E x f S Z x d W 9 0 O y w m c X V v d D t T Z W N 0 a W 9 u M S 9 2 Z W 5 0 Y X N f N l 8 x M i 9 B d X R v U m V t b 3 Z l Z E N v b H V t b n M x L n t C Y W 5 r I G F j Y 2 9 1 b n Q g b n V t Y m V y L D E y f S Z x d W 9 0 O y w m c X V v d D t T Z W N 0 a W 9 u M S 9 2 Z W 5 0 Y X N f N l 8 x M i 9 B d X R v U m V t b 3 Z l Z E N v b H V t b n M x L n t C S U M v U 3 d p Z n Q g Q 2 9 k Z S w x M 3 0 m c X V v d D s s J n F 1 b 3 Q 7 U 2 V j d G l v b j E v d m V u d G F z X z Z f M T I v Q X V 0 b 1 J l b W 9 2 Z W R D b 2 x 1 b W 5 z M S 5 7 U H J v Z H V j d C B u Y W 1 l L D E 0 f S Z x d W 9 0 O y w m c X V v d D t T Z W N 0 a W 9 u M S 9 2 Z W 5 0 Y X N f N l 8 x M i 9 B d X R v U m V t b 3 Z l Z E N v b H V t b n M x L n t B b W 9 1 b n Q s M T V 9 J n F 1 b 3 Q 7 L C Z x d W 9 0 O 1 N l Y 3 R p b 2 4 x L 3 Z l b n R h c 1 8 2 X z E y L 0 F 1 d G 9 S Z W 1 v d m V k Q 2 9 s d W 1 u c z E u e 0 l u Y 2 9 t Z S B D Y X R l Z 2 9 y e S w x N n 0 m c X V v d D s s J n F 1 b 3 Q 7 U 2 V j d G l v b j E v d m V u d G F z X z Z f M T I v Q X V 0 b 1 J l b W 9 2 Z W R D b 2 x 1 b W 5 z M S 5 7 U G F 5 b W V u d C B t Z X R o b 2 Q s M T d 9 J n F 1 b 3 Q 7 L C Z x d W 9 0 O 1 N l Y 3 R p b 2 4 x L 3 Z l b n R h c 1 8 2 X z E y L 0 F 1 d G 9 S Z W 1 v d m V k Q 2 9 s d W 1 u c z E u e 1 B l c i B 1 b m l 0 I G V 4 Y 2 w u I F Z B V C 9 U Y X g u L D E 4 f S Z x d W 9 0 O y w m c X V v d D t T Z W N 0 a W 9 u M S 9 2 Z W 5 0 Y X N f N l 8 x M i 9 B d X R v U m V t b 3 Z l Z E N v b H V t b n M x L n t U b 3 R h b C B l e G N s d W R p b m c g V k F U L 1 R h e C w x O X 0 m c X V v d D s s J n F 1 b 3 Q 7 U 2 V j d G l v b j E v d m V u d G F z X z Z f M T I v Q X V 0 b 1 J l b W 9 2 Z W R D b 2 x 1 b W 5 z M S 5 7 V k F U L 1 R h e C w y M H 0 m c X V v d D s s J n F 1 b 3 Q 7 U 2 V j d G l v b j E v d m V u d G F z X z Z f M T I v Q X V 0 b 1 J l b W 9 2 Z W R D b 2 x 1 b W 5 z M S 5 7 V k F U L 1 R h e C B h b W 9 1 b n Q s M j F 9 J n F 1 b 3 Q 7 L C Z x d W 9 0 O 1 N l Y 3 R p b 2 4 x L 3 Z l b n R h c 1 8 2 X z E y L 0 F 1 d G 9 S Z W 1 v d m V k Q 2 9 s d W 1 u c z E u e 1 R v d G F s I G l u Y 2 x 1 Z G l u Z y B W Q V Q v V G F 4 L D I y f S Z x d W 9 0 O y w m c X V v d D t T Z W N 0 a W 9 u M S 9 2 Z W 5 0 Y X N f N l 8 x M i 9 B d X R v U m V t b 3 Z l Z E N v b H V t b n M x L n t Q Y W l k P y w y M 3 0 m c X V v d D s s J n F 1 b 3 Q 7 U 2 V j d G l v b j E v d m V u d G F z X z Z f M T I v Q X V 0 b 1 J l b W 9 2 Z W R D b 2 x 1 b W 5 z M S 5 7 U G F p Z C B v b i w y N H 0 m c X V v d D s s J n F 1 b 3 Q 7 U 2 V j d G l v b j E v d m V u d G F z X z Z f M T I v Q X V 0 b 1 J l b W 9 2 Z W R D b 2 x 1 b W 5 z M S 5 7 Q 3 V y c m V u Y 3 k s M j V 9 J n F 1 b 3 Q 7 L C Z x d W 9 0 O 1 N l Y 3 R p b 2 4 x L 3 Z l b n R h c 1 8 2 X z E y L 0 F 1 d G 9 S Z W 1 v d m V k Q 2 9 s d W 1 u c z E u e 0 x p b m t l Z C B 0 b y B j c m V k a X R l Z C B p b n Z v a W N l I E l E L D I 2 f S Z x d W 9 0 O y w m c X V v d D t T Z W N 0 a W 9 u M S 9 2 Z W 5 0 Y X N f N l 8 x M i 9 B d X R v U m V t b 3 Z l Z E N v b H V t b n M x L n t Q Y X l t Z W 5 0 I F B y b 3 Z p Z G V y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d m V u d G F z X z Z f M T I v Q X V 0 b 1 J l b W 9 2 Z W R D b 2 x 1 b W 5 z M S 5 7 Q 2 x 1 Y i B J R C w w f S Z x d W 9 0 O y w m c X V v d D t T Z W N 0 a W 9 u M S 9 2 Z W 5 0 Y X N f N l 8 x M i 9 B d X R v U m V t b 3 Z l Z E N v b H V t b n M x L n t J b n Z v a W N l L D F 9 J n F 1 b 3 Q 7 L C Z x d W 9 0 O 1 N l Y 3 R p b 2 4 x L 3 Z l b n R h c 1 8 2 X z E y L 0 F 1 d G 9 S Z W 1 v d m V k Q 2 9 s d W 1 u c z E u e 0 l u d m 9 p Y 2 U g Z G F 0 Z S w y f S Z x d W 9 0 O y w m c X V v d D t T Z W N 0 a W 9 u M S 9 2 Z W 5 0 Y X N f N l 8 x M i 9 B d X R v U m V t b 3 Z l Z E N v b H V t b n M x L n t C b 2 9 r I G R h d G U s M 3 0 m c X V v d D s s J n F 1 b 3 Q 7 U 2 V j d G l v b j E v d m V u d G F z X z Z f M T I v Q X V 0 b 1 J l b W 9 2 Z W R D b 2 x 1 b W 5 z M S 5 7 R W 1 w b G 9 5 Z W U s N H 0 m c X V v d D s s J n F 1 b 3 Q 7 U 2 V j d G l v b j E v d m V u d G F z X z Z f M T I v Q X V 0 b 1 J l b W 9 2 Z W R D b 2 x 1 b W 5 z M S 5 7 T W V t Y m V y I E l E L D V 9 J n F 1 b 3 Q 7 L C Z x d W 9 0 O 1 N l Y 3 R p b 2 4 x L 3 Z l b n R h c 1 8 2 X z E y L 0 F 1 d G 9 S Z W 1 v d m V k Q 2 9 s d W 1 u c z E u e 0 V 4 d G V y b m F s I E l E L D Z 9 J n F 1 b 3 Q 7 L C Z x d W 9 0 O 1 N l Y 3 R p b 2 4 x L 3 Z l b n R h c 1 8 2 X z E y L 0 F 1 d G 9 S Z W 1 v d m V k Q 2 9 s d W 1 u c z E u e 0 9 3 b i B t Z W 1 i Z X I g S U Q s N 3 0 m c X V v d D s s J n F 1 b 3 Q 7 U 2 V j d G l v b j E v d m V u d G F z X z Z f M T I v Q X V 0 b 1 J l b W 9 2 Z W R D b 2 x 1 b W 5 z M S 5 7 R m l y c 3 Q g b m F t Z S w 4 f S Z x d W 9 0 O y w m c X V v d D t T Z W N 0 a W 9 u M S 9 2 Z W 5 0 Y X N f N l 8 x M i 9 B d X R v U m V t b 3 Z l Z E N v b H V t b n M x L n t M Y X N 0 I E 5 h b W U s O X 0 m c X V v d D s s J n F 1 b 3 Q 7 U 2 V j d G l v b j E v d m V u d G F z X z Z f M T I v Q X V 0 b 1 J l b W 9 2 Z W R D b 2 x 1 b W 5 z M S 5 7 Q n V z a W 5 l c 3 M s M T B 9 J n F 1 b 3 Q 7 L C Z x d W 9 0 O 1 N l Y 3 R p b 2 4 x L 3 Z l b n R h c 1 8 2 X z E y L 0 F 1 d G 9 S Z W 1 v d m V k Q 2 9 s d W 1 u c z E u e 0 J h b m s g Y W N j b 3 V u d C B o b 2 x k Z X I g b m F t Z S w x M X 0 m c X V v d D s s J n F 1 b 3 Q 7 U 2 V j d G l v b j E v d m V u d G F z X z Z f M T I v Q X V 0 b 1 J l b W 9 2 Z W R D b 2 x 1 b W 5 z M S 5 7 Q m F u a y B h Y 2 N v d W 5 0 I G 5 1 b W J l c i w x M n 0 m c X V v d D s s J n F 1 b 3 Q 7 U 2 V j d G l v b j E v d m V u d G F z X z Z f M T I v Q X V 0 b 1 J l b W 9 2 Z W R D b 2 x 1 b W 5 z M S 5 7 Q k l D L 1 N 3 a W Z 0 I E N v Z G U s M T N 9 J n F 1 b 3 Q 7 L C Z x d W 9 0 O 1 N l Y 3 R p b 2 4 x L 3 Z l b n R h c 1 8 2 X z E y L 0 F 1 d G 9 S Z W 1 v d m V k Q 2 9 s d W 1 u c z E u e 1 B y b 2 R 1 Y 3 Q g b m F t Z S w x N H 0 m c X V v d D s s J n F 1 b 3 Q 7 U 2 V j d G l v b j E v d m V u d G F z X z Z f M T I v Q X V 0 b 1 J l b W 9 2 Z W R D b 2 x 1 b W 5 z M S 5 7 Q W 1 v d W 5 0 L D E 1 f S Z x d W 9 0 O y w m c X V v d D t T Z W N 0 a W 9 u M S 9 2 Z W 5 0 Y X N f N l 8 x M i 9 B d X R v U m V t b 3 Z l Z E N v b H V t b n M x L n t J b m N v b W U g Q 2 F 0 Z W d v c n k s M T Z 9 J n F 1 b 3 Q 7 L C Z x d W 9 0 O 1 N l Y 3 R p b 2 4 x L 3 Z l b n R h c 1 8 2 X z E y L 0 F 1 d G 9 S Z W 1 v d m V k Q 2 9 s d W 1 u c z E u e 1 B h e W 1 l b n Q g b W V 0 a G 9 k L D E 3 f S Z x d W 9 0 O y w m c X V v d D t T Z W N 0 a W 9 u M S 9 2 Z W 5 0 Y X N f N l 8 x M i 9 B d X R v U m V t b 3 Z l Z E N v b H V t b n M x L n t Q Z X I g d W 5 p d C B l e G N s L i B W Q V Q v V G F 4 L i w x O H 0 m c X V v d D s s J n F 1 b 3 Q 7 U 2 V j d G l v b j E v d m V u d G F z X z Z f M T I v Q X V 0 b 1 J l b W 9 2 Z W R D b 2 x 1 b W 5 z M S 5 7 V G 9 0 Y W w g Z X h j b H V k a W 5 n I F Z B V C 9 U Y X g s M T l 9 J n F 1 b 3 Q 7 L C Z x d W 9 0 O 1 N l Y 3 R p b 2 4 x L 3 Z l b n R h c 1 8 2 X z E y L 0 F 1 d G 9 S Z W 1 v d m V k Q 2 9 s d W 1 u c z E u e 1 Z B V C 9 U Y X g s M j B 9 J n F 1 b 3 Q 7 L C Z x d W 9 0 O 1 N l Y 3 R p b 2 4 x L 3 Z l b n R h c 1 8 2 X z E y L 0 F 1 d G 9 S Z W 1 v d m V k Q 2 9 s d W 1 u c z E u e 1 Z B V C 9 U Y X g g Y W 1 v d W 5 0 L D I x f S Z x d W 9 0 O y w m c X V v d D t T Z W N 0 a W 9 u M S 9 2 Z W 5 0 Y X N f N l 8 x M i 9 B d X R v U m V t b 3 Z l Z E N v b H V t b n M x L n t U b 3 R h b C B p b m N s d W R p b m c g V k F U L 1 R h e C w y M n 0 m c X V v d D s s J n F 1 b 3 Q 7 U 2 V j d G l v b j E v d m V u d G F z X z Z f M T I v Q X V 0 b 1 J l b W 9 2 Z W R D b 2 x 1 b W 5 z M S 5 7 U G F p Z D 8 s M j N 9 J n F 1 b 3 Q 7 L C Z x d W 9 0 O 1 N l Y 3 R p b 2 4 x L 3 Z l b n R h c 1 8 2 X z E y L 0 F 1 d G 9 S Z W 1 v d m V k Q 2 9 s d W 1 u c z E u e 1 B h a W Q g b 2 4 s M j R 9 J n F 1 b 3 Q 7 L C Z x d W 9 0 O 1 N l Y 3 R p b 2 4 x L 3 Z l b n R h c 1 8 2 X z E y L 0 F 1 d G 9 S Z W 1 v d m V k Q 2 9 s d W 1 u c z E u e 0 N 1 c n J l b m N 5 L D I 1 f S Z x d W 9 0 O y w m c X V v d D t T Z W N 0 a W 9 u M S 9 2 Z W 5 0 Y X N f N l 8 x M i 9 B d X R v U m V t b 3 Z l Z E N v b H V t b n M x L n t M a W 5 r Z W Q g d G 8 g Y 3 J l Z G l 0 Z W Q g a W 5 2 b 2 l j Z S B J R C w y N n 0 m c X V v d D s s J n F 1 b 3 Q 7 U 2 V j d G l v b j E v d m V u d G F z X z Z f M T I v Q X V 0 b 1 J l b W 9 2 Z W R D b 2 x 1 b W 5 z M S 5 7 U G F 5 b W V u d C B Q c m 9 2 a W R l c i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l b n R h c 1 8 2 X z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1 8 2 X z E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1 8 2 X z E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Z G 9 z X 2 1 p Z W 1 i c m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R h Z T A 5 Z m M t Z j E 4 O C 0 0 N j g 2 L W I 4 N T Y t Z W I 1 Y m E 4 M j Y w N 2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x 1 Y i B J R C Z x d W 9 0 O y w m c X V v d D t J b n Z v a W N l J n F 1 b 3 Q 7 L C Z x d W 9 0 O 0 l u d m 9 p Y 2 U g Z G F 0 Z S Z x d W 9 0 O y w m c X V v d D t C b 2 9 r I G R h d G U m c X V v d D s s J n F 1 b 3 Q 7 R W 1 w b G 9 5 Z W U m c X V v d D s s J n F 1 b 3 Q 7 T W V t Y m V y I E l E J n F 1 b 3 Q 7 L C Z x d W 9 0 O 0 V 4 d G V y b m F s I E l E J n F 1 b 3 Q 7 L C Z x d W 9 0 O 0 9 3 b i B t Z W 1 i Z X I g S U Q m c X V v d D s s J n F 1 b 3 Q 7 R m l y c 3 Q g b m F t Z S Z x d W 9 0 O y w m c X V v d D t M Y X N 0 I E 5 h b W U m c X V v d D s s J n F 1 b 3 Q 7 Q n V z a W 5 l c 3 M m c X V v d D s s J n F 1 b 3 Q 7 Q m F u a y B h Y 2 N v d W 5 0 I G h v b G R l c i B u Y W 1 l J n F 1 b 3 Q 7 L C Z x d W 9 0 O 0 J h b m s g Y W N j b 3 V u d C B u d W 1 i Z X I m c X V v d D s s J n F 1 b 3 Q 7 Q k l D L 1 N 3 a W Z 0 I E N v Z G U m c X V v d D s s J n F 1 b 3 Q 7 U H J v Z H V j d C B u Y W 1 l J n F 1 b 3 Q 7 L C Z x d W 9 0 O 0 F t b 3 V u d C Z x d W 9 0 O y w m c X V v d D t J b m N v b W U g Q 2 F 0 Z W d v c n k m c X V v d D s s J n F 1 b 3 Q 7 U G F 5 b W V u d C B t Z X R o b 2 Q m c X V v d D s s J n F 1 b 3 Q 7 U G V y I H V u a X Q g Z X h j b C 4 g V k F U L 1 R h e C 4 m c X V v d D s s J n F 1 b 3 Q 7 V G 9 0 Y W w g Z X h j b H V k a W 5 n I F Z B V C 9 U Y X g m c X V v d D s s J n F 1 b 3 Q 7 V k F U L 1 R h e C Z x d W 9 0 O y w m c X V v d D t W Q V Q v V G F 4 I G F t b 3 V u d C Z x d W 9 0 O y w m c X V v d D t U b 3 R h b C B p b m N s d W R p b m c g V k F U L 1 R h e C Z x d W 9 0 O y w m c X V v d D t Q Y W l k P y Z x d W 9 0 O y w m c X V v d D t Q Y W l k I G 9 u J n F 1 b 3 Q 7 L C Z x d W 9 0 O 0 N 1 c n J l b m N 5 J n F 1 b 3 Q 7 L C Z x d W 9 0 O 0 x p b m t l Z C B 0 b y B j c m V k a X R l Z C B p b n Z v a W N l I E l E J n F 1 b 3 Q 7 L C Z x d W 9 0 O 1 B h e W 1 l b n Q g U H J v d m l k Z X I m c X V v d D t d I i A v P j x F b n R y e S B U e X B l P S J G a W x s Q 2 9 s d W 1 u V H l w Z X M i I F Z h b H V l P S J z Q X d N S k N R W U R C Z 0 1 H Q m d Z R 0 J n W U d B d 1 l H Q X d N R E F 3 T U R C Z 1 l H Q m c 9 P S I g L z 4 8 R W 5 0 c n k g V H l w Z T 0 i R m l s b E x h c 3 R V c G R h d G V k I i B W Y W x 1 Z T 0 i Z D I w M j Q t M T I t M D l U M T c 6 M T Q 6 N D M u M D M 5 M j g 5 N V o i I C 8 + P E V u d H J 5 I F R 5 c G U 9 I k Z p b G x F c n J v c k N v d W 5 0 I i B W Y W x 1 Z T 0 i b D Q z I i A v P j x F b n R y e S B U e X B l P S J G a W x s R X J y b 3 J D b 2 R l I i B W Y W x 1 Z T 0 i c 1 V u a 2 5 v d 2 4 i I C 8 + P E V u d H J 5 I F R 5 c G U 9 I k Z p b G x D b 3 V u d C I g V m F s d W U 9 I m w 3 N j E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2 R v c 1 9 t a W V t Y n J v c y 9 B d X R v U m V t b 3 Z l Z E N v b H V t b n M x L n t D b H V i I E l E L D B 9 J n F 1 b 3 Q 7 L C Z x d W 9 0 O 1 N l Y 3 R p b 2 4 x L 3 R v Z G 9 z X 2 1 p Z W 1 i c m 9 z L 0 F 1 d G 9 S Z W 1 v d m V k Q 2 9 s d W 1 u c z E u e 0 l u d m 9 p Y 2 U s M X 0 m c X V v d D s s J n F 1 b 3 Q 7 U 2 V j d G l v b j E v d G 9 k b 3 N f b W l l b W J y b 3 M v Q X V 0 b 1 J l b W 9 2 Z W R D b 2 x 1 b W 5 z M S 5 7 S W 5 2 b 2 l j Z S B k Y X R l L D J 9 J n F 1 b 3 Q 7 L C Z x d W 9 0 O 1 N l Y 3 R p b 2 4 x L 3 R v Z G 9 z X 2 1 p Z W 1 i c m 9 z L 0 F 1 d G 9 S Z W 1 v d m V k Q 2 9 s d W 1 u c z E u e 0 J v b 2 s g Z G F 0 Z S w z f S Z x d W 9 0 O y w m c X V v d D t T Z W N 0 a W 9 u M S 9 0 b 2 R v c 1 9 t a W V t Y n J v c y 9 B d X R v U m V t b 3 Z l Z E N v b H V t b n M x L n t F b X B s b 3 l l Z S w 0 f S Z x d W 9 0 O y w m c X V v d D t T Z W N 0 a W 9 u M S 9 0 b 2 R v c 1 9 t a W V t Y n J v c y 9 B d X R v U m V t b 3 Z l Z E N v b H V t b n M x L n t N Z W 1 i Z X I g S U Q s N X 0 m c X V v d D s s J n F 1 b 3 Q 7 U 2 V j d G l v b j E v d G 9 k b 3 N f b W l l b W J y b 3 M v Q X V 0 b 1 J l b W 9 2 Z W R D b 2 x 1 b W 5 z M S 5 7 R X h 0 Z X J u Y W w g S U Q s N n 0 m c X V v d D s s J n F 1 b 3 Q 7 U 2 V j d G l v b j E v d G 9 k b 3 N f b W l l b W J y b 3 M v Q X V 0 b 1 J l b W 9 2 Z W R D b 2 x 1 b W 5 z M S 5 7 T 3 d u I G 1 l b W J l c i B J R C w 3 f S Z x d W 9 0 O y w m c X V v d D t T Z W N 0 a W 9 u M S 9 0 b 2 R v c 1 9 t a W V t Y n J v c y 9 B d X R v U m V t b 3 Z l Z E N v b H V t b n M x L n t G a X J z d C B u Y W 1 l L D h 9 J n F 1 b 3 Q 7 L C Z x d W 9 0 O 1 N l Y 3 R p b 2 4 x L 3 R v Z G 9 z X 2 1 p Z W 1 i c m 9 z L 0 F 1 d G 9 S Z W 1 v d m V k Q 2 9 s d W 1 u c z E u e 0 x h c 3 Q g T m F t Z S w 5 f S Z x d W 9 0 O y w m c X V v d D t T Z W N 0 a W 9 u M S 9 0 b 2 R v c 1 9 t a W V t Y n J v c y 9 B d X R v U m V t b 3 Z l Z E N v b H V t b n M x L n t C d X N p b m V z c y w x M H 0 m c X V v d D s s J n F 1 b 3 Q 7 U 2 V j d G l v b j E v d G 9 k b 3 N f b W l l b W J y b 3 M v Q X V 0 b 1 J l b W 9 2 Z W R D b 2 x 1 b W 5 z M S 5 7 Q m F u a y B h Y 2 N v d W 5 0 I G h v b G R l c i B u Y W 1 l L D E x f S Z x d W 9 0 O y w m c X V v d D t T Z W N 0 a W 9 u M S 9 0 b 2 R v c 1 9 t a W V t Y n J v c y 9 B d X R v U m V t b 3 Z l Z E N v b H V t b n M x L n t C Y W 5 r I G F j Y 2 9 1 b n Q g b n V t Y m V y L D E y f S Z x d W 9 0 O y w m c X V v d D t T Z W N 0 a W 9 u M S 9 0 b 2 R v c 1 9 t a W V t Y n J v c y 9 B d X R v U m V t b 3 Z l Z E N v b H V t b n M x L n t C S U M v U 3 d p Z n Q g Q 2 9 k Z S w x M 3 0 m c X V v d D s s J n F 1 b 3 Q 7 U 2 V j d G l v b j E v d G 9 k b 3 N f b W l l b W J y b 3 M v Q X V 0 b 1 J l b W 9 2 Z W R D b 2 x 1 b W 5 z M S 5 7 U H J v Z H V j d C B u Y W 1 l L D E 0 f S Z x d W 9 0 O y w m c X V v d D t T Z W N 0 a W 9 u M S 9 0 b 2 R v c 1 9 t a W V t Y n J v c y 9 B d X R v U m V t b 3 Z l Z E N v b H V t b n M x L n t B b W 9 1 b n Q s M T V 9 J n F 1 b 3 Q 7 L C Z x d W 9 0 O 1 N l Y 3 R p b 2 4 x L 3 R v Z G 9 z X 2 1 p Z W 1 i c m 9 z L 0 F 1 d G 9 S Z W 1 v d m V k Q 2 9 s d W 1 u c z E u e 0 l u Y 2 9 t Z S B D Y X R l Z 2 9 y e S w x N n 0 m c X V v d D s s J n F 1 b 3 Q 7 U 2 V j d G l v b j E v d G 9 k b 3 N f b W l l b W J y b 3 M v Q X V 0 b 1 J l b W 9 2 Z W R D b 2 x 1 b W 5 z M S 5 7 U G F 5 b W V u d C B t Z X R o b 2 Q s M T d 9 J n F 1 b 3 Q 7 L C Z x d W 9 0 O 1 N l Y 3 R p b 2 4 x L 3 R v Z G 9 z X 2 1 p Z W 1 i c m 9 z L 0 F 1 d G 9 S Z W 1 v d m V k Q 2 9 s d W 1 u c z E u e 1 B l c i B 1 b m l 0 I G V 4 Y 2 w u I F Z B V C 9 U Y X g u L D E 4 f S Z x d W 9 0 O y w m c X V v d D t T Z W N 0 a W 9 u M S 9 0 b 2 R v c 1 9 t a W V t Y n J v c y 9 B d X R v U m V t b 3 Z l Z E N v b H V t b n M x L n t U b 3 R h b C B l e G N s d W R p b m c g V k F U L 1 R h e C w x O X 0 m c X V v d D s s J n F 1 b 3 Q 7 U 2 V j d G l v b j E v d G 9 k b 3 N f b W l l b W J y b 3 M v Q X V 0 b 1 J l b W 9 2 Z W R D b 2 x 1 b W 5 z M S 5 7 V k F U L 1 R h e C w y M H 0 m c X V v d D s s J n F 1 b 3 Q 7 U 2 V j d G l v b j E v d G 9 k b 3 N f b W l l b W J y b 3 M v Q X V 0 b 1 J l b W 9 2 Z W R D b 2 x 1 b W 5 z M S 5 7 V k F U L 1 R h e C B h b W 9 1 b n Q s M j F 9 J n F 1 b 3 Q 7 L C Z x d W 9 0 O 1 N l Y 3 R p b 2 4 x L 3 R v Z G 9 z X 2 1 p Z W 1 i c m 9 z L 0 F 1 d G 9 S Z W 1 v d m V k Q 2 9 s d W 1 u c z E u e 1 R v d G F s I G l u Y 2 x 1 Z G l u Z y B W Q V Q v V G F 4 L D I y f S Z x d W 9 0 O y w m c X V v d D t T Z W N 0 a W 9 u M S 9 0 b 2 R v c 1 9 t a W V t Y n J v c y 9 B d X R v U m V t b 3 Z l Z E N v b H V t b n M x L n t Q Y W l k P y w y M 3 0 m c X V v d D s s J n F 1 b 3 Q 7 U 2 V j d G l v b j E v d G 9 k b 3 N f b W l l b W J y b 3 M v Q X V 0 b 1 J l b W 9 2 Z W R D b 2 x 1 b W 5 z M S 5 7 U G F p Z C B v b i w y N H 0 m c X V v d D s s J n F 1 b 3 Q 7 U 2 V j d G l v b j E v d G 9 k b 3 N f b W l l b W J y b 3 M v Q X V 0 b 1 J l b W 9 2 Z W R D b 2 x 1 b W 5 z M S 5 7 Q 3 V y c m V u Y 3 k s M j V 9 J n F 1 b 3 Q 7 L C Z x d W 9 0 O 1 N l Y 3 R p b 2 4 x L 3 R v Z G 9 z X 2 1 p Z W 1 i c m 9 z L 0 F 1 d G 9 S Z W 1 v d m V k Q 2 9 s d W 1 u c z E u e 0 x p b m t l Z C B 0 b y B j c m V k a X R l Z C B p b n Z v a W N l I E l E L D I 2 f S Z x d W 9 0 O y w m c X V v d D t T Z W N 0 a W 9 u M S 9 0 b 2 R v c 1 9 t a W V t Y n J v c y 9 B d X R v U m V t b 3 Z l Z E N v b H V t b n M x L n t Q Y X l t Z W 5 0 I F B y b 3 Z p Z G V y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d G 9 k b 3 N f b W l l b W J y b 3 M v Q X V 0 b 1 J l b W 9 2 Z W R D b 2 x 1 b W 5 z M S 5 7 Q 2 x 1 Y i B J R C w w f S Z x d W 9 0 O y w m c X V v d D t T Z W N 0 a W 9 u M S 9 0 b 2 R v c 1 9 t a W V t Y n J v c y 9 B d X R v U m V t b 3 Z l Z E N v b H V t b n M x L n t J b n Z v a W N l L D F 9 J n F 1 b 3 Q 7 L C Z x d W 9 0 O 1 N l Y 3 R p b 2 4 x L 3 R v Z G 9 z X 2 1 p Z W 1 i c m 9 z L 0 F 1 d G 9 S Z W 1 v d m V k Q 2 9 s d W 1 u c z E u e 0 l u d m 9 p Y 2 U g Z G F 0 Z S w y f S Z x d W 9 0 O y w m c X V v d D t T Z W N 0 a W 9 u M S 9 0 b 2 R v c 1 9 t a W V t Y n J v c y 9 B d X R v U m V t b 3 Z l Z E N v b H V t b n M x L n t C b 2 9 r I G R h d G U s M 3 0 m c X V v d D s s J n F 1 b 3 Q 7 U 2 V j d G l v b j E v d G 9 k b 3 N f b W l l b W J y b 3 M v Q X V 0 b 1 J l b W 9 2 Z W R D b 2 x 1 b W 5 z M S 5 7 R W 1 w b G 9 5 Z W U s N H 0 m c X V v d D s s J n F 1 b 3 Q 7 U 2 V j d G l v b j E v d G 9 k b 3 N f b W l l b W J y b 3 M v Q X V 0 b 1 J l b W 9 2 Z W R D b 2 x 1 b W 5 z M S 5 7 T W V t Y m V y I E l E L D V 9 J n F 1 b 3 Q 7 L C Z x d W 9 0 O 1 N l Y 3 R p b 2 4 x L 3 R v Z G 9 z X 2 1 p Z W 1 i c m 9 z L 0 F 1 d G 9 S Z W 1 v d m V k Q 2 9 s d W 1 u c z E u e 0 V 4 d G V y b m F s I E l E L D Z 9 J n F 1 b 3 Q 7 L C Z x d W 9 0 O 1 N l Y 3 R p b 2 4 x L 3 R v Z G 9 z X 2 1 p Z W 1 i c m 9 z L 0 F 1 d G 9 S Z W 1 v d m V k Q 2 9 s d W 1 u c z E u e 0 9 3 b i B t Z W 1 i Z X I g S U Q s N 3 0 m c X V v d D s s J n F 1 b 3 Q 7 U 2 V j d G l v b j E v d G 9 k b 3 N f b W l l b W J y b 3 M v Q X V 0 b 1 J l b W 9 2 Z W R D b 2 x 1 b W 5 z M S 5 7 R m l y c 3 Q g b m F t Z S w 4 f S Z x d W 9 0 O y w m c X V v d D t T Z W N 0 a W 9 u M S 9 0 b 2 R v c 1 9 t a W V t Y n J v c y 9 B d X R v U m V t b 3 Z l Z E N v b H V t b n M x L n t M Y X N 0 I E 5 h b W U s O X 0 m c X V v d D s s J n F 1 b 3 Q 7 U 2 V j d G l v b j E v d G 9 k b 3 N f b W l l b W J y b 3 M v Q X V 0 b 1 J l b W 9 2 Z W R D b 2 x 1 b W 5 z M S 5 7 Q n V z a W 5 l c 3 M s M T B 9 J n F 1 b 3 Q 7 L C Z x d W 9 0 O 1 N l Y 3 R p b 2 4 x L 3 R v Z G 9 z X 2 1 p Z W 1 i c m 9 z L 0 F 1 d G 9 S Z W 1 v d m V k Q 2 9 s d W 1 u c z E u e 0 J h b m s g Y W N j b 3 V u d C B o b 2 x k Z X I g b m F t Z S w x M X 0 m c X V v d D s s J n F 1 b 3 Q 7 U 2 V j d G l v b j E v d G 9 k b 3 N f b W l l b W J y b 3 M v Q X V 0 b 1 J l b W 9 2 Z W R D b 2 x 1 b W 5 z M S 5 7 Q m F u a y B h Y 2 N v d W 5 0 I G 5 1 b W J l c i w x M n 0 m c X V v d D s s J n F 1 b 3 Q 7 U 2 V j d G l v b j E v d G 9 k b 3 N f b W l l b W J y b 3 M v Q X V 0 b 1 J l b W 9 2 Z W R D b 2 x 1 b W 5 z M S 5 7 Q k l D L 1 N 3 a W Z 0 I E N v Z G U s M T N 9 J n F 1 b 3 Q 7 L C Z x d W 9 0 O 1 N l Y 3 R p b 2 4 x L 3 R v Z G 9 z X 2 1 p Z W 1 i c m 9 z L 0 F 1 d G 9 S Z W 1 v d m V k Q 2 9 s d W 1 u c z E u e 1 B y b 2 R 1 Y 3 Q g b m F t Z S w x N H 0 m c X V v d D s s J n F 1 b 3 Q 7 U 2 V j d G l v b j E v d G 9 k b 3 N f b W l l b W J y b 3 M v Q X V 0 b 1 J l b W 9 2 Z W R D b 2 x 1 b W 5 z M S 5 7 Q W 1 v d W 5 0 L D E 1 f S Z x d W 9 0 O y w m c X V v d D t T Z W N 0 a W 9 u M S 9 0 b 2 R v c 1 9 t a W V t Y n J v c y 9 B d X R v U m V t b 3 Z l Z E N v b H V t b n M x L n t J b m N v b W U g Q 2 F 0 Z W d v c n k s M T Z 9 J n F 1 b 3 Q 7 L C Z x d W 9 0 O 1 N l Y 3 R p b 2 4 x L 3 R v Z G 9 z X 2 1 p Z W 1 i c m 9 z L 0 F 1 d G 9 S Z W 1 v d m V k Q 2 9 s d W 1 u c z E u e 1 B h e W 1 l b n Q g b W V 0 a G 9 k L D E 3 f S Z x d W 9 0 O y w m c X V v d D t T Z W N 0 a W 9 u M S 9 0 b 2 R v c 1 9 t a W V t Y n J v c y 9 B d X R v U m V t b 3 Z l Z E N v b H V t b n M x L n t Q Z X I g d W 5 p d C B l e G N s L i B W Q V Q v V G F 4 L i w x O H 0 m c X V v d D s s J n F 1 b 3 Q 7 U 2 V j d G l v b j E v d G 9 k b 3 N f b W l l b W J y b 3 M v Q X V 0 b 1 J l b W 9 2 Z W R D b 2 x 1 b W 5 z M S 5 7 V G 9 0 Y W w g Z X h j b H V k a W 5 n I F Z B V C 9 U Y X g s M T l 9 J n F 1 b 3 Q 7 L C Z x d W 9 0 O 1 N l Y 3 R p b 2 4 x L 3 R v Z G 9 z X 2 1 p Z W 1 i c m 9 z L 0 F 1 d G 9 S Z W 1 v d m V k Q 2 9 s d W 1 u c z E u e 1 Z B V C 9 U Y X g s M j B 9 J n F 1 b 3 Q 7 L C Z x d W 9 0 O 1 N l Y 3 R p b 2 4 x L 3 R v Z G 9 z X 2 1 p Z W 1 i c m 9 z L 0 F 1 d G 9 S Z W 1 v d m V k Q 2 9 s d W 1 u c z E u e 1 Z B V C 9 U Y X g g Y W 1 v d W 5 0 L D I x f S Z x d W 9 0 O y w m c X V v d D t T Z W N 0 a W 9 u M S 9 0 b 2 R v c 1 9 t a W V t Y n J v c y 9 B d X R v U m V t b 3 Z l Z E N v b H V t b n M x L n t U b 3 R h b C B p b m N s d W R p b m c g V k F U L 1 R h e C w y M n 0 m c X V v d D s s J n F 1 b 3 Q 7 U 2 V j d G l v b j E v d G 9 k b 3 N f b W l l b W J y b 3 M v Q X V 0 b 1 J l b W 9 2 Z W R D b 2 x 1 b W 5 z M S 5 7 U G F p Z D 8 s M j N 9 J n F 1 b 3 Q 7 L C Z x d W 9 0 O 1 N l Y 3 R p b 2 4 x L 3 R v Z G 9 z X 2 1 p Z W 1 i c m 9 z L 0 F 1 d G 9 S Z W 1 v d m V k Q 2 9 s d W 1 u c z E u e 1 B h a W Q g b 2 4 s M j R 9 J n F 1 b 3 Q 7 L C Z x d W 9 0 O 1 N l Y 3 R p b 2 4 x L 3 R v Z G 9 z X 2 1 p Z W 1 i c m 9 z L 0 F 1 d G 9 S Z W 1 v d m V k Q 2 9 s d W 1 u c z E u e 0 N 1 c n J l b m N 5 L D I 1 f S Z x d W 9 0 O y w m c X V v d D t T Z W N 0 a W 9 u M S 9 0 b 2 R v c 1 9 t a W V t Y n J v c y 9 B d X R v U m V t b 3 Z l Z E N v b H V t b n M x L n t M a W 5 r Z W Q g d G 8 g Y 3 J l Z G l 0 Z W Q g a W 5 2 b 2 l j Z S B J R C w y N n 0 m c X V v d D s s J n F 1 b 3 Q 7 U 2 V j d G l v b j E v d G 9 k b 3 N f b W l l b W J y b 3 M v Q X V 0 b 1 J l b W 9 2 Z W R D b 2 x 1 b W 5 z M S 5 7 U G F 5 b W V u d C B Q c m 9 2 a W R l c i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Z G 9 z X 2 1 p Z W 1 i c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Z G 9 z X 2 1 p Z W 1 i c m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Z G 9 z X 2 1 p Z W 1 i c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2 l 0 Y X N f b m 9 2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G Y 0 M j E 2 Z S 0 w M D c 3 L T Q 5 M T I t O D A y Y i 0 0 O D A y Z D U z Y j c y Z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H V i I E l E J n F 1 b 3 Q 7 L C Z x d W 9 0 O 0 1 l b W J l c i B J R C Z x d W 9 0 O y w m c X V v d D t P d 2 4 g b W V t Y m V y I E l E J n F 1 b 3 Q 7 L C Z x d W 9 0 O 0 V t Y W l s J n F 1 b 3 Q 7 L C Z x d W 9 0 O 0 V 4 d G V y b m F s I E l E J n F 1 b 3 Q 7 L C Z x d W 9 0 O 0 5 h b W U m c X V v d D s s J n F 1 b 3 Q 7 Q 2 h l Y 2 t l Z C B J b i Z x d W 9 0 O y w m c X V v d D t N Z X N z Y W d l J n F 1 b 3 Q 7 X S I g L z 4 8 R W 5 0 c n k g V H l w Z T 0 i R m l s b E N v b H V t b l R 5 c G V z I i B W Y W x 1 Z T 0 i c 0 F 3 T U d C Z 1 l H Q n d Z P S I g L z 4 8 R W 5 0 c n k g V H l w Z T 0 i R m l s b E x h c 3 R V c G R h d G V k I i B W Y W x 1 Z T 0 i Z D I w M j Q t M T I t M D l U M T c 6 M T Q 6 N D M u M D U 0 N z M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N T Q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c 2 l 0 Y X N f b m 9 2 M j Q v Q X V 0 b 1 J l b W 9 2 Z W R D b 2 x 1 b W 5 z M S 5 7 Q 2 x 1 Y i B J R C w w f S Z x d W 9 0 O y w m c X V v d D t T Z W N 0 a W 9 u M S 9 2 a X N p d G F z X 2 5 v d j I 0 L 0 F 1 d G 9 S Z W 1 v d m V k Q 2 9 s d W 1 u c z E u e 0 1 l b W J l c i B J R C w x f S Z x d W 9 0 O y w m c X V v d D t T Z W N 0 a W 9 u M S 9 2 a X N p d G F z X 2 5 v d j I 0 L 0 F 1 d G 9 S Z W 1 v d m V k Q 2 9 s d W 1 u c z E u e 0 9 3 b i B t Z W 1 i Z X I g S U Q s M n 0 m c X V v d D s s J n F 1 b 3 Q 7 U 2 V j d G l v b j E v d m l z a X R h c 1 9 u b 3 Y y N C 9 B d X R v U m V t b 3 Z l Z E N v b H V t b n M x L n t F b W F p b C w z f S Z x d W 9 0 O y w m c X V v d D t T Z W N 0 a W 9 u M S 9 2 a X N p d G F z X 2 5 v d j I 0 L 0 F 1 d G 9 S Z W 1 v d m V k Q 2 9 s d W 1 u c z E u e 0 V 4 d G V y b m F s I E l E L D R 9 J n F 1 b 3 Q 7 L C Z x d W 9 0 O 1 N l Y 3 R p b 2 4 x L 3 Z p c 2 l 0 Y X N f b m 9 2 M j Q v Q X V 0 b 1 J l b W 9 2 Z W R D b 2 x 1 b W 5 z M S 5 7 T m F t Z S w 1 f S Z x d W 9 0 O y w m c X V v d D t T Z W N 0 a W 9 u M S 9 2 a X N p d G F z X 2 5 v d j I 0 L 0 F 1 d G 9 S Z W 1 v d m V k Q 2 9 s d W 1 u c z E u e 0 N o Z W N r Z W Q g S W 4 s N n 0 m c X V v d D s s J n F 1 b 3 Q 7 U 2 V j d G l v b j E v d m l z a X R h c 1 9 u b 3 Y y N C 9 B d X R v U m V t b 3 Z l Z E N v b H V t b n M x L n t N Z X N z Y W d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Z p c 2 l 0 Y X N f b m 9 2 M j Q v Q X V 0 b 1 J l b W 9 2 Z W R D b 2 x 1 b W 5 z M S 5 7 Q 2 x 1 Y i B J R C w w f S Z x d W 9 0 O y w m c X V v d D t T Z W N 0 a W 9 u M S 9 2 a X N p d G F z X 2 5 v d j I 0 L 0 F 1 d G 9 S Z W 1 v d m V k Q 2 9 s d W 1 u c z E u e 0 1 l b W J l c i B J R C w x f S Z x d W 9 0 O y w m c X V v d D t T Z W N 0 a W 9 u M S 9 2 a X N p d G F z X 2 5 v d j I 0 L 0 F 1 d G 9 S Z W 1 v d m V k Q 2 9 s d W 1 u c z E u e 0 9 3 b i B t Z W 1 i Z X I g S U Q s M n 0 m c X V v d D s s J n F 1 b 3 Q 7 U 2 V j d G l v b j E v d m l z a X R h c 1 9 u b 3 Y y N C 9 B d X R v U m V t b 3 Z l Z E N v b H V t b n M x L n t F b W F p b C w z f S Z x d W 9 0 O y w m c X V v d D t T Z W N 0 a W 9 u M S 9 2 a X N p d G F z X 2 5 v d j I 0 L 0 F 1 d G 9 S Z W 1 v d m V k Q 2 9 s d W 1 u c z E u e 0 V 4 d G V y b m F s I E l E L D R 9 J n F 1 b 3 Q 7 L C Z x d W 9 0 O 1 N l Y 3 R p b 2 4 x L 3 Z p c 2 l 0 Y X N f b m 9 2 M j Q v Q X V 0 b 1 J l b W 9 2 Z W R D b 2 x 1 b W 5 z M S 5 7 T m F t Z S w 1 f S Z x d W 9 0 O y w m c X V v d D t T Z W N 0 a W 9 u M S 9 2 a X N p d G F z X 2 5 v d j I 0 L 0 F 1 d G 9 S Z W 1 v d m V k Q 2 9 s d W 1 u c z E u e 0 N o Z W N r Z W Q g S W 4 s N n 0 m c X V v d D s s J n F 1 b 3 Q 7 U 2 V j d G l v b j E v d m l z a X R h c 1 9 u b 3 Y y N C 9 B d X R v U m V t b 3 Z l Z E N v b H V t b n M x L n t N Z X N z Y W d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a X N p d G F z X 2 5 v d j I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2 l 0 Y X N f b m 9 2 M j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a X R h c 1 9 u b 3 Y y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p d G F z X z A 2 X z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F h Y W J l Z G U t N j Q 4 O C 0 0 Z T Q 1 L T k y Z m E t N m V h Z G R h N D d j Y T h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x 1 Y i B J R C Z x d W 9 0 O y w m c X V v d D t N Z W 1 i Z X I g S U Q m c X V v d D s s J n F 1 b 3 Q 7 T 3 d u I G 1 l b W J l c i B J R C Z x d W 9 0 O y w m c X V v d D t F b W F p b C Z x d W 9 0 O y w m c X V v d D t F e H R l c m 5 h b C B J R C Z x d W 9 0 O y w m c X V v d D t O Y W 1 l J n F 1 b 3 Q 7 L C Z x d W 9 0 O 0 N o Z W N r Z W Q g S W 4 m c X V v d D s s J n F 1 b 3 Q 7 T W V z c 2 F n Z S Z x d W 9 0 O 1 0 i I C 8 + P E V u d H J 5 I F R 5 c G U 9 I k Z p b G x D b 2 x 1 b W 5 U e X B l c y I g V m F s d W U 9 I n N B d 0 1 E Q m d Z R 0 J 3 W T 0 i I C 8 + P E V u d H J 5 I F R 5 c G U 9 I k Z p b G x M Y X N 0 V X B k Y X R l Z C I g V m F s d W U 9 I m Q y M D I 0 L T E y L T A 5 V D E 3 O j E 0 O j Q z L j A 1 O T M 3 M T F a I i A v P j x F b n R y e S B U e X B l P S J G a W x s R X J y b 3 J D b 3 V u d C I g V m F s d W U 9 I m w y M z A i I C 8 + P E V u d H J 5 I F R 5 c G U 9 I k Z p b G x F c n J v c k N v Z G U i I F Z h b H V l P S J z V W 5 r b m 9 3 b i I g L z 4 8 R W 5 0 c n k g V H l w Z T 0 i R m l s b E N v d W 5 0 I i B W Y W x 1 Z T 0 i b D U y O T I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c 2 l 0 Y X N f M D Z f M T I v Q X V 0 b 1 J l b W 9 2 Z W R D b 2 x 1 b W 5 z M S 5 7 Q 2 x 1 Y i B J R C w w f S Z x d W 9 0 O y w m c X V v d D t T Z W N 0 a W 9 u M S 9 2 a X N p d G F z X z A 2 X z E y L 0 F 1 d G 9 S Z W 1 v d m V k Q 2 9 s d W 1 u c z E u e 0 1 l b W J l c i B J R C w x f S Z x d W 9 0 O y w m c X V v d D t T Z W N 0 a W 9 u M S 9 2 a X N p d G F z X z A 2 X z E y L 0 F 1 d G 9 S Z W 1 v d m V k Q 2 9 s d W 1 u c z E u e 0 9 3 b i B t Z W 1 i Z X I g S U Q s M n 0 m c X V v d D s s J n F 1 b 3 Q 7 U 2 V j d G l v b j E v d m l z a X R h c 1 8 w N l 8 x M i 9 B d X R v U m V t b 3 Z l Z E N v b H V t b n M x L n t F b W F p b C w z f S Z x d W 9 0 O y w m c X V v d D t T Z W N 0 a W 9 u M S 9 2 a X N p d G F z X z A 2 X z E y L 0 F 1 d G 9 S Z W 1 v d m V k Q 2 9 s d W 1 u c z E u e 0 V 4 d G V y b m F s I E l E L D R 9 J n F 1 b 3 Q 7 L C Z x d W 9 0 O 1 N l Y 3 R p b 2 4 x L 3 Z p c 2 l 0 Y X N f M D Z f M T I v Q X V 0 b 1 J l b W 9 2 Z W R D b 2 x 1 b W 5 z M S 5 7 T m F t Z S w 1 f S Z x d W 9 0 O y w m c X V v d D t T Z W N 0 a W 9 u M S 9 2 a X N p d G F z X z A 2 X z E y L 0 F 1 d G 9 S Z W 1 v d m V k Q 2 9 s d W 1 u c z E u e 0 N o Z W N r Z W Q g S W 4 s N n 0 m c X V v d D s s J n F 1 b 3 Q 7 U 2 V j d G l v b j E v d m l z a X R h c 1 8 w N l 8 x M i 9 B d X R v U m V t b 3 Z l Z E N v b H V t b n M x L n t N Z X N z Y W d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Z p c 2 l 0 Y X N f M D Z f M T I v Q X V 0 b 1 J l b W 9 2 Z W R D b 2 x 1 b W 5 z M S 5 7 Q 2 x 1 Y i B J R C w w f S Z x d W 9 0 O y w m c X V v d D t T Z W N 0 a W 9 u M S 9 2 a X N p d G F z X z A 2 X z E y L 0 F 1 d G 9 S Z W 1 v d m V k Q 2 9 s d W 1 u c z E u e 0 1 l b W J l c i B J R C w x f S Z x d W 9 0 O y w m c X V v d D t T Z W N 0 a W 9 u M S 9 2 a X N p d G F z X z A 2 X z E y L 0 F 1 d G 9 S Z W 1 v d m V k Q 2 9 s d W 1 u c z E u e 0 9 3 b i B t Z W 1 i Z X I g S U Q s M n 0 m c X V v d D s s J n F 1 b 3 Q 7 U 2 V j d G l v b j E v d m l z a X R h c 1 8 w N l 8 x M i 9 B d X R v U m V t b 3 Z l Z E N v b H V t b n M x L n t F b W F p b C w z f S Z x d W 9 0 O y w m c X V v d D t T Z W N 0 a W 9 u M S 9 2 a X N p d G F z X z A 2 X z E y L 0 F 1 d G 9 S Z W 1 v d m V k Q 2 9 s d W 1 u c z E u e 0 V 4 d G V y b m F s I E l E L D R 9 J n F 1 b 3 Q 7 L C Z x d W 9 0 O 1 N l Y 3 R p b 2 4 x L 3 Z p c 2 l 0 Y X N f M D Z f M T I v Q X V 0 b 1 J l b W 9 2 Z W R D b 2 x 1 b W 5 z M S 5 7 T m F t Z S w 1 f S Z x d W 9 0 O y w m c X V v d D t T Z W N 0 a W 9 u M S 9 2 a X N p d G F z X z A 2 X z E y L 0 F 1 d G 9 S Z W 1 v d m V k Q 2 9 s d W 1 u c z E u e 0 N o Z W N r Z W Q g S W 4 s N n 0 m c X V v d D s s J n F 1 b 3 Q 7 U 2 V j d G l v b j E v d m l z a X R h c 1 8 w N l 8 x M i 9 B d X R v U m V t b 3 Z l Z E N v b H V t b n M x L n t N Z X N z Y W d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a X N p d G F z X z A 2 X z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c 2 l 0 Y X N f M D Z f M T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a X R h c 1 8 w N l 8 x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i b j Q A s b z U C 3 m 8 N 8 r K Y h T A A A A A A C A A A A A A A Q Z g A A A A E A A C A A A A B X J e Q F g f t A W O I Q E + M P 7 d 8 A 2 L p D 3 R 3 i 3 6 F d P z 1 q a o w l S g A A A A A O g A A A A A I A A C A A A A A F A 7 E 5 n C 8 d c C c H 2 s p 8 r + Z K n k G i Q v V A s P u 2 X g Q Q + 8 T u F l A A A A A 1 / P l Q m m O k 0 + s w h g D f 7 G Y X e O W p F T I E O F + X Z K j K B A N Y 7 8 Q T z I F W i p k F b 9 7 R 5 F 2 6 m Q v 0 E c I J J C K f 5 z f s + o O s c t O l 1 Q J t j f 5 w R B f Y y 0 H E V 2 A / C 0 A A A A C 3 2 5 X d q 0 9 w f F f L l 7 K b A p t 7 R 7 c b C P 6 s u i G q n / 3 W 4 t F + 3 V B O b K 8 3 a G l u H I 3 W x A V 5 o N + 6 F l l V e h Q u 6 P b 1 e f 5 l A a u Z < / D a t a M a s h u p > 
</file>

<file path=customXml/itemProps1.xml><?xml version="1.0" encoding="utf-8"?>
<ds:datastoreItem xmlns:ds="http://schemas.openxmlformats.org/officeDocument/2006/customXml" ds:itemID="{3AEFA842-72B1-4F9C-9BF0-05BA0D6122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Activos_06_12</vt:lpstr>
      <vt:lpstr>Tablas_Dinámicas_Dashboard</vt:lpstr>
      <vt:lpstr>Dashboard</vt:lpstr>
      <vt:lpstr>Descripción_EDA</vt:lpstr>
      <vt:lpstr>Estadísticos_Principales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Fernandez Borondo</dc:creator>
  <cp:lastModifiedBy>Antonio Fernandez Borondo</cp:lastModifiedBy>
  <dcterms:created xsi:type="dcterms:W3CDTF">2024-12-06T13:09:02Z</dcterms:created>
  <dcterms:modified xsi:type="dcterms:W3CDTF">2024-12-11T13:24:11Z</dcterms:modified>
</cp:coreProperties>
</file>